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ComEd/ComEd CY2021 Final/"/>
    </mc:Choice>
  </mc:AlternateContent>
  <xr:revisionPtr revIDLastSave="0" documentId="8_{2ED8D490-7747-41A9-B121-37E8CCA31C4E}" xr6:coauthVersionLast="47" xr6:coauthVersionMax="47" xr10:uidLastSave="{00000000-0000-0000-0000-000000000000}"/>
  <bookViews>
    <workbookView xWindow="28680" yWindow="-120" windowWidth="29040" windowHeight="15840" tabRatio="876" firstSheet="24" activeTab="26" xr2:uid="{00000000-000D-0000-FFFF-FFFF00000000}"/>
  </bookViews>
  <sheets>
    <sheet name="Instructions" sheetId="1" state="hidden" r:id="rId1"/>
    <sheet name="Table 1_1 Programs" sheetId="36" r:id="rId2"/>
    <sheet name="Table 2_1 Total Annual" sheetId="37" r:id="rId3"/>
    <sheet name="Table 2_2 Sector Totals" sheetId="38" r:id="rId4"/>
    <sheet name="Sheet1" sheetId="96" r:id="rId5"/>
    <sheet name="Figure 2_1" sheetId="93" r:id="rId6"/>
    <sheet name="Table 2_3 CPAS Electric" sheetId="28" r:id="rId7"/>
    <sheet name="Table 2_4 CPAS Gas" sheetId="29" r:id="rId8"/>
    <sheet name="Table 2_5 CPAS Gas Counted" sheetId="40" r:id="rId9"/>
    <sheet name="Table 2_6 Gas Measure Counted" sheetId="41" r:id="rId10"/>
    <sheet name="Table 2_7 CPAS Total Counted" sheetId="30" r:id="rId11"/>
    <sheet name="Table 2_8 WAML" sheetId="44" r:id="rId12"/>
    <sheet name="Table 3_1 Energy by Program" sheetId="47" r:id="rId13"/>
    <sheet name="Table 3_2 Total Counted by Prog" sheetId="71" r:id="rId14"/>
    <sheet name="Table 3_3 Carryover" sheetId="72" r:id="rId15"/>
    <sheet name="Table 3_4 Peak KW by Program" sheetId="45" r:id="rId16"/>
    <sheet name="Figure 3_1 Energy by Program" sheetId="94" r:id="rId17"/>
    <sheet name="Table 3_5 Savings vs Goal" sheetId="65" r:id="rId18"/>
    <sheet name="Table 4_1 Energy by Enduse" sheetId="52" r:id="rId19"/>
    <sheet name="Table 4_2 Peak KW by Enduse" sheetId="53" r:id="rId20"/>
    <sheet name="Figure 4_1" sheetId="95" r:id="rId21"/>
    <sheet name="Table 4_3 Energy by EU Sector" sheetId="67" r:id="rId22"/>
    <sheet name="Table 4_4 Water Savings (kWh)" sheetId="68" r:id="rId23"/>
    <sheet name="Table 5_1 Savings &amp; Costs" sheetId="56" r:id="rId24"/>
    <sheet name="Table 5_2 TRC Table" sheetId="57" r:id="rId25"/>
    <sheet name="Table 6_1 HIM Gross-Bus" sheetId="58" r:id="rId26"/>
    <sheet name="Table 6_2 HIM Net-Bus" sheetId="73" r:id="rId27"/>
    <sheet name="Table 6_3 HIM Gross-Res" sheetId="59" r:id="rId28"/>
    <sheet name="Table 6_4 HIM Net-Res" sheetId="74" r:id="rId29"/>
    <sheet name="Table 6_5 HIM Gross-IE" sheetId="60" r:id="rId30"/>
    <sheet name="Table6_6 HIM Net-IE" sheetId="75" r:id="rId31"/>
    <sheet name="Appendix A-1 CPAS Electric" sheetId="76" r:id="rId32"/>
    <sheet name="Appendix A-2 CPAS Gas" sheetId="77" r:id="rId33"/>
    <sheet name="Appendix A-3 Gas MeasureCounted" sheetId="78" r:id="rId34"/>
    <sheet name="Appendix A-4 CPAS Total Count" sheetId="79" r:id="rId35"/>
    <sheet name="Appendix A-5 WAML" sheetId="81" r:id="rId36"/>
    <sheet name="Appendix A-6 Energy by Program" sheetId="80" r:id="rId37"/>
    <sheet name="Appendix A-7 Energy Total Count" sheetId="82" r:id="rId38"/>
    <sheet name="Appendix A-8 Peak KW by Program" sheetId="83" r:id="rId39"/>
    <sheet name="Appendix A-9 Savings vs Goal" sheetId="84" r:id="rId40"/>
    <sheet name="Appendix A-10 Savings &amp; Cost" sheetId="86" r:id="rId41"/>
    <sheet name="Appendix A-11 TRC " sheetId="85" r:id="rId42"/>
    <sheet name="Therms by Program (all gas)" sheetId="87" r:id="rId43"/>
    <sheet name="CPAS Total (all electric+gas)" sheetId="88" r:id="rId44"/>
    <sheet name="CPAS Electric Total (+historic)" sheetId="70" r:id="rId45"/>
    <sheet name="Program CPAS Gas (detail count)" sheetId="89" r:id="rId46"/>
    <sheet name="Measure CPAS Counted Gas" sheetId="64" r:id="rId47"/>
    <sheet name="WAML Input" sheetId="90" r:id="rId48"/>
    <sheet name="Carryover-All kWh" sheetId="91" r:id="rId49"/>
    <sheet name="Carryover-Peak KW" sheetId="92" r:id="rId50"/>
    <sheet name="Table 3_1" sheetId="15" state="hidden" r:id="rId51"/>
    <sheet name="Figure 4_2" sheetId="26" state="hidden" r:id="rId52"/>
    <sheet name="Table 5_1" sheetId="17" state="hidden" r:id="rId53"/>
    <sheet name="Figure 5_1" sheetId="34" state="hidden" r:id="rId54"/>
    <sheet name="Table 5_2" sheetId="18" state="hidden" r:id="rId55"/>
    <sheet name="Table 5_3" sheetId="22" state="hidden" r:id="rId56"/>
    <sheet name="Table 5_4" sheetId="19" state="hidden" r:id="rId57"/>
    <sheet name="Table 5_5" sheetId="20" state="hidden" r:id="rId58"/>
    <sheet name="Table 5_6" sheetId="32" state="hidden" r:id="rId59"/>
    <sheet name="Graphics" sheetId="23" state="hidden" r:id="rId60"/>
    <sheet name="CPAS Reference" sheetId="12" state="hidden" r:id="rId61"/>
  </sheets>
  <definedNames>
    <definedName name="_xlnm._FilterDatabase" localSheetId="41" hidden="1">'Appendix A-11 TRC '!$A$1:$R$45</definedName>
    <definedName name="_xlnm._FilterDatabase" localSheetId="46" hidden="1">'Measure CPAS Counted Gas'!$A$1:$BA$864</definedName>
    <definedName name="_xlnm._FilterDatabase" localSheetId="4" hidden="1">Sheet1!$I$1:$O$51</definedName>
    <definedName name="_xlnm._FilterDatabase" localSheetId="1" hidden="1">'Table 1_1 Programs'!$A$1:$D$43</definedName>
    <definedName name="_xlnm._FilterDatabase" localSheetId="24" hidden="1">'Table 5_2 TRC Table'!$A$2:$R$40</definedName>
    <definedName name="_xlnm._FilterDatabase" localSheetId="25" hidden="1">'Table 6_1 HIM Gross-Bus'!$A$1:$J$73</definedName>
    <definedName name="_xlnm._FilterDatabase" localSheetId="26" hidden="1">'Table 6_2 HIM Net-Bus'!$A$1:$H$73</definedName>
    <definedName name="_xlnm._FilterDatabase" localSheetId="27" hidden="1">'Table 6_3 HIM Gross-Res'!$A$1:$J$43</definedName>
    <definedName name="_xlnm._FilterDatabase" localSheetId="28" hidden="1">'Table 6_4 HIM Net-Res'!$A$1:$J$43</definedName>
    <definedName name="_xlnm._FilterDatabase" localSheetId="29" hidden="1">'Table 6_5 HIM Gross-IE'!$A$1:$J$49</definedName>
    <definedName name="_xlnm._FilterDatabase" localSheetId="30" hidden="1">'Table6_6 HIM Net-IE'!$A$1:$H$48</definedName>
    <definedName name="_Hlk20478577" localSheetId="7">'Table 2_4 CPAS Gas'!$AR$57</definedName>
    <definedName name="_Hlk33499609" localSheetId="7">'Table 2_4 CPAS Gas'!$AR$53</definedName>
    <definedName name="_Hlk33501711" localSheetId="6">'Table 2_3 CPAS Electric'!$AS$57</definedName>
    <definedName name="_Hlk33501890" localSheetId="6">'Table 2_3 CPAS Electric'!$AS$60</definedName>
    <definedName name="_Hlk526758019" localSheetId="7">'Table 2_4 CPAS Gas'!$AR$61</definedName>
    <definedName name="_Ref29811657" localSheetId="58">'Table 5_6'!$A$15</definedName>
    <definedName name="_Ref482008337" localSheetId="50">'Table 3_1'!$A$1</definedName>
    <definedName name="_Toc29811883" localSheetId="58">'Table 5_6'!$A$19</definedName>
    <definedName name="_Toc398541818" localSheetId="59">Graphics!$C$10</definedName>
    <definedName name="_Toc398546655" localSheetId="52">'Table 5_1'!$A$1</definedName>
    <definedName name="_Toc521082153" localSheetId="54">'Table 5_2'!$A$1</definedName>
    <definedName name="_Toc521082154" localSheetId="56">'Table 5_4'!$A$1</definedName>
    <definedName name="_Toc521082155" localSheetId="57">'Table 5_5'!$A$1</definedName>
    <definedName name="Therm_Conversion_Rate">Instructions!$F$1</definedName>
  </definedNames>
  <calcPr calcId="191029"/>
  <pivotCaches>
    <pivotCache cacheId="0" r:id="rId6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5" i="56" l="1"/>
  <c r="K36" i="56"/>
  <c r="K37" i="56"/>
  <c r="K38" i="56"/>
  <c r="K39" i="56"/>
  <c r="K40" i="56"/>
  <c r="K41" i="56"/>
  <c r="K42" i="56"/>
  <c r="K35" i="56"/>
  <c r="J42" i="56"/>
  <c r="J36" i="56"/>
  <c r="J37" i="56"/>
  <c r="J38" i="56"/>
  <c r="J39" i="56"/>
  <c r="J40" i="56"/>
  <c r="J41" i="56"/>
  <c r="J35" i="56"/>
  <c r="K39" i="86"/>
  <c r="K40" i="86"/>
  <c r="K41" i="86"/>
  <c r="K42" i="86"/>
  <c r="K43" i="86"/>
  <c r="K44" i="86"/>
  <c r="K38" i="86"/>
  <c r="J39" i="86"/>
  <c r="J40" i="86"/>
  <c r="J41" i="86"/>
  <c r="J42" i="86"/>
  <c r="J43" i="86"/>
  <c r="J44" i="86"/>
  <c r="J38" i="86"/>
  <c r="L45" i="86"/>
  <c r="K45" i="86" s="1"/>
  <c r="J45" i="86" l="1"/>
  <c r="L48" i="86"/>
  <c r="J48" i="86" l="1"/>
  <c r="K48" i="86"/>
  <c r="D55" i="70" l="1"/>
  <c r="E55" i="70"/>
  <c r="C55" i="70"/>
  <c r="J50" i="88"/>
  <c r="C58" i="81"/>
  <c r="C54" i="81"/>
  <c r="C53" i="81"/>
  <c r="C49" i="44"/>
  <c r="C48" i="44"/>
  <c r="D48" i="44"/>
  <c r="E47" i="44"/>
  <c r="C15" i="81"/>
  <c r="O42" i="56"/>
  <c r="I42" i="56"/>
  <c r="G42" i="56"/>
  <c r="C13" i="44"/>
  <c r="C53" i="44" s="1"/>
  <c r="O11" i="56"/>
  <c r="I11" i="56"/>
  <c r="J45" i="56"/>
  <c r="G41" i="67"/>
  <c r="G42" i="67"/>
  <c r="G43" i="67"/>
  <c r="G44" i="67"/>
  <c r="G45" i="67"/>
  <c r="G46" i="67"/>
  <c r="G40" i="67"/>
  <c r="C5" i="95" l="1"/>
  <c r="C6" i="95"/>
  <c r="C7" i="95"/>
  <c r="C8" i="95"/>
  <c r="C9" i="95"/>
  <c r="C10" i="95"/>
  <c r="C11" i="95"/>
  <c r="C12" i="95"/>
  <c r="C13" i="95"/>
  <c r="C14" i="95"/>
  <c r="C15" i="95"/>
  <c r="C16" i="95"/>
  <c r="C17" i="95"/>
  <c r="C18" i="95"/>
  <c r="C19" i="95"/>
  <c r="C4" i="95"/>
  <c r="B19" i="95"/>
  <c r="S51" i="96" l="1"/>
  <c r="S47" i="96"/>
  <c r="S7" i="96"/>
  <c r="R8" i="96"/>
  <c r="S3" i="96"/>
  <c r="S4" i="96"/>
  <c r="S5" i="96"/>
  <c r="S6" i="96"/>
  <c r="S8" i="96"/>
  <c r="S9" i="96"/>
  <c r="S10" i="96"/>
  <c r="S11" i="96"/>
  <c r="S12" i="96"/>
  <c r="S13" i="96"/>
  <c r="S15" i="96"/>
  <c r="S16" i="96"/>
  <c r="S17" i="96"/>
  <c r="S18" i="96"/>
  <c r="S19" i="96"/>
  <c r="S20" i="96"/>
  <c r="S22" i="96"/>
  <c r="S23" i="96"/>
  <c r="S24" i="96"/>
  <c r="S25" i="96"/>
  <c r="S26" i="96"/>
  <c r="S27" i="96"/>
  <c r="S28" i="96"/>
  <c r="S29" i="96"/>
  <c r="S31" i="96"/>
  <c r="S32" i="96"/>
  <c r="S33" i="96"/>
  <c r="S34" i="96"/>
  <c r="S35" i="96"/>
  <c r="S36" i="96"/>
  <c r="S37" i="96"/>
  <c r="S38" i="96"/>
  <c r="S39" i="96"/>
  <c r="S41" i="96"/>
  <c r="S42" i="96"/>
  <c r="S43" i="96"/>
  <c r="S44" i="96"/>
  <c r="S45" i="96"/>
  <c r="S46" i="96"/>
  <c r="S49" i="96"/>
  <c r="S50" i="96"/>
  <c r="S2" i="96"/>
  <c r="P20" i="38"/>
  <c r="P19" i="38"/>
  <c r="O19" i="38"/>
  <c r="R6" i="96"/>
  <c r="R51" i="96"/>
  <c r="R11" i="96"/>
  <c r="L66" i="96" l="1"/>
  <c r="R7" i="96"/>
  <c r="R2" i="96"/>
  <c r="L73" i="96"/>
  <c r="M70" i="96"/>
  <c r="M101" i="96"/>
  <c r="L65" i="96"/>
  <c r="J95" i="96"/>
  <c r="J62" i="96"/>
  <c r="K62" i="96"/>
  <c r="L62" i="96"/>
  <c r="M62" i="96"/>
  <c r="O62" i="96"/>
  <c r="J63" i="96"/>
  <c r="K63" i="96"/>
  <c r="L63" i="96"/>
  <c r="M63" i="96"/>
  <c r="O63" i="96"/>
  <c r="J64" i="96"/>
  <c r="K64" i="96"/>
  <c r="L64" i="96"/>
  <c r="M64" i="96"/>
  <c r="O64" i="96"/>
  <c r="J65" i="96"/>
  <c r="K65" i="96"/>
  <c r="M65" i="96"/>
  <c r="O65" i="96"/>
  <c r="J66" i="96"/>
  <c r="K66" i="96"/>
  <c r="M66" i="96"/>
  <c r="O66" i="96"/>
  <c r="J67" i="96"/>
  <c r="K67" i="96"/>
  <c r="L67" i="96"/>
  <c r="M67" i="96"/>
  <c r="O67" i="96"/>
  <c r="J68" i="96"/>
  <c r="K68" i="96"/>
  <c r="L68" i="96"/>
  <c r="M68" i="96"/>
  <c r="O68" i="96"/>
  <c r="J69" i="96"/>
  <c r="K69" i="96"/>
  <c r="L69" i="96"/>
  <c r="M69" i="96"/>
  <c r="O69" i="96"/>
  <c r="J70" i="96"/>
  <c r="K70" i="96"/>
  <c r="L70" i="96"/>
  <c r="O70" i="96"/>
  <c r="J71" i="96"/>
  <c r="K71" i="96"/>
  <c r="L71" i="96"/>
  <c r="M71" i="96"/>
  <c r="O71" i="96"/>
  <c r="J72" i="96"/>
  <c r="K72" i="96"/>
  <c r="L72" i="96"/>
  <c r="M72" i="96"/>
  <c r="O72" i="96"/>
  <c r="J73" i="96"/>
  <c r="K73" i="96"/>
  <c r="M73" i="96"/>
  <c r="O73" i="96"/>
  <c r="J74" i="96"/>
  <c r="K74" i="96"/>
  <c r="L74" i="96"/>
  <c r="M74" i="96"/>
  <c r="O74" i="96"/>
  <c r="J75" i="96"/>
  <c r="K75" i="96"/>
  <c r="L75" i="96"/>
  <c r="M75" i="96"/>
  <c r="O75" i="96"/>
  <c r="J76" i="96"/>
  <c r="K76" i="96"/>
  <c r="L76" i="96"/>
  <c r="M76" i="96"/>
  <c r="O76" i="96"/>
  <c r="J77" i="96"/>
  <c r="K77" i="96"/>
  <c r="L77" i="96"/>
  <c r="M77" i="96"/>
  <c r="O77" i="96"/>
  <c r="J78" i="96"/>
  <c r="K78" i="96"/>
  <c r="L78" i="96"/>
  <c r="M78" i="96"/>
  <c r="O78" i="96"/>
  <c r="J79" i="96"/>
  <c r="K79" i="96"/>
  <c r="L79" i="96"/>
  <c r="M79" i="96"/>
  <c r="O79" i="96"/>
  <c r="J80" i="96"/>
  <c r="K80" i="96"/>
  <c r="L80" i="96"/>
  <c r="M80" i="96"/>
  <c r="O80" i="96"/>
  <c r="J81" i="96"/>
  <c r="K81" i="96"/>
  <c r="L81" i="96"/>
  <c r="M81" i="96"/>
  <c r="O81" i="96"/>
  <c r="J82" i="96"/>
  <c r="K82" i="96"/>
  <c r="L82" i="96"/>
  <c r="M82" i="96"/>
  <c r="O82" i="96"/>
  <c r="J83" i="96"/>
  <c r="K83" i="96"/>
  <c r="L83" i="96"/>
  <c r="M83" i="96"/>
  <c r="O83" i="96"/>
  <c r="J84" i="96"/>
  <c r="K84" i="96"/>
  <c r="L84" i="96"/>
  <c r="M84" i="96"/>
  <c r="O84" i="96"/>
  <c r="J85" i="96"/>
  <c r="K85" i="96"/>
  <c r="L85" i="96"/>
  <c r="M85" i="96"/>
  <c r="O85" i="96"/>
  <c r="J86" i="96"/>
  <c r="K86" i="96"/>
  <c r="L86" i="96"/>
  <c r="M86" i="96"/>
  <c r="O86" i="96"/>
  <c r="J87" i="96"/>
  <c r="K87" i="96"/>
  <c r="L87" i="96"/>
  <c r="M87" i="96"/>
  <c r="O87" i="96"/>
  <c r="J88" i="96"/>
  <c r="K88" i="96"/>
  <c r="L88" i="96"/>
  <c r="M88" i="96"/>
  <c r="O88" i="96"/>
  <c r="J89" i="96"/>
  <c r="K89" i="96"/>
  <c r="L89" i="96"/>
  <c r="M89" i="96"/>
  <c r="O89" i="96"/>
  <c r="J90" i="96"/>
  <c r="K90" i="96"/>
  <c r="L90" i="96"/>
  <c r="M90" i="96"/>
  <c r="O90" i="96"/>
  <c r="J91" i="96"/>
  <c r="K91" i="96"/>
  <c r="L91" i="96"/>
  <c r="M91" i="96"/>
  <c r="O91" i="96"/>
  <c r="J92" i="96"/>
  <c r="K92" i="96"/>
  <c r="L92" i="96"/>
  <c r="M92" i="96"/>
  <c r="O92" i="96"/>
  <c r="J93" i="96"/>
  <c r="K93" i="96"/>
  <c r="L93" i="96"/>
  <c r="M93" i="96"/>
  <c r="O93" i="96"/>
  <c r="J94" i="96"/>
  <c r="K94" i="96"/>
  <c r="L94" i="96"/>
  <c r="M94" i="96"/>
  <c r="O94" i="96"/>
  <c r="K95" i="96"/>
  <c r="L95" i="96"/>
  <c r="M95" i="96"/>
  <c r="O95" i="96"/>
  <c r="J96" i="96"/>
  <c r="K96" i="96"/>
  <c r="L96" i="96"/>
  <c r="M96" i="96"/>
  <c r="O96" i="96"/>
  <c r="J97" i="96"/>
  <c r="K97" i="96"/>
  <c r="L97" i="96"/>
  <c r="M97" i="96"/>
  <c r="O97" i="96"/>
  <c r="J98" i="96"/>
  <c r="K98" i="96"/>
  <c r="L98" i="96"/>
  <c r="M98" i="96"/>
  <c r="O98" i="96"/>
  <c r="J99" i="96"/>
  <c r="K99" i="96"/>
  <c r="L99" i="96"/>
  <c r="M99" i="96"/>
  <c r="O99" i="96"/>
  <c r="J100" i="96"/>
  <c r="K100" i="96"/>
  <c r="L100" i="96"/>
  <c r="M100" i="96"/>
  <c r="O100" i="96"/>
  <c r="J101" i="96"/>
  <c r="K101" i="96"/>
  <c r="L101" i="96"/>
  <c r="O101" i="96"/>
  <c r="J102" i="96"/>
  <c r="K102" i="96"/>
  <c r="L102" i="96"/>
  <c r="M102" i="96"/>
  <c r="O102" i="96"/>
  <c r="J103" i="96"/>
  <c r="K103" i="96"/>
  <c r="L103" i="96"/>
  <c r="M103" i="96"/>
  <c r="O103" i="96"/>
  <c r="J104" i="96"/>
  <c r="K104" i="96"/>
  <c r="L104" i="96"/>
  <c r="M104" i="96"/>
  <c r="O104" i="96"/>
  <c r="O61" i="96"/>
  <c r="M61" i="96"/>
  <c r="K61" i="96"/>
  <c r="L61" i="96"/>
  <c r="J61" i="96"/>
  <c r="I62" i="96"/>
  <c r="I63" i="96"/>
  <c r="I64" i="96"/>
  <c r="I65" i="96"/>
  <c r="I66" i="96"/>
  <c r="I67" i="96"/>
  <c r="I68" i="96"/>
  <c r="I69" i="96"/>
  <c r="I70" i="96"/>
  <c r="I71" i="96"/>
  <c r="I72" i="96"/>
  <c r="I73" i="96"/>
  <c r="I74" i="96"/>
  <c r="I75" i="96"/>
  <c r="I76" i="96"/>
  <c r="I77" i="96"/>
  <c r="I78" i="96"/>
  <c r="I79" i="96"/>
  <c r="I80" i="96"/>
  <c r="I81" i="96"/>
  <c r="I82" i="96"/>
  <c r="I83" i="96"/>
  <c r="I84" i="96"/>
  <c r="I85" i="96"/>
  <c r="I86" i="96"/>
  <c r="I87" i="96"/>
  <c r="I88" i="96"/>
  <c r="I89" i="96"/>
  <c r="I90" i="96"/>
  <c r="I91" i="96"/>
  <c r="I92" i="96"/>
  <c r="I93" i="96"/>
  <c r="I94" i="96"/>
  <c r="I95" i="96"/>
  <c r="I96" i="96"/>
  <c r="I97" i="96"/>
  <c r="I98" i="96"/>
  <c r="I99" i="96"/>
  <c r="I100" i="96"/>
  <c r="I101" i="96"/>
  <c r="I102" i="96"/>
  <c r="I103" i="96"/>
  <c r="I104" i="96"/>
  <c r="I61" i="96" l="1"/>
  <c r="P49" i="96"/>
  <c r="P3" i="96"/>
  <c r="Q3" i="96"/>
  <c r="R3" i="96"/>
  <c r="P4" i="96"/>
  <c r="Q4" i="96"/>
  <c r="R4" i="96"/>
  <c r="P5" i="96"/>
  <c r="Q5" i="96"/>
  <c r="R5" i="96"/>
  <c r="P6" i="96"/>
  <c r="Q6" i="96"/>
  <c r="P7" i="96"/>
  <c r="Q7" i="96"/>
  <c r="P8" i="96"/>
  <c r="Q8" i="96"/>
  <c r="P9" i="96"/>
  <c r="Q9" i="96"/>
  <c r="R9" i="96"/>
  <c r="P10" i="96"/>
  <c r="Q10" i="96"/>
  <c r="R10" i="96"/>
  <c r="P11" i="96"/>
  <c r="Q11" i="96"/>
  <c r="P12" i="96"/>
  <c r="Q12" i="96"/>
  <c r="R12" i="96"/>
  <c r="P13" i="96"/>
  <c r="Q13" i="96"/>
  <c r="R13" i="96"/>
  <c r="P14" i="96"/>
  <c r="Q14" i="96"/>
  <c r="P15" i="96"/>
  <c r="Q15" i="96"/>
  <c r="R15" i="96"/>
  <c r="P16" i="96"/>
  <c r="Q16" i="96"/>
  <c r="R16" i="96"/>
  <c r="P17" i="96"/>
  <c r="Q17" i="96"/>
  <c r="R17" i="96"/>
  <c r="P18" i="96"/>
  <c r="Q18" i="96"/>
  <c r="R18" i="96"/>
  <c r="P19" i="96"/>
  <c r="Q19" i="96"/>
  <c r="R19" i="96"/>
  <c r="P20" i="96"/>
  <c r="Q20" i="96"/>
  <c r="R20" i="96"/>
  <c r="P21" i="96"/>
  <c r="Q21" i="96"/>
  <c r="P22" i="96"/>
  <c r="Q22" i="96"/>
  <c r="R22" i="96"/>
  <c r="P23" i="96"/>
  <c r="Q23" i="96"/>
  <c r="R23" i="96"/>
  <c r="P24" i="96"/>
  <c r="Q24" i="96"/>
  <c r="R24" i="96"/>
  <c r="P25" i="96"/>
  <c r="Q25" i="96"/>
  <c r="R25" i="96"/>
  <c r="P26" i="96"/>
  <c r="Q26" i="96"/>
  <c r="R26" i="96"/>
  <c r="P27" i="96"/>
  <c r="Q27" i="96"/>
  <c r="R27" i="96"/>
  <c r="P28" i="96"/>
  <c r="Q28" i="96"/>
  <c r="R28" i="96"/>
  <c r="P29" i="96"/>
  <c r="Q29" i="96"/>
  <c r="R29" i="96"/>
  <c r="P30" i="96"/>
  <c r="Q30" i="96"/>
  <c r="P31" i="96"/>
  <c r="Q31" i="96"/>
  <c r="R31" i="96"/>
  <c r="P32" i="96"/>
  <c r="Q32" i="96"/>
  <c r="R32" i="96"/>
  <c r="P33" i="96"/>
  <c r="Q33" i="96"/>
  <c r="R33" i="96"/>
  <c r="P34" i="96"/>
  <c r="Q34" i="96"/>
  <c r="R34" i="96"/>
  <c r="P35" i="96"/>
  <c r="Q35" i="96"/>
  <c r="R35" i="96"/>
  <c r="P36" i="96"/>
  <c r="Q36" i="96"/>
  <c r="R36" i="96"/>
  <c r="P37" i="96"/>
  <c r="Q37" i="96"/>
  <c r="R37" i="96"/>
  <c r="P38" i="96"/>
  <c r="Q38" i="96"/>
  <c r="R38" i="96"/>
  <c r="P39" i="96"/>
  <c r="Q39" i="96"/>
  <c r="R39" i="96"/>
  <c r="P40" i="96"/>
  <c r="Q40" i="96"/>
  <c r="P41" i="96"/>
  <c r="Q41" i="96"/>
  <c r="R41" i="96"/>
  <c r="P42" i="96"/>
  <c r="Q42" i="96"/>
  <c r="R42" i="96"/>
  <c r="P43" i="96"/>
  <c r="Q43" i="96"/>
  <c r="R43" i="96"/>
  <c r="P44" i="96"/>
  <c r="Q44" i="96"/>
  <c r="R44" i="96"/>
  <c r="P45" i="96"/>
  <c r="Q45" i="96"/>
  <c r="R45" i="96"/>
  <c r="P46" i="96"/>
  <c r="Q46" i="96"/>
  <c r="R46" i="96"/>
  <c r="P47" i="96"/>
  <c r="Q47" i="96"/>
  <c r="R47" i="96"/>
  <c r="P48" i="96"/>
  <c r="Q48" i="96"/>
  <c r="Q49" i="96"/>
  <c r="R49" i="96"/>
  <c r="P50" i="96"/>
  <c r="Q50" i="96"/>
  <c r="R50" i="96"/>
  <c r="P51" i="96"/>
  <c r="Q51" i="96"/>
  <c r="Q2" i="96"/>
  <c r="P2" i="96"/>
  <c r="O10" i="96"/>
  <c r="O11" i="96"/>
  <c r="O12" i="96"/>
  <c r="O13" i="96"/>
  <c r="O14" i="96"/>
  <c r="O3" i="96"/>
  <c r="O4" i="96"/>
  <c r="O5" i="96"/>
  <c r="O6" i="96"/>
  <c r="O7" i="96"/>
  <c r="O8" i="96"/>
  <c r="O9" i="96"/>
  <c r="O15" i="96"/>
  <c r="O16" i="96"/>
  <c r="O17" i="96"/>
  <c r="O18" i="96"/>
  <c r="O19" i="96"/>
  <c r="O20" i="96"/>
  <c r="O21" i="96"/>
  <c r="O22" i="96"/>
  <c r="O23" i="96"/>
  <c r="O24" i="96"/>
  <c r="O25" i="96"/>
  <c r="O26" i="96"/>
  <c r="O27" i="96"/>
  <c r="O28" i="96"/>
  <c r="O29" i="96"/>
  <c r="O30" i="96"/>
  <c r="O31" i="96"/>
  <c r="O32" i="96"/>
  <c r="O33" i="96"/>
  <c r="O34" i="96"/>
  <c r="O35" i="96"/>
  <c r="O36" i="96"/>
  <c r="O37" i="96"/>
  <c r="O38" i="96"/>
  <c r="O39" i="96"/>
  <c r="O40" i="96"/>
  <c r="O41" i="96"/>
  <c r="O42" i="96"/>
  <c r="O43" i="96"/>
  <c r="O44" i="96"/>
  <c r="O45" i="96"/>
  <c r="O46" i="96"/>
  <c r="O47" i="96"/>
  <c r="O48" i="96"/>
  <c r="O49" i="96"/>
  <c r="O50" i="96"/>
  <c r="O51" i="96"/>
  <c r="O2" i="96"/>
  <c r="E3" i="96"/>
  <c r="E4" i="96"/>
  <c r="E5" i="96"/>
  <c r="E6" i="96"/>
  <c r="E7" i="96"/>
  <c r="E8" i="96"/>
  <c r="E9" i="96"/>
  <c r="E10" i="96"/>
  <c r="E11" i="96"/>
  <c r="E12" i="96"/>
  <c r="E13" i="96"/>
  <c r="E14" i="96"/>
  <c r="E15" i="96"/>
  <c r="E16" i="96"/>
  <c r="E17" i="96"/>
  <c r="E18" i="96"/>
  <c r="E19" i="96"/>
  <c r="E20" i="96"/>
  <c r="E21" i="96"/>
  <c r="E22" i="96"/>
  <c r="E23" i="96"/>
  <c r="E24" i="96"/>
  <c r="E25" i="96"/>
  <c r="E26" i="96"/>
  <c r="E27" i="96"/>
  <c r="E28" i="96"/>
  <c r="E29" i="96"/>
  <c r="E30" i="96"/>
  <c r="E31" i="96"/>
  <c r="E32" i="96"/>
  <c r="E33" i="96"/>
  <c r="E34" i="96"/>
  <c r="E35" i="96"/>
  <c r="E36" i="96"/>
  <c r="E37" i="96"/>
  <c r="E38" i="96"/>
  <c r="E39" i="96"/>
  <c r="E2" i="96"/>
  <c r="J49" i="60" l="1"/>
  <c r="J33" i="74" l="1"/>
  <c r="I33" i="74"/>
  <c r="F61" i="37"/>
  <c r="B18" i="94" l="1"/>
  <c r="C12" i="93" l="1"/>
  <c r="B12" i="93"/>
  <c r="C7" i="93" s="1"/>
  <c r="C3" i="93" l="1"/>
  <c r="C4" i="93"/>
  <c r="C5" i="93"/>
  <c r="C2" i="93"/>
  <c r="C6" i="93"/>
  <c r="F55" i="37" l="1"/>
  <c r="E65" i="37" l="1"/>
  <c r="G59" i="37"/>
  <c r="F56" i="37" l="1"/>
  <c r="E60" i="37"/>
  <c r="C61" i="37" l="1"/>
  <c r="C57" i="37" l="1"/>
  <c r="D61" i="37" l="1"/>
  <c r="E61" i="37"/>
  <c r="D62" i="37"/>
  <c r="E64" i="37"/>
  <c r="E57" i="37" l="1"/>
  <c r="C65" i="37"/>
  <c r="C64" i="37"/>
  <c r="C63" i="37"/>
  <c r="C62" i="37"/>
  <c r="F60" i="37"/>
  <c r="D60" i="37"/>
  <c r="C60" i="37"/>
  <c r="F57" i="37" l="1"/>
  <c r="F58" i="37" s="1"/>
  <c r="C56" i="37"/>
  <c r="E55" i="37"/>
  <c r="C55" i="37"/>
  <c r="F63" i="37" l="1"/>
  <c r="F62" i="37" l="1"/>
  <c r="F64" i="37" s="1"/>
  <c r="F65" i="37" s="1"/>
  <c r="AO4" i="28" l="1"/>
  <c r="E56" i="37"/>
  <c r="E58" i="37"/>
  <c r="E63" i="37"/>
  <c r="E62" i="37" l="1"/>
  <c r="D57" i="37" l="1"/>
  <c r="D58" i="37" s="1"/>
  <c r="C58" i="37"/>
  <c r="D55" i="37"/>
  <c r="D56" i="37" l="1"/>
  <c r="D63" i="37"/>
  <c r="D64" i="37"/>
  <c r="D65" i="37" s="1"/>
  <c r="AL7" i="40" l="1"/>
  <c r="AM7" i="40" s="1"/>
  <c r="AL6" i="40"/>
  <c r="AL5" i="40"/>
  <c r="AM5" i="40" s="1"/>
  <c r="AL4" i="40"/>
  <c r="AM4" i="40" l="1"/>
  <c r="AM6" i="40"/>
  <c r="H10" i="32" l="1"/>
  <c r="D10" i="32"/>
  <c r="F10" i="32"/>
  <c r="C10" i="32"/>
  <c r="E10" i="32" l="1"/>
  <c r="A5" i="26"/>
  <c r="A4" i="26"/>
  <c r="G10" i="20" l="1"/>
  <c r="E10" i="20"/>
  <c r="D10" i="20" s="1"/>
  <c r="C10" i="20"/>
  <c r="G10" i="19"/>
  <c r="G11" i="19" s="1"/>
  <c r="E10" i="19"/>
  <c r="E11" i="19" s="1"/>
  <c r="C10" i="19"/>
  <c r="D10" i="19" s="1"/>
  <c r="G10" i="22"/>
  <c r="E10" i="22"/>
  <c r="C10" i="22"/>
  <c r="G10" i="18"/>
  <c r="E10" i="18"/>
  <c r="C10" i="18"/>
  <c r="G10" i="17"/>
  <c r="E10" i="17"/>
  <c r="C10" i="17"/>
  <c r="AO40" i="29"/>
  <c r="AO39" i="29"/>
  <c r="AO38" i="29"/>
  <c r="AO4" i="29"/>
  <c r="AQ40" i="28"/>
  <c r="AR40" i="28" s="1"/>
  <c r="AO40" i="28"/>
  <c r="AP40" i="28" s="1"/>
  <c r="AQ39" i="28"/>
  <c r="AR39" i="28" s="1"/>
  <c r="AO39" i="28"/>
  <c r="AP39" i="28" s="1"/>
  <c r="AQ38" i="28"/>
  <c r="AR38" i="28" s="1"/>
  <c r="AO38" i="28"/>
  <c r="AP38" i="28" s="1"/>
  <c r="AQ4" i="28"/>
  <c r="AR4" i="28" s="1"/>
  <c r="AP4" i="28"/>
  <c r="AP4" i="29" l="1"/>
  <c r="AP39" i="29"/>
  <c r="G4" i="26"/>
  <c r="AP40" i="29"/>
  <c r="C5" i="26"/>
  <c r="B5" i="26"/>
  <c r="AP38" i="29"/>
  <c r="D10" i="17"/>
  <c r="C11" i="19"/>
  <c r="D11" i="19" s="1"/>
  <c r="D10" i="18"/>
  <c r="C4" i="26"/>
  <c r="D10" i="22"/>
  <c r="AH4" i="26" l="1"/>
  <c r="L4" i="26"/>
  <c r="Y4" i="26"/>
  <c r="O4" i="26"/>
  <c r="W4" i="26"/>
  <c r="AD4" i="26"/>
  <c r="E4" i="26"/>
  <c r="I4" i="26"/>
  <c r="X4" i="26"/>
  <c r="Q4" i="26"/>
  <c r="V4" i="26"/>
  <c r="AC4" i="26"/>
  <c r="AA4" i="26"/>
  <c r="J4" i="26"/>
  <c r="AB4" i="26"/>
  <c r="AF4" i="26"/>
  <c r="N4" i="26"/>
  <c r="M4" i="26"/>
  <c r="K4" i="26"/>
  <c r="R4" i="26"/>
  <c r="H4" i="26"/>
  <c r="U4" i="26"/>
  <c r="S4" i="26"/>
  <c r="Z4" i="26"/>
  <c r="T4" i="26"/>
  <c r="P4" i="26"/>
  <c r="AG4" i="26"/>
  <c r="AE4" i="26"/>
  <c r="D4" i="26"/>
  <c r="F4" i="26"/>
  <c r="E5" i="26"/>
  <c r="T5" i="26" l="1"/>
  <c r="L5" i="26"/>
  <c r="H5" i="26"/>
  <c r="Z5" i="26"/>
  <c r="X5" i="26"/>
  <c r="M5" i="26"/>
  <c r="AB5" i="26"/>
  <c r="G5" i="26"/>
  <c r="P5" i="26"/>
  <c r="AC5" i="26"/>
  <c r="AF5" i="26"/>
  <c r="W5" i="26"/>
  <c r="AE5" i="26"/>
  <c r="K5" i="26"/>
  <c r="F5" i="26"/>
  <c r="I5" i="26"/>
  <c r="N5" i="26"/>
  <c r="V5" i="26"/>
  <c r="AD5" i="26"/>
  <c r="Q5" i="26"/>
  <c r="O5" i="26"/>
  <c r="J5" i="26"/>
  <c r="R5" i="26"/>
  <c r="AA5" i="26"/>
  <c r="S5" i="26"/>
  <c r="U5" i="26"/>
  <c r="Y5" i="26"/>
  <c r="AG5" i="26"/>
  <c r="AH5" i="26"/>
  <c r="D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Carly Olig</author>
  </authors>
  <commentList>
    <comment ref="A3" authorId="0" shapeId="0" xr:uid="{00000000-0006-0000-0100-000001000000}">
      <text>
        <r>
          <rPr>
            <b/>
            <sz val="9"/>
            <color indexed="81"/>
            <rFont val="Tahoma"/>
            <family val="2"/>
          </rPr>
          <t xml:space="preserve">Chelsea Lamar:
</t>
        </r>
        <r>
          <rPr>
            <sz val="9"/>
            <color indexed="81"/>
            <rFont val="Tahoma"/>
            <family val="2"/>
          </rPr>
          <t>Do we need to enforce consistency in measure naming for the roll 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tc={7B4A41D2-8E7A-4AE9-8DA7-C7463F709A7C}</author>
  </authors>
  <commentList>
    <comment ref="H1" authorId="0" shapeId="0" xr:uid="{7B4A41D2-8E7A-4AE9-8DA7-C7463F709A7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Penalty values should be negative</t>
        </r>
      </text>
    </comment>
  </commentList>
</comments>
</file>

<file path=xl/sharedStrings.xml><?xml version="1.0" encoding="utf-8"?>
<sst xmlns="http://schemas.openxmlformats.org/spreadsheetml/2006/main" count="14710" uniqueCount="1275">
  <si>
    <t>Do NOT:</t>
  </si>
  <si>
    <t>Change the formatting of the tables.</t>
  </si>
  <si>
    <t>Change the name of any sheet.</t>
  </si>
  <si>
    <t>Put blank rows in the tables.</t>
  </si>
  <si>
    <t>Merge cells, neither horizontally nor vertically.</t>
  </si>
  <si>
    <t>Put anything after the last row of any table.</t>
  </si>
  <si>
    <t>You can:</t>
  </si>
  <si>
    <t>Change the width of columns.</t>
  </si>
  <si>
    <t>Add your own notes or calculations to the right of the table (not below it) or in some other sheet.</t>
  </si>
  <si>
    <t>Precision</t>
  </si>
  <si>
    <t>Format</t>
  </si>
  <si>
    <t>Instructions</t>
  </si>
  <si>
    <t xml:space="preserve">Change the structure of any tables. </t>
  </si>
  <si>
    <r>
      <t xml:space="preserve">Add rows to tables </t>
    </r>
    <r>
      <rPr>
        <b/>
        <sz val="11"/>
        <color theme="1"/>
        <rFont val="Calibri"/>
        <family val="2"/>
        <scheme val="minor"/>
      </rPr>
      <t>above</t>
    </r>
    <r>
      <rPr>
        <sz val="11"/>
        <color theme="1"/>
        <rFont val="Calibri"/>
        <family val="2"/>
        <scheme val="minor"/>
      </rPr>
      <t xml:space="preserve"> the CY2018 Program Total CPAS row.</t>
    </r>
  </si>
  <si>
    <t>Measure</t>
  </si>
  <si>
    <t>Measure Life</t>
  </si>
  <si>
    <t>Measure 1</t>
  </si>
  <si>
    <t>Measure 2</t>
  </si>
  <si>
    <t>Measure 3</t>
  </si>
  <si>
    <t>Measure 4</t>
  </si>
  <si>
    <t>Add or delete columns.</t>
  </si>
  <si>
    <t>End Use Type</t>
  </si>
  <si>
    <t>Lighting</t>
  </si>
  <si>
    <t>HVAC</t>
  </si>
  <si>
    <t>Refrigeration</t>
  </si>
  <si>
    <t>Compressed Air</t>
  </si>
  <si>
    <t>Insert the energy data at whatever precision you want, as long as it rounds correctly.</t>
  </si>
  <si>
    <t>Format the energy data (in kWh or therms) to show zero digits after the decimal in the report.</t>
  </si>
  <si>
    <t>Therm Conversion Rate</t>
  </si>
  <si>
    <t>Fill in savings in each year through the EUL of the measure.</t>
  </si>
  <si>
    <t>Leave the additional columns through 2050 blank.</t>
  </si>
  <si>
    <t>See CPAS Electric.</t>
  </si>
  <si>
    <t>Note: The green highlighted cell shows program total first year electric savings (including direct electric savings and those converted from gas).</t>
  </si>
  <si>
    <t>NTG</t>
  </si>
  <si>
    <t>User inputs are cells C4:E7 and G4:AM7.</t>
  </si>
  <si>
    <t>Check that each value equals true in column AP and AR.</t>
  </si>
  <si>
    <t>All</t>
  </si>
  <si>
    <t>If EUL goes to a decimal the final year's savings should be the appropriate fraction of previous years (see example spreadsheet for a example)</t>
  </si>
  <si>
    <t>Issue</t>
  </si>
  <si>
    <t>Programs</t>
  </si>
  <si>
    <t>ENERGY STAR and CEE Tier 2 Refrigerator</t>
  </si>
  <si>
    <t>Early Replacement</t>
  </si>
  <si>
    <t>SF IE, ARP</t>
  </si>
  <si>
    <t>ENERGY STAR Room Air Conditioner</t>
  </si>
  <si>
    <t>Air Source Heat Pump</t>
  </si>
  <si>
    <t>SF IE, MF IE, HVAC</t>
  </si>
  <si>
    <t>Central Air Conditioning</t>
  </si>
  <si>
    <t>Gas High Efficiency Boiler</t>
  </si>
  <si>
    <t>SF IE, MF IE</t>
  </si>
  <si>
    <t>Gas High Efficiency Furnace</t>
  </si>
  <si>
    <t>Ground Source Heat Pump</t>
  </si>
  <si>
    <t>HVAC?</t>
  </si>
  <si>
    <t>Ductless Heat Pumps</t>
  </si>
  <si>
    <t>MF IE</t>
  </si>
  <si>
    <t>CFLs</t>
  </si>
  <si>
    <t>Carryover</t>
  </si>
  <si>
    <t>None</t>
  </si>
  <si>
    <t>LED Specialty Lamps</t>
  </si>
  <si>
    <t>Lighting discounts</t>
  </si>
  <si>
    <t>LED Screw Based Omnidirectional Bulbs</t>
  </si>
  <si>
    <t>Lighting discounts, kits</t>
  </si>
  <si>
    <t>-</t>
  </si>
  <si>
    <t>CHP</t>
  </si>
  <si>
    <t>Custom</t>
  </si>
  <si>
    <t>Savings are dynamic across the years of CPAS</t>
  </si>
  <si>
    <t>Baseline Adjustment</t>
  </si>
  <si>
    <t>Decay</t>
  </si>
  <si>
    <t>HER</t>
  </si>
  <si>
    <t>Heating Penalty</t>
  </si>
  <si>
    <t>Not Tracked at Measure Level</t>
  </si>
  <si>
    <t>Guidance</t>
  </si>
  <si>
    <t>Measure should aggregate to whatever level the EUL is tracked at</t>
  </si>
  <si>
    <t>Multifamily Central Domestic Hot Water Plans</t>
  </si>
  <si>
    <t xml:space="preserve">MF </t>
  </si>
  <si>
    <t>Tankless Water Heater</t>
  </si>
  <si>
    <t xml:space="preserve">Different EUL for gas/electric fuel </t>
  </si>
  <si>
    <t>Standard</t>
  </si>
  <si>
    <t xml:space="preserve">Custom </t>
  </si>
  <si>
    <t>High Efficiency Furnace</t>
  </si>
  <si>
    <t>NA</t>
  </si>
  <si>
    <t>PTAC PTHP</t>
  </si>
  <si>
    <t>Single Package and Split System Unitary Air Conditioners</t>
  </si>
  <si>
    <t>VSDs</t>
  </si>
  <si>
    <t>Different measure life for application (HVAC vs process)</t>
  </si>
  <si>
    <t>Measure life is a custom assumption</t>
  </si>
  <si>
    <t>Commercial ES CFL</t>
  </si>
  <si>
    <t>Measure life based on rated life dvided by run hours (varies by building type)</t>
  </si>
  <si>
    <t>Standard, Small Business, Instant Discounts</t>
  </si>
  <si>
    <t>HP/RW T8 Fixtures</t>
  </si>
  <si>
    <t>LED Bulbs and Fixtures</t>
  </si>
  <si>
    <t>Measure life based on rated life dvided by run hours (varies by building and lamp type)</t>
  </si>
  <si>
    <t>Standard, Small Business, Instant Discounts, Streetlighting</t>
  </si>
  <si>
    <t>LED Traffic and Pedestrian signal</t>
  </si>
  <si>
    <t xml:space="preserve">Measure life varies by signal type </t>
  </si>
  <si>
    <t>Commercial ES Specialty CFL</t>
  </si>
  <si>
    <t>High Speed Clothes Washer</t>
  </si>
  <si>
    <t xml:space="preserve">Standard </t>
  </si>
  <si>
    <t>Residential</t>
  </si>
  <si>
    <t>Sector</t>
  </si>
  <si>
    <t>C&amp;I</t>
  </si>
  <si>
    <t>Enter appropriate EUL for fuel type incented</t>
  </si>
  <si>
    <t>Enter assumed measure for each measure/project</t>
  </si>
  <si>
    <t xml:space="preserve">Include a row for each measure/EUL combination </t>
  </si>
  <si>
    <t>Lifetime varies based on program type, lamp type, and there is a baseline shift 1/1/2019 - will we apply this baseline shift if 2018 even in the TRM does not end up including this in v7 of the TRM</t>
  </si>
  <si>
    <t>Lifetime varies based on program type, lamp type, and there is a baseline shift 1/1/2019</t>
  </si>
  <si>
    <t>Early Replacement (however ER criteria is not defined in the measure)</t>
  </si>
  <si>
    <t>Carryover should be its own measure/row</t>
  </si>
  <si>
    <t>If your program contains measures in the table below on the left you may be wondering how to handle issues like early replacement, carryover, or a baseline adjustment in your CPAS calculations. The table below on the right provides guidance on how each issue should be handled. If you have questions or think you have an issue that does not appear in the tables below please reach out to Carly Olig or Chelsea Lamar.</t>
  </si>
  <si>
    <t>Verified Net kWh Savings</t>
  </si>
  <si>
    <t>Verified Net Therms Savings</t>
  </si>
  <si>
    <t>Verified Net kWh Savings (Including Those Converted from Gas Savings)</t>
  </si>
  <si>
    <t>Savings Category</t>
  </si>
  <si>
    <t>Energy Savings (kWh)</t>
  </si>
  <si>
    <t>Electricity</t>
  </si>
  <si>
    <t>Ex Ante Gross Savings</t>
  </si>
  <si>
    <t>Program Gross Realization Rate</t>
  </si>
  <si>
    <t>Verified Gross Savings</t>
  </si>
  <si>
    <t>Verified Net Savings</t>
  </si>
  <si>
    <t>Total Electric Plus Gas</t>
  </si>
  <si>
    <t>Research Category</t>
  </si>
  <si>
    <t>Verified Gross Realization Rate</t>
  </si>
  <si>
    <t>Appliances</t>
  </si>
  <si>
    <t>Hot Water</t>
  </si>
  <si>
    <t>Measure 5</t>
  </si>
  <si>
    <t>Etc.</t>
  </si>
  <si>
    <t>Other</t>
  </si>
  <si>
    <t>Total</t>
  </si>
  <si>
    <t>Total Therms</t>
  </si>
  <si>
    <t>Ex Ante Gross Savings (kWh)</t>
  </si>
  <si>
    <t>Verified Gross Savings (kWh)</t>
  </si>
  <si>
    <t>Verified Gross Peak Demand Reduction (kW)</t>
  </si>
  <si>
    <t>Pipe Insulation</t>
  </si>
  <si>
    <t>Graphics</t>
  </si>
  <si>
    <r>
      <t xml:space="preserve">Include sheets in this spreadsheet for </t>
    </r>
    <r>
      <rPr>
        <sz val="11"/>
        <color rgb="FFFF0000"/>
        <rFont val="Calibri"/>
        <family val="2"/>
        <scheme val="minor"/>
      </rPr>
      <t>any</t>
    </r>
    <r>
      <rPr>
        <sz val="11"/>
        <color theme="1"/>
        <rFont val="Calibri"/>
        <family val="2"/>
        <scheme val="minor"/>
      </rPr>
      <t xml:space="preserve"> graphics you include in the report. </t>
    </r>
  </si>
  <si>
    <t>The graphics in this sheet should be editable (not a picture) so we can adjust formatting.</t>
  </si>
  <si>
    <t>Add as many sheets as you need</t>
  </si>
  <si>
    <t>Put the End Use type on EVERY row, even if that means we have duplicates</t>
  </si>
  <si>
    <t>Baseline Adjustment, Carryover, Heating penalty?</t>
  </si>
  <si>
    <t>Verified Net Savings (kWh)</t>
  </si>
  <si>
    <t>Ex Ante Gross Peak Demand Reduction (kW)</t>
  </si>
  <si>
    <t>Verified Net Peak Demand Reduction (kW)</t>
  </si>
  <si>
    <t>Total†</t>
  </si>
  <si>
    <t>a. Remove all errors (green triangles)</t>
  </si>
  <si>
    <t>b. Remove all comments (red triangles)</t>
  </si>
  <si>
    <t>c. Turn off view gridlines</t>
  </si>
  <si>
    <t>a. new footnotes should be added with a new marker (keep existing footnotes consistent)</t>
  </si>
  <si>
    <t>d. reports can use landscape pages for these tables if needed</t>
  </si>
  <si>
    <t>EUL should be entered as a whole number or up to one decimal place.</t>
  </si>
  <si>
    <t>Right align columns of numbers</t>
  </si>
  <si>
    <t>Left align columns of text</t>
  </si>
  <si>
    <t>b. reports only need to show CPAS one year past the last expiring measure (keep the columns in excel but only paste what's needed)</t>
  </si>
  <si>
    <t>c. reports can break the years into multiple chunks as needed (see other tabs for example)</t>
  </si>
  <si>
    <t>Program</t>
  </si>
  <si>
    <t>† Gas savings converted to kWh by multiplying Therms * 29.31 (which is based on 100,000 Btu/Therm and 3412 Btu/kWh).</t>
  </si>
  <si>
    <t>† The total includes the electric equivalent of the total therms.</t>
  </si>
  <si>
    <t>* Gas savings converted to kWh by multiplying Therms * 29.31 (which is based on 100,000 Btu/Therm and 3,412 Btu/kWh).</t>
  </si>
  <si>
    <t>Gas Water Heater</t>
  </si>
  <si>
    <t>Behavioral</t>
  </si>
  <si>
    <t>LED Streetlighting</t>
  </si>
  <si>
    <t>Total kWh Converted From Therms†</t>
  </si>
  <si>
    <t>Enter the realization rate as a fraction to 2 decimal places</t>
  </si>
  <si>
    <t>Enter EUL as years up to 1 decimal place</t>
  </si>
  <si>
    <t>User inputs are cells D4:D7 and G4:AM7.</t>
  </si>
  <si>
    <t>Delete 0s in G4:AM7.</t>
  </si>
  <si>
    <t>No decimal places for kWh and kW savings.</t>
  </si>
  <si>
    <t>Bold all values in total rows</t>
  </si>
  <si>
    <t>Paste 3 separate pictures. First paste cells A through O (2018-2026) and include row 2. Then collapse the smaller column group and paste cells A through B and P through AA (2027-2038) without row 2. Then collapse the larger column group and paste cells A through B and AB through AM (2039-2050) without row 2.</t>
  </si>
  <si>
    <t>*This is defined by SAG. Do not change this cell</t>
  </si>
  <si>
    <t>Right align headings for columns of numbers</t>
  </si>
  <si>
    <t>EUL</t>
  </si>
  <si>
    <t>a. Copy the first few columns of data (A through O) first and paste them in the report as images.</t>
  </si>
  <si>
    <t>c. Repeat for the third set of years (AB onward).</t>
  </si>
  <si>
    <t>Spreadsheet</t>
  </si>
  <si>
    <t xml:space="preserve">b. Use the outline collapsing "-" boxes to collapse the first set of years and then copy the second set of years (P-AA). See image to the right. </t>
  </si>
  <si>
    <t>Delete any sheets.</t>
  </si>
  <si>
    <t>1. Name the spreadsheet the same as the Impact report Word document, which should be:</t>
  </si>
  <si>
    <t>For the date, use the date of the last day you edited it. Do NOT use some date in the future or past.</t>
  </si>
  <si>
    <t xml:space="preserve">Do not put any qualifiers before the date. </t>
  </si>
  <si>
    <t>Everything is "Draft" before it is "Final". i.e., no "second draft" "draft final" "really close to final I hope". The date tells anyone who cares which version they are looking at.</t>
  </si>
  <si>
    <t>"ComEd  Program Name CY2018 Impact Evaluation Report 2019-MM-DD Draft.docx" or .xlsx</t>
  </si>
  <si>
    <t>2. The spreadsheet should always live in the same folder as the Impact Report Word document.</t>
  </si>
  <si>
    <t>3. The spreadsheet should always accompany the Word document when it is sent on for review.</t>
  </si>
  <si>
    <t>Pasting Tables into the Report</t>
  </si>
  <si>
    <r>
      <t xml:space="preserve">1. Paste all tables from your spreadsheet into the report as </t>
    </r>
    <r>
      <rPr>
        <b/>
        <sz val="11"/>
        <color theme="1"/>
        <rFont val="Calibri"/>
        <family val="2"/>
        <scheme val="minor"/>
      </rPr>
      <t>pictures</t>
    </r>
    <r>
      <rPr>
        <sz val="11"/>
        <color theme="1"/>
        <rFont val="Calibri"/>
        <family val="2"/>
        <scheme val="minor"/>
      </rPr>
      <t>. Do not insert links to the spreadsheet.</t>
    </r>
  </si>
  <si>
    <t>a. Choose "Paste Special" then paste as "Picture (Enhanced Metafile)". See the image to the right.</t>
  </si>
  <si>
    <t>2. Before pasting as a picture into report, make sure to</t>
  </si>
  <si>
    <t>3. Additionally,</t>
  </si>
  <si>
    <t>4. Copy each of the Tables 3_1 to 3_3 into the report as three separate images</t>
  </si>
  <si>
    <r>
      <rPr>
        <b/>
        <sz val="11"/>
        <color rgb="FFFF0000"/>
        <rFont val="Calibri"/>
        <family val="2"/>
        <scheme val="minor"/>
      </rPr>
      <t xml:space="preserve">4. Put your sector and program name in cells A3 and B3 in the "Program" sheet. </t>
    </r>
    <r>
      <rPr>
        <sz val="11"/>
        <color theme="1"/>
        <rFont val="Calibri"/>
        <family val="2"/>
        <scheme val="minor"/>
      </rPr>
      <t>(The R code that compiles all the data labels your data using this field.)</t>
    </r>
  </si>
  <si>
    <t>NTG*</t>
  </si>
  <si>
    <t>Enter the NTG as a fraction to 2 decimal places</t>
  </si>
  <si>
    <t>Program Net-to-Gross Ratio (NTG)</t>
  </si>
  <si>
    <t>NTG†</t>
  </si>
  <si>
    <t>Gross</t>
  </si>
  <si>
    <t>Net Heating Penalty (kWh)</t>
  </si>
  <si>
    <t>Net Heating Penalty (Therms)</t>
  </si>
  <si>
    <t>Net</t>
  </si>
  <si>
    <t>Footnotes</t>
  </si>
  <si>
    <t>Business</t>
  </si>
  <si>
    <t>Income Eligible</t>
  </si>
  <si>
    <t>CPAS - Electric only</t>
  </si>
  <si>
    <t>CPAS Gas Only</t>
  </si>
  <si>
    <t>Cumulative Persisting Annual Savings Graphic</t>
  </si>
  <si>
    <t>Total Annual Incremental Electric Savings</t>
  </si>
  <si>
    <t>Energy Savings by Measure – Electric</t>
  </si>
  <si>
    <t>Total Resource Cost Savings Summary</t>
  </si>
  <si>
    <t>Footnotes for report:</t>
  </si>
  <si>
    <r>
      <t>§ Incremental expiring savings are equal to CPAS Y</t>
    </r>
    <r>
      <rPr>
        <vertAlign val="subscript"/>
        <sz val="9"/>
        <color theme="1"/>
        <rFont val="Arial Narrow"/>
        <family val="2"/>
      </rPr>
      <t>n-1</t>
    </r>
    <r>
      <rPr>
        <sz val="9"/>
        <color theme="1"/>
        <rFont val="Arial Narrow"/>
        <family val="2"/>
      </rPr>
      <t xml:space="preserve"> - CPAS Y</t>
    </r>
    <r>
      <rPr>
        <vertAlign val="subscript"/>
        <sz val="9"/>
        <color theme="1"/>
        <rFont val="Arial Narrow"/>
        <family val="2"/>
      </rPr>
      <t>n</t>
    </r>
  </si>
  <si>
    <t>§ Historic savings go back to CY2018.</t>
  </si>
  <si>
    <t>‡ Historic savings go back to CY2018.</t>
  </si>
  <si>
    <t>* A deemed value. Source: ComEd_NTG_History_and_CY2019_Recommendations_Faucet_Aerator_Showerhead_Correction_2019-04-12.xlsx, which is to be found on the IL SAG web site here: http://ilsag.info/net-to-gross-framework.html.</t>
  </si>
  <si>
    <t>CY2019 Demand Savings by Measure</t>
  </si>
  <si>
    <t>CY2019 Peak Demand Savings by Measure</t>
  </si>
  <si>
    <t>CY2019 Energy Savings by Measure – Gas</t>
  </si>
  <si>
    <t>CY2019 Energy Savings by Measure – Total Combining Electricity and Gas</t>
  </si>
  <si>
    <t>Lifetime Net Savings (kWh)†</t>
  </si>
  <si>
    <t>Summer Peak* Demand Savings (kW)</t>
  </si>
  <si>
    <t>Lifetime Net Savings (Therms)†</t>
  </si>
  <si>
    <t>Verified Net Savings (Therms)</t>
  </si>
  <si>
    <t>Verified Gross Savings (Therms)</t>
  </si>
  <si>
    <t>Ex Ante Gross Savings (Therms)</t>
  </si>
  <si>
    <t>EUL (years)</t>
  </si>
  <si>
    <t>NTG (kWh)</t>
  </si>
  <si>
    <t>NTG (kW)</t>
  </si>
  <si>
    <t>NTG (Therms)</t>
  </si>
  <si>
    <t>NR</t>
  </si>
  <si>
    <t>Converted from Gas†</t>
  </si>
  <si>
    <t>Row Labels</t>
  </si>
  <si>
    <t>Count of measure_enduse</t>
  </si>
  <si>
    <t>Count of measure_enduse2</t>
  </si>
  <si>
    <t>VSD</t>
  </si>
  <si>
    <t>EMS</t>
  </si>
  <si>
    <t>Food Service Equipment</t>
  </si>
  <si>
    <t>Laboratory</t>
  </si>
  <si>
    <t>Industrial System</t>
  </si>
  <si>
    <t>Grand Total</t>
  </si>
  <si>
    <t>Non-Lighting</t>
  </si>
  <si>
    <t xml:space="preserve">Here are some example Tables, please delete if not used. </t>
  </si>
  <si>
    <t>Project Type</t>
  </si>
  <si>
    <t>Verified Therms</t>
  </si>
  <si>
    <t>Qty</t>
  </si>
  <si>
    <t>Insulation</t>
  </si>
  <si>
    <t>Heat Recovery</t>
  </si>
  <si>
    <t>Process Equipment</t>
  </si>
  <si>
    <t>Burner Replacement</t>
  </si>
  <si>
    <t>Boiler Replacement</t>
  </si>
  <si>
    <t>Revolving Door</t>
  </si>
  <si>
    <t>HVAC Controls</t>
  </si>
  <si>
    <t>Verified Gross Electric Energy Savings (kWh)</t>
  </si>
  <si>
    <t>Verified Gross Gas Savings (Therms)</t>
  </si>
  <si>
    <t>Verified Net Electric Energy Savings (kWh)</t>
  </si>
  <si>
    <t>Verified Net Gas Savings (Therms)</t>
  </si>
  <si>
    <t>Non-Coincident Demand Savings (kW)</t>
  </si>
  <si>
    <t>Ex Ante Gross Non-Coincident Demand Reduction (kW)</t>
  </si>
  <si>
    <t>Verified Gross Non-Coincident Demand Reduction (kW)</t>
  </si>
  <si>
    <t>Verified Net Non-Coincident Demand Reduction (kW)</t>
  </si>
  <si>
    <t>Yes</t>
  </si>
  <si>
    <t>CY2019 Secondary Energy Savings from Water Reduction by Measure – Electric</t>
  </si>
  <si>
    <t>Ex Ante Annual Water Savings (gallons)</t>
  </si>
  <si>
    <r>
      <t>Verified Gross Realization Rate (RR</t>
    </r>
    <r>
      <rPr>
        <b/>
        <vertAlign val="subscript"/>
        <sz val="10"/>
        <color rgb="FFFFFFFF"/>
        <rFont val="Arial Narrow"/>
        <family val="2"/>
      </rPr>
      <t>water</t>
    </r>
    <r>
      <rPr>
        <b/>
        <sz val="10"/>
        <color rgb="FFFFFFFF"/>
        <rFont val="Arial Narrow"/>
        <family val="2"/>
      </rPr>
      <t>)</t>
    </r>
  </si>
  <si>
    <t>Verify that the appropriate cells are included in the graph.</t>
  </si>
  <si>
    <t>Figure 5.1 Verified Net Savings</t>
  </si>
  <si>
    <t>Sum of Verified Net Savings (kWh)</t>
  </si>
  <si>
    <t>This graph refererences cells in Table 5_1. If there are duplicate rows for a given End Use Type, use the graph based on the pivot table.</t>
  </si>
  <si>
    <t>Use separate figures for gas utilities if needed for clarity</t>
  </si>
  <si>
    <t>Voltage Optimization</t>
  </si>
  <si>
    <t>Small Business Kits</t>
  </si>
  <si>
    <t>Appliance Rebates</t>
  </si>
  <si>
    <t>Pilots</t>
  </si>
  <si>
    <t>Peak Demand Savings (kW)*</t>
  </si>
  <si>
    <t>Portfolio Gross Realization Rate</t>
  </si>
  <si>
    <t>Portfolio Net-to-Gross Ratio (NTG)</t>
  </si>
  <si>
    <t>Legacy Savings†</t>
  </si>
  <si>
    <t>Gas Savings Counted Toward Goal (kWh)‡</t>
  </si>
  <si>
    <t>Total Net Savings (Electric + Gas Savings Counted)</t>
  </si>
  <si>
    <t>CPAS Achieved as Percent of Goal</t>
  </si>
  <si>
    <t>Applicable Annual Incremental Goal (AAIG)</t>
  </si>
  <si>
    <t>Applicable Annual Incremental Savings Achieved‡§</t>
  </si>
  <si>
    <t>AAIG Achieved as Percent of Goal</t>
  </si>
  <si>
    <t>Total Annual Savings by Sector</t>
  </si>
  <si>
    <t>Savings Type</t>
  </si>
  <si>
    <t>Portfolio</t>
  </si>
  <si>
    <t>Energy (kWh)</t>
  </si>
  <si>
    <t>Peak Demand (kW)</t>
  </si>
  <si>
    <t>Income Eligible Gas (Therms)</t>
  </si>
  <si>
    <t>All Other Gas (Therms)</t>
  </si>
  <si>
    <t>Lifetime Net Savings (Therms)*</t>
  </si>
  <si>
    <t>Portfolio Total Gas CPAS (kWh Equivalent)‡§</t>
  </si>
  <si>
    <t>Portfolio Total Incremental Expiring Gas Savings (kWh Equivalent)‡||</t>
  </si>
  <si>
    <t>Portfolio Total Electric CPAS</t>
  </si>
  <si>
    <t>Historic Portfolio Total Gas Contribution to CPAS (kWh Equivalent)§</t>
  </si>
  <si>
    <t>Gas CPAS that can be counted toward goal</t>
  </si>
  <si>
    <t>Historic Portfolio Total Contribution to CPAS‡</t>
  </si>
  <si>
    <t>Counted Measures (EUL)</t>
  </si>
  <si>
    <t>Income Eligible (All)</t>
  </si>
  <si>
    <t>CPAS Total = Electric + Gas Counted + Legacy Savings</t>
  </si>
  <si>
    <t>Legacy Incremental Expiring Savings</t>
  </si>
  <si>
    <t>Portfolio Total CPAS (kWh)</t>
  </si>
  <si>
    <t>CY2018</t>
  </si>
  <si>
    <t>CY2019</t>
  </si>
  <si>
    <t>ComEd Baseline - 2014-2016 Average Annual Sales Less Exempt Customers (MWh)</t>
  </si>
  <si>
    <t>Previous Year CPAS Goal (MWh)</t>
  </si>
  <si>
    <t>Previous Year CPAS Goal (kWh)</t>
  </si>
  <si>
    <t>Legacy Savings</t>
  </si>
  <si>
    <t xml:space="preserve">Applicable Annual Incremental Goal (AAIG), MWh </t>
  </si>
  <si>
    <t xml:space="preserve">Applicable Annual Incremental Goal (AAIG), kWh </t>
  </si>
  <si>
    <t>CPAS Goal Eligible for claiming gas savings (10% AAIG), MWh</t>
  </si>
  <si>
    <t>CPAS Goal Eligible for claiming gas savings (10% AAIG), kWh</t>
  </si>
  <si>
    <t>CPAS Goal Eligible for claiming gas savings, Therms</t>
  </si>
  <si>
    <t>CY2018 Verified Program Total Gas CPAS (Therms)</t>
  </si>
  <si>
    <t>Grand Total Net Savings (Plus Legacy &amp; Historic Savings)</t>
  </si>
  <si>
    <t>Weighted Average Measure Life (WAML)</t>
  </si>
  <si>
    <t>First Year Verified Gross Savings (kWh)</t>
  </si>
  <si>
    <t>WAML</t>
  </si>
  <si>
    <t>Subtotal</t>
  </si>
  <si>
    <t>Total Including VO</t>
  </si>
  <si>
    <t>Ex Ante Gross Savings (kW)</t>
  </si>
  <si>
    <t>Verified Gross Savings (kW)</t>
  </si>
  <si>
    <t>Verified Net Savings (kW)</t>
  </si>
  <si>
    <t>Perc</t>
  </si>
  <si>
    <t>Comparing Savings with Plan Goals</t>
  </si>
  <si>
    <t>Verified Net Electric Savings (kWh)</t>
  </si>
  <si>
    <t>Implementation Plan Savings Goal (kWh)</t>
  </si>
  <si>
    <t>Verified Net over Original Plan</t>
  </si>
  <si>
    <t>Verified Net over Implementation Plan</t>
  </si>
  <si>
    <t>Lighting Carryover</t>
  </si>
  <si>
    <t>Therm Conversion</t>
  </si>
  <si>
    <t>Energy Savings by End Use</t>
  </si>
  <si>
    <t>Consumer Electronics</t>
  </si>
  <si>
    <t>Shell</t>
  </si>
  <si>
    <t>Peak Demand Savings by End Use</t>
  </si>
  <si>
    <t>Percent Impact</t>
  </si>
  <si>
    <t>First Year Annual Energy Savings (kWh) - Gross</t>
  </si>
  <si>
    <t>First Year Peak Demand Savings (kW) - Gross</t>
  </si>
  <si>
    <t>First Year Annual Energy Savings (kWh) - Net</t>
  </si>
  <si>
    <t>First Year Peak Demand Savings (kW) - Net</t>
  </si>
  <si>
    <t>First Year Cost per First year Net Annual Savings</t>
  </si>
  <si>
    <t>First Year Cost per Net Lifetime Savings</t>
  </si>
  <si>
    <t>Program Costs</t>
  </si>
  <si>
    <t>Units #</t>
  </si>
  <si>
    <t>Units Definition</t>
  </si>
  <si>
    <t>Weighted Average Measure Life</t>
  </si>
  <si>
    <t>WAML (years)</t>
  </si>
  <si>
    <t>High Impact Measure</t>
  </si>
  <si>
    <t>First year kWh Savings (Verified Gross)</t>
  </si>
  <si>
    <t>Lifetime Gross kWh (Verified)</t>
  </si>
  <si>
    <t>Cumulative Percent</t>
  </si>
  <si>
    <t>Other Non-lighting</t>
  </si>
  <si>
    <t>Networked Lighting &amp; Controls</t>
  </si>
  <si>
    <t>Programmable/Reprogrammable Thermostat</t>
  </si>
  <si>
    <t>Compressor system</t>
  </si>
  <si>
    <t>Occupancy Sensor &amp; Other Controls</t>
  </si>
  <si>
    <t>EC Motor for Cooler or Freezer</t>
  </si>
  <si>
    <t>Other Lighting</t>
  </si>
  <si>
    <t>Anti-Sweat Heater Controls for Glass Door Cooler or Refrigerator</t>
  </si>
  <si>
    <t>LED  Exit Signs, Channels &amp; Traffic Signal</t>
  </si>
  <si>
    <t>Room &amp; Central Air Conditioner</t>
  </si>
  <si>
    <t>HVAC Control System &amp; Maintenance</t>
  </si>
  <si>
    <t>Advanced Power Strips Tier 1</t>
  </si>
  <si>
    <t>High-Efficiency Air Nozzles</t>
  </si>
  <si>
    <t>Strip Curtains for Cooler or Freezer</t>
  </si>
  <si>
    <t>HVAC Economizer</t>
  </si>
  <si>
    <t>No-Loss Condensate Drains</t>
  </si>
  <si>
    <t>Auto Closer for Walk-in Cooler or Freezer</t>
  </si>
  <si>
    <t>Beverage, Snack and Cooler Machine Controls</t>
  </si>
  <si>
    <t>High Efficiency Pre-Rinse Spray Valve</t>
  </si>
  <si>
    <t>Night Covers</t>
  </si>
  <si>
    <t>Low Flow Showerhead</t>
  </si>
  <si>
    <t>ENERGY STAR Solid or Glass Door Refrigerator or Freezer</t>
  </si>
  <si>
    <t>Weather Stripping</t>
  </si>
  <si>
    <t>Attic/Wall/Basement /Floor/Foundation Insulation</t>
  </si>
  <si>
    <t>Advanced Thermostat</t>
  </si>
  <si>
    <t>Air Purifier</t>
  </si>
  <si>
    <t>Heat Pumps (ASHP, Ductless HP, GSHP, Others)</t>
  </si>
  <si>
    <t>Clothes Washer</t>
  </si>
  <si>
    <t>Dehumidifier</t>
  </si>
  <si>
    <t>Air Sealing</t>
  </si>
  <si>
    <t>Whole Building</t>
  </si>
  <si>
    <t>Clothes Dryer</t>
  </si>
  <si>
    <t>Shower Timer</t>
  </si>
  <si>
    <t>Water Cooler</t>
  </si>
  <si>
    <t>* WAML is the weighted average measure life across all measures and savings in the program.</t>
  </si>
  <si>
    <t>‡ Lifetime savings are the sum of CPAS savings through the EUL.</t>
  </si>
  <si>
    <t>§ Historical savings go back to CY2018</t>
  </si>
  <si>
    <r>
      <t>†§ Incremental expiring savings are equal to CPAS Y</t>
    </r>
    <r>
      <rPr>
        <vertAlign val="subscript"/>
        <sz val="9"/>
        <color theme="1"/>
        <rFont val="Arial Narrow"/>
        <family val="2"/>
      </rPr>
      <t>n-1</t>
    </r>
    <r>
      <rPr>
        <sz val="9"/>
        <color theme="1"/>
        <rFont val="Arial Narrow"/>
        <family val="2"/>
      </rPr>
      <t xml:space="preserve"> - CPAS Y</t>
    </r>
    <r>
      <rPr>
        <vertAlign val="subscript"/>
        <sz val="9"/>
        <color theme="1"/>
        <rFont val="Arial Narrow"/>
        <family val="2"/>
      </rPr>
      <t>n</t>
    </r>
  </si>
  <si>
    <r>
      <t>‡§ Historic incremental expiring savings are equal to 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</si>
  <si>
    <t xml:space="preserve">|| Portfolio total incremental expiring savings is equal to current year total incremental expiring savings plus historic total incremental expiring savings. </t>
  </si>
  <si>
    <t>Source: Evaluation team analysis</t>
  </si>
  <si>
    <t>Note: The green highlighted cell shows program total first year gas savings in kWh equivalents. The gray cells are blank, indicating no values or do not contribute to calculating CPAS in CY2019.</t>
  </si>
  <si>
    <t>† Lifetime savings are the sum of CPAS savings through the EUL.</t>
  </si>
  <si>
    <t>‡ kWh equivalent savings are calculated by multiplying therm savings by 29.31.</t>
  </si>
  <si>
    <r>
      <t>|| Incremental expiring savings are equal to CPAS Yn-1 - CPAS Y</t>
    </r>
    <r>
      <rPr>
        <vertAlign val="subscript"/>
        <sz val="9"/>
        <color theme="1"/>
        <rFont val="Arial Narrow"/>
        <family val="2"/>
      </rPr>
      <t>n</t>
    </r>
    <r>
      <rPr>
        <sz val="9"/>
        <color theme="1"/>
        <rFont val="Arial Narrow"/>
        <family val="2"/>
      </rPr>
      <t>.</t>
    </r>
  </si>
  <si>
    <t>* Lifetime savings are the sum of CPAS savings through the EUL.</t>
  </si>
  <si>
    <r>
      <t>†</t>
    </r>
    <r>
      <rPr>
        <sz val="9"/>
        <color theme="1"/>
        <rFont val="Arial Narrow"/>
        <family val="2"/>
      </rPr>
      <t xml:space="preserve"> Income Eligible kWh equivalent savings are calculated by multiplying therm savings by 29.31.</t>
    </r>
  </si>
  <si>
    <t>‡ All others kWh equivalent savings are calculated by multiplying therm savings by 29.31.</t>
  </si>
  <si>
    <t>§ Portfolio kWh equivalent savings are calculated by multiplying therm savings by 29.31.</t>
  </si>
  <si>
    <t>‡§ Historic savings go back to CY2018.</t>
  </si>
  <si>
    <t>Note: The green highlighted cell shows program total first year electric savings (including direct electric savings and those converted from gas). The gray cells are blank, indicating no values or do not contribute to calculating CPAS in CY2019.</t>
  </si>
  <si>
    <r>
      <t xml:space="preserve">†§ Historic incremental expiring savings are equal to </t>
    </r>
    <r>
      <rPr>
        <sz val="8"/>
        <color rgb="FF000000"/>
        <rFont val="Arial"/>
        <family val="2"/>
      </rPr>
      <t>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</si>
  <si>
    <t xml:space="preserve">‡§ Portfolio total incremental expiring savings is equal to current year total incremental expiring savings plus historic total incremental expiring savings. </t>
  </si>
  <si>
    <t>|| AAIG is equal to CPAS Yn - CPAS Yn-1.</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</si>
  <si>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</si>
  <si>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</si>
  <si>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</si>
  <si>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</si>
  <si>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</si>
  <si>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</si>
  <si>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</si>
  <si>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</si>
  <si>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</si>
  <si>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</si>
  <si>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</si>
  <si>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</si>
  <si>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</si>
  <si>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</si>
  <si>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</si>
  <si>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</si>
  <si>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</si>
  <si>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</si>
  <si>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</si>
  <si>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</si>
  <si>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</si>
  <si>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</si>
  <si>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</si>
  <si>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</si>
  <si>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</si>
  <si>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</si>
  <si>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</si>
  <si>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</si>
  <si>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</si>
  <si>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</si>
  <si>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</si>
  <si>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</si>
  <si>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</si>
  <si>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table_name</t>
  </si>
  <si>
    <t>file_name</t>
  </si>
  <si>
    <t>multiplier</t>
  </si>
  <si>
    <t>Note: The savings in this table includes secondary electric energy (kWh) savings from water supply and wastewater treatment plants for measures claimed by ComEd.</t>
  </si>
  <si>
    <t>Verified Gross Realization Rate (RRwater)</t>
  </si>
  <si>
    <t>Incentives - Standard</t>
  </si>
  <si>
    <t>Incentives - Custom</t>
  </si>
  <si>
    <t>Agriculture</t>
  </si>
  <si>
    <t>Business Instant Discounts</t>
  </si>
  <si>
    <t>Business Grocery</t>
  </si>
  <si>
    <t>Industrial Systems</t>
  </si>
  <si>
    <t>Nonprofit Retrofits</t>
  </si>
  <si>
    <t>Facility Assessments</t>
  </si>
  <si>
    <t>Business Telecomm</t>
  </si>
  <si>
    <t>Residential Behavior</t>
  </si>
  <si>
    <t>Food Bank-LED Distribution</t>
  </si>
  <si>
    <t>Manufactured Housing Retrofit</t>
  </si>
  <si>
    <t>UIC-ERC Income Eligible Kits</t>
  </si>
  <si>
    <t>IE Senior Design Pilot</t>
  </si>
  <si>
    <t xml:space="preserve">Residential HVAC </t>
  </si>
  <si>
    <t>Virtual Commissioning</t>
  </si>
  <si>
    <t xml:space="preserve">Lighting Discounts </t>
  </si>
  <si>
    <t>Residential HVAC</t>
  </si>
  <si>
    <t>Public Buildings in Distressed Communities</t>
  </si>
  <si>
    <t>Upstream Commercial Food Service Equipment</t>
  </si>
  <si>
    <t>CY2020</t>
  </si>
  <si>
    <t>Historic Portfolio Total Savings (Electric + Gas Savings Counted)§</t>
  </si>
  <si>
    <t>CPAS Statutory Goal||</t>
  </si>
  <si>
    <t>‡ Gas savings converted to kWh by multiplying therms by 29.31 (which is based on 100,000 Btu/therm and 3,412 Btu/kWh).</t>
  </si>
  <si>
    <t>Source: ComEd tracking data and Guidehouse team analysis.</t>
  </si>
  <si>
    <r>
      <t>§</t>
    </r>
    <r>
      <rPr>
        <sz val="9"/>
        <color theme="1"/>
        <rFont val="Arial Narrow"/>
        <family val="2"/>
      </rPr>
      <t xml:space="preserve"> Historical savings go back to CY2018</t>
    </r>
  </si>
  <si>
    <t>WAML*</t>
  </si>
  <si>
    <t>Lifetime Net Savings (kWh)‡</t>
  </si>
  <si>
    <t>Historic Portfolio Total Electric Contribution to CPAS§</t>
  </si>
  <si>
    <t>Additional user input for cells G9:AM9 (Historic Program Total Contribution to CPAS) - fill in with CY2019 CPAS (this is the 'CY2019 Program Total Electric CPAS' row on the Table 3_1 CPAS Electric tab from the program's CY2019 year-end report spreadsheet). MAKE SURE TO PASTE AS VALUES!</t>
  </si>
  <si>
    <t>† A deemed value. Source: is to be found on the IL SAG web site here: https://www.ilsag.info/ntg_2020.</t>
  </si>
  <si>
    <t>Portfolio Total Incremental Expiring Gas Savings (kWh Equivalent)‡§</t>
  </si>
  <si>
    <t>Portfolio Total Gas CPAS (kWh Equivalent)</t>
  </si>
  <si>
    <t>* A deemed value. Source: is to be found on the IL SAG web site here: https://www.ilsag.info/ntg_2020.</t>
  </si>
  <si>
    <t>Additional user input for cells G10:AM10 (Historic Program Total Gas Contribution to CPAS(kWh Equivalent)) - fill in with CY2019 Gas CPAS (this is the 'CY2019 Program Total Gas CPAS (kWh Equivalent)' row on the Table 3_2 CPAS Gas tab from the program's CY2019 yearend report spreadsheet). MAKE SURE TO PASTE AS VALUE!</t>
  </si>
  <si>
    <r>
      <t>†§ Historic incremental expiring savings are equal to Historic CPAS Y</t>
    </r>
    <r>
      <rPr>
        <vertAlign val="subscript"/>
        <sz val="8"/>
        <color rgb="FF000000"/>
        <rFont val="Arial"/>
        <family val="2"/>
      </rPr>
      <t>n-1</t>
    </r>
    <r>
      <rPr>
        <sz val="8"/>
        <color rgb="FF000000"/>
        <rFont val="Arial"/>
        <family val="2"/>
      </rPr>
      <t xml:space="preserve"> – Historic CPAS Y</t>
    </r>
    <r>
      <rPr>
        <vertAlign val="subscript"/>
        <sz val="8"/>
        <color rgb="FF000000"/>
        <rFont val="Arial"/>
        <family val="2"/>
      </rPr>
      <t>n</t>
    </r>
    <r>
      <rPr>
        <sz val="8"/>
        <color rgb="FF000000"/>
        <rFont val="Arial"/>
        <family val="2"/>
      </rPr>
      <t>.</t>
    </r>
  </si>
  <si>
    <t>‡§ kWh equivalent portfolio total incremental savings are calculated by multiplying therm savings by 29.31.</t>
  </si>
  <si>
    <t>Historic Portfolio Total Gas Contribution to CPAS (kWh Equivalent Counted)||</t>
  </si>
  <si>
    <t>Lifetime Net Savings (kWh)</t>
  </si>
  <si>
    <t>Linear Fluorescents</t>
  </si>
  <si>
    <t>Freezer &amp; Refrigerator</t>
  </si>
  <si>
    <t>Interior &amp; Exterior LED Fixtures</t>
  </si>
  <si>
    <t>Standard LED Lamps</t>
  </si>
  <si>
    <t>Variable Speed Drive</t>
  </si>
  <si>
    <t>Q-Sync Motors for Reach-in Coolers/Freezers</t>
  </si>
  <si>
    <t>Commercial &amp; Industrial Refrigeration</t>
  </si>
  <si>
    <t>Waste Water Treatment</t>
  </si>
  <si>
    <t>Motors/Fans/Pumps</t>
  </si>
  <si>
    <t>EMS &amp; BAS</t>
  </si>
  <si>
    <t>Specialty LED Lamps</t>
  </si>
  <si>
    <t>Carryover Lamps</t>
  </si>
  <si>
    <t>Omni-Directional LED Lamps</t>
  </si>
  <si>
    <t>Kitchen &amp; Bathroom Faucet Aerator</t>
  </si>
  <si>
    <t>Efficient Dryer</t>
  </si>
  <si>
    <t>Demand Control Ventilation</t>
  </si>
  <si>
    <t>Water &amp; Air-Cooled Chiller</t>
  </si>
  <si>
    <t>ECM Furnace Blower &amp; Motor</t>
  </si>
  <si>
    <t>LED Refrigerated Display Case Lighting</t>
  </si>
  <si>
    <t>LED HID</t>
  </si>
  <si>
    <t>TLED Lamps</t>
  </si>
  <si>
    <t>Decorative &amp; Directional LED Lamps</t>
  </si>
  <si>
    <t>Duct Insulation &amp; Sealing</t>
  </si>
  <si>
    <t>Behavioral Savings</t>
  </si>
  <si>
    <t>Behavior</t>
  </si>
  <si>
    <t>Advanced Power Strips Tier 2</t>
  </si>
  <si>
    <t>Air Conditioner Tune-Up</t>
  </si>
  <si>
    <t>Packaged RTU Sealing</t>
  </si>
  <si>
    <t>High-Performance Windows</t>
  </si>
  <si>
    <t>Incentives - Custom + Standard</t>
  </si>
  <si>
    <t>Gross Secondary Savings due to Water Reduction (kWh)</t>
  </si>
  <si>
    <t>Net Secondary Savings due to Water Reduction (kWh)</t>
  </si>
  <si>
    <t>Weighted Average Measure Life*</t>
  </si>
  <si>
    <t>Percent 1st Year kWh</t>
  </si>
  <si>
    <t>CY2021</t>
  </si>
  <si>
    <t>Current Year () CPAS Goal (MWh)</t>
  </si>
  <si>
    <t>Current Year () CPAS Goal (kWh)</t>
  </si>
  <si>
    <t>Legacy Incremental savings (kWh)</t>
  </si>
  <si>
    <t>Verified Net Savings (kWh Equivalent)</t>
  </si>
  <si>
    <t>Verified Gross Savings (kWh Equivalent)</t>
  </si>
  <si>
    <t>Legacy Savings (kWh)§</t>
  </si>
  <si>
    <t>Residential Behavior†</t>
  </si>
  <si>
    <t>Product Discounts - Appliance Rebates-IE</t>
  </si>
  <si>
    <t>Product Discounts - Lighting Discounts-IE</t>
  </si>
  <si>
    <t>Gross Heating Penalty (kWh)*</t>
  </si>
  <si>
    <t>Gross Heating Penalty (Therms)†</t>
  </si>
  <si>
    <t>Product Discounts  - [Lighting Discounts +Appliance Rebates - IE]</t>
  </si>
  <si>
    <r>
      <t>Note: To avoid double counting, the verified gross kWh and net kWh used in the TRC analysis excludes secondary energy savings from water reduction measures. Table 5-2 represents the kWh savings from Table 3‑1 minus those shown in Table 4‑4.</t>
    </r>
    <r>
      <rPr>
        <u/>
        <sz val="9"/>
        <color rgb="FF008080"/>
        <rFont val="Arial Narrow"/>
        <family val="2"/>
      </rPr>
      <t xml:space="preserve"> </t>
    </r>
  </si>
  <si>
    <r>
      <t xml:space="preserve">* </t>
    </r>
    <r>
      <rPr>
        <u/>
        <sz val="9"/>
        <color rgb="FF008080"/>
        <rFont val="Arial Narrow"/>
        <family val="2"/>
      </rPr>
      <t>Program kWh savings account for electric heating penalties, where applicable. The electric heating penalties columns show the magnitude of adjustments applied to the program savings.</t>
    </r>
  </si>
  <si>
    <r>
      <t xml:space="preserve">† </t>
    </r>
    <r>
      <rPr>
        <u/>
        <sz val="9"/>
        <color rgb="FF008080"/>
        <rFont val="Arial Narrow"/>
        <family val="2"/>
      </rPr>
      <t>Gas heating penalties represent the program therms heating penalties. These penalties are not required to be applied to the programs or portfolio savings.</t>
    </r>
  </si>
  <si>
    <t>‡ The heating penalty kWh and therms values for Residential HVAC Rebates Program are the fuel switch savings estimates for cost effectiveness analysis.</t>
  </si>
  <si>
    <t>* Demand savings are equivalent to the reduction in kW in 2021. Peak Demand are kW savings occurring at coincident Summer Peak period, defined as 1:00-5:00 PM Central Prevailing Time on non-holiday weekdays, June through August.</t>
  </si>
  <si>
    <t>† Estimated by multiplying statutory 2021 CPAS Legacy Savings percent (4.0%) by ComEd Baseline - 2014-2016 Average Annual Sales Less Exempt Customers MWh value of 78,600,740.</t>
  </si>
  <si>
    <t>|| Estimated by multiplying statutory 2021 CPAS Goal percent (11.8%) by ComEd Baseline - 2014-2016 Average Annual Sales Less Exempt Customers MWh value of 78,600,740.</t>
  </si>
  <si>
    <t>‡§ Estimated as new incremental savings from 2021 after offsetting incremental expiring savings in 2021.</t>
  </si>
  <si>
    <t>Combined Report with Gas Utility</t>
  </si>
  <si>
    <t>Separate Impact Reports</t>
  </si>
  <si>
    <t>Incentives</t>
  </si>
  <si>
    <t>Custom, Standard</t>
  </si>
  <si>
    <t>Industrial Systems, Industrial Energy Management</t>
  </si>
  <si>
    <t>Non-residential New Construction</t>
  </si>
  <si>
    <t>Nicor Gas &amp; PGL/NSG</t>
  </si>
  <si>
    <t xml:space="preserve">RetroCommissioning </t>
  </si>
  <si>
    <t>RetroCommissioning, Virtual Commissioning</t>
  </si>
  <si>
    <t>Small Business</t>
  </si>
  <si>
    <t xml:space="preserve">Strategic Energy Management </t>
  </si>
  <si>
    <t xml:space="preserve">Multi-Family Assessments </t>
  </si>
  <si>
    <t xml:space="preserve">Single-Family Assessment </t>
  </si>
  <si>
    <t xml:space="preserve">Affordable Housing New Construction </t>
  </si>
  <si>
    <t>Nicor Gas</t>
  </si>
  <si>
    <t>Multi-Family Retrofits</t>
  </si>
  <si>
    <t>One report, separate sections for IEMS, IHWAP</t>
  </si>
  <si>
    <t>Product Discounts</t>
  </si>
  <si>
    <t>One report, separate sections for Appliance Rebates, Lighting Discounts</t>
  </si>
  <si>
    <t>Public Housing Retrofits</t>
  </si>
  <si>
    <t>Single-Family Retrofits</t>
  </si>
  <si>
    <t>Third Party Programs</t>
  </si>
  <si>
    <t>Non-Profit Retrofits</t>
  </si>
  <si>
    <t xml:space="preserve">Pilot </t>
  </si>
  <si>
    <t>SEM Water Savings</t>
  </si>
  <si>
    <t>Water Infrastructure Leak Reduction</t>
  </si>
  <si>
    <t>Efficient Choice</t>
  </si>
  <si>
    <t>Electric Homes New Construction</t>
  </si>
  <si>
    <t>Gas Savings Eligible for Claiming (Therms)</t>
  </si>
  <si>
    <t>Gas Savings Counted Toward Goal (Therms)</t>
  </si>
  <si>
    <t>Third Party</t>
  </si>
  <si>
    <t>Multi-Family Retrofits - IEMS + IHWAP</t>
  </si>
  <si>
    <t>Elementary Education Kits</t>
  </si>
  <si>
    <t>Historic Portfolio Incremental Expiring Electric Savings#</t>
  </si>
  <si>
    <t>Portfolio Grand Total Incremental Expiring Electric Savings*†</t>
  </si>
  <si>
    <t>CY2021 Portfolio Total Electric Contribution to CPAS</t>
  </si>
  <si>
    <t>CY2021 Portfolio Incremental Expiring Electric Savings||</t>
  </si>
  <si>
    <t>CY2021 Verified Gross Savings (kWh)</t>
  </si>
  <si>
    <t>Historic Portfolio Incremental Expiring Gas Savings (kWh Equivalent)#</t>
  </si>
  <si>
    <t>Portfolio Total Incremental Expiring Gas Savings (kWh Equivalent)*†</t>
  </si>
  <si>
    <t>CY2021 Portfolio Total Gas Contribution to CPAS (Therms)</t>
  </si>
  <si>
    <t>CY2021 Portfolio Total Gas Contribution to CPAS (kWh Equivalent)‡</t>
  </si>
  <si>
    <t>CY2021 Portfolio Incremental Expiring Gas Savings (Therms)</t>
  </si>
  <si>
    <t>CY2021 Portfolio Incremental Expiring Gas Savings (kWh Equivalent)||</t>
  </si>
  <si>
    <t>CY2021 Portfolio Total Gas CPAS (Therms)</t>
  </si>
  <si>
    <t>CY2021 Portfolio Total Gas CPAS (kWh Equivalent)§</t>
  </si>
  <si>
    <t>Portfolio Total Gas CPAS (kWh Equivalent)#</t>
  </si>
  <si>
    <t>Historic Portfolio Incremental Expiring Gas Savings (kWh Equivalent Counted)</t>
  </si>
  <si>
    <t>Portfolio Total Incremental Expiring Gas Savings (kWh Equivalent)†‡</t>
  </si>
  <si>
    <t>CY2021 Portfolio Incremental Expiring Gas Savings (kWh Equivalent)*†</t>
  </si>
  <si>
    <t>CY2021 Verified Gross Savings (Therms)</t>
  </si>
  <si>
    <t>Industrial Systems + Industrial Energy Management</t>
  </si>
  <si>
    <t>RetroCommissioning + VCx</t>
  </si>
  <si>
    <t>Strategic Energy Management</t>
  </si>
  <si>
    <t>Lighting Discount</t>
  </si>
  <si>
    <t>Residential Behavior*</t>
  </si>
  <si>
    <t>Single-Family Assessment</t>
  </si>
  <si>
    <t>Multi-Family Assessments</t>
  </si>
  <si>
    <t>Single Family Retrofits - CBA + IHWAP</t>
  </si>
  <si>
    <t>Affordable Housing New Construction</t>
  </si>
  <si>
    <t>Verified Gross Carryover</t>
  </si>
  <si>
    <t>Verified Net Carryover</t>
  </si>
  <si>
    <t>2021 Original Plan Savings Goal (kWh)</t>
  </si>
  <si>
    <t>Historic Portfolio Incremental Expiring Savings#</t>
  </si>
  <si>
    <t>Portfolio Grand Total Incremental Expiring Savings*†</t>
  </si>
  <si>
    <t>Progress towards Applicable Annual Incremental Goal (AAIG)†‡</t>
  </si>
  <si>
    <t>CY2021 Portfolio Total Contribution to CPAS (kWh)</t>
  </si>
  <si>
    <t>CY2021 Portfolio Incremental Expiring Savings||</t>
  </si>
  <si>
    <t>Verified Net Savings (kWh from Therms)</t>
  </si>
  <si>
    <t>Verified Net Savings Total (kWh)</t>
  </si>
  <si>
    <t xml:space="preserve">Energy Savings by Measure Category and Sector </t>
  </si>
  <si>
    <t>ENERGY STAR Dishwasher</t>
  </si>
  <si>
    <t>Hot Water Conservation</t>
  </si>
  <si>
    <t>Steamers</t>
  </si>
  <si>
    <t xml:space="preserve">CY2021 Secondary Energy Savings from Water Reduction by Measure </t>
  </si>
  <si>
    <t>Lifetime Savings (kWh) - Net</t>
  </si>
  <si>
    <t xml:space="preserve">Building Operator Certification </t>
  </si>
  <si>
    <t>Verified Gross Savings (kWh from Therms)</t>
  </si>
  <si>
    <t>Verified Gross Savings (kWh Total)</t>
  </si>
  <si>
    <t>Streetlights</t>
  </si>
  <si>
    <t>Retro &amp; Virtual Commisioning</t>
  </si>
  <si>
    <t>Leak Repair</t>
  </si>
  <si>
    <t>Battery Charger</t>
  </si>
  <si>
    <t>Linear Fluorescent &amp; Other - Delamping</t>
  </si>
  <si>
    <t>Computer Power Controls</t>
  </si>
  <si>
    <t>Tune-up</t>
  </si>
  <si>
    <t>First year kWh Savings (Verified Net)</t>
  </si>
  <si>
    <t>Verified Net Savings (kWh Total)</t>
  </si>
  <si>
    <t>Bathroom &amp; Kitchen Exhaust Fan</t>
  </si>
  <si>
    <t>High Efficiency Boiler</t>
  </si>
  <si>
    <t>BOC Training</t>
  </si>
  <si>
    <t>Door Sweep</t>
  </si>
  <si>
    <t>Reduced Infiltration &amp; Thermal Bridging</t>
  </si>
  <si>
    <t>Ice Machine, Fryer, Combination &amp; Convection Ovens</t>
  </si>
  <si>
    <t>Industrial Energy Management</t>
  </si>
  <si>
    <t>Single-Family Retrofits - IHWAP</t>
  </si>
  <si>
    <t>Multi-Family Retrofits - IEMS</t>
  </si>
  <si>
    <t>Single-Family Retrofits - CBA</t>
  </si>
  <si>
    <t>Multi-Family Retrofits - IHWAP</t>
  </si>
  <si>
    <t>* A deemed value. Source: is to be found on the IL SAG web site here: https://www.ilsag.info/ntg_2019.</t>
  </si>
  <si>
    <t>Portfolio Total Gas CPAS (kWh Equivalent)||</t>
  </si>
  <si>
    <t>Historic Portfolio Incremental Expiring Gas Savings (kWh Equivalent)†‡</t>
  </si>
  <si>
    <t>CY2021 Portfolio Incremental Expiring Gas Savings (Therms)#</t>
  </si>
  <si>
    <t/>
  </si>
  <si>
    <r>
      <t>§ Incremental expiring savings are equal to CPAS Y</t>
    </r>
    <r>
      <rPr>
        <vertAlign val="subscript"/>
        <sz val="9"/>
        <color rgb="FF000000"/>
        <rFont val="Arial Narrow"/>
        <family val="2"/>
      </rPr>
      <t>n-1</t>
    </r>
    <r>
      <rPr>
        <sz val="9"/>
        <color rgb="FF000000"/>
        <rFont val="Arial Narrow"/>
        <family val="2"/>
      </rPr>
      <t xml:space="preserve"> - CPAS Y</t>
    </r>
    <r>
      <rPr>
        <vertAlign val="subscript"/>
        <sz val="9"/>
        <color rgb="FF000000"/>
        <rFont val="Arial Narrow"/>
        <family val="2"/>
      </rPr>
      <t>n</t>
    </r>
  </si>
  <si>
    <t>Ex Ante Gross Savings (KW)</t>
  </si>
  <si>
    <t>Verified Gross Savings (KW)</t>
  </si>
  <si>
    <t>Verified Net Savings (KW)</t>
  </si>
  <si>
    <t>ComEd CY2021 Program</t>
  </si>
  <si>
    <t>CY2021 First Year Electric Savings</t>
  </si>
  <si>
    <t xml:space="preserve">Historic CY2021 CPAS Estimated since CY2018 </t>
  </si>
  <si>
    <t>Total 2021 Electric CPAS</t>
  </si>
  <si>
    <t>CY2021 Total Porfolio Electric Contribution to CPAS</t>
  </si>
  <si>
    <t>him</t>
  </si>
  <si>
    <t>end_use_standard</t>
  </si>
  <si>
    <t>can_count</t>
  </si>
  <si>
    <t>Sector_2</t>
  </si>
  <si>
    <t>High-Performance Interior Lighting</t>
  </si>
  <si>
    <t>High-Performance HVAC Equipment</t>
  </si>
  <si>
    <t>Reduced Infiltration</t>
  </si>
  <si>
    <t>High-Performance Exterior Lighting</t>
  </si>
  <si>
    <t>Efficient Appliances</t>
  </si>
  <si>
    <t>Reduced Thermal Bridging</t>
  </si>
  <si>
    <t>Efficient Ventilation</t>
  </si>
  <si>
    <t>Kitchen Aerator (1.5 GPM) - Single Family</t>
  </si>
  <si>
    <t>Carryover (Residential)</t>
  </si>
  <si>
    <t>Carryover (CY2019)</t>
  </si>
  <si>
    <t>Lifetime Net Savings (Therms)</t>
  </si>
  <si>
    <t>Historic Portfolio Total Gas Contribution to CPAS (kWh Equivalent Counted)§</t>
  </si>
  <si>
    <t>Historic Portfolio Incremental Expiring Gas Savings (kWh Equivalent Counted)‡§||</t>
  </si>
  <si>
    <t>Carryover (CY2020)</t>
  </si>
  <si>
    <t>CY2019 and CY2020 Carryover</t>
  </si>
  <si>
    <t>CY2019 &amp; CY2020 Carryover</t>
  </si>
  <si>
    <t>CY2021 Portfolio Incremental Expiring Gas Savings (Therms)||</t>
  </si>
  <si>
    <t>CY2021 Portfolio Incremental Expiring Gas Savings (kWh Equivalent)‡||</t>
  </si>
  <si>
    <t>All Projects (17.4)</t>
  </si>
  <si>
    <t>Third Party-Business</t>
  </si>
  <si>
    <t>Third Party-Income Eligible</t>
  </si>
  <si>
    <t>Third Party-Residential</t>
  </si>
  <si>
    <t xml:space="preserve">Elementary Energy Education </t>
  </si>
  <si>
    <t>ENERGY STAR Retail Products Platform</t>
  </si>
  <si>
    <t>Elementary Energy Education</t>
  </si>
  <si>
    <t>Building Operator Certification</t>
  </si>
  <si>
    <t>carryover net</t>
  </si>
  <si>
    <t>2021 net (w/o carryover)</t>
  </si>
  <si>
    <t>Kitchen Fan with DCV (20)</t>
  </si>
  <si>
    <t>Duct Sealing (20)</t>
  </si>
  <si>
    <t>Add Door Retrofit kits (15)</t>
  </si>
  <si>
    <t>Kitchen Demand Ventilation Controls (20), Building Energy Management System (15)</t>
  </si>
  <si>
    <t>All Income Eligible Measure and EUL were counted (16.7)</t>
  </si>
  <si>
    <t>ENERGY STAR Retail Products Platform*</t>
  </si>
  <si>
    <t>Telecomm</t>
  </si>
  <si>
    <t>Water Leak Reduction</t>
  </si>
  <si>
    <t>Steam Trap</t>
  </si>
  <si>
    <t>Projects</t>
  </si>
  <si>
    <t>Lamps</t>
  </si>
  <si>
    <t>Measures</t>
  </si>
  <si>
    <t>Households</t>
  </si>
  <si>
    <t>Participants</t>
  </si>
  <si>
    <t>Feeders</t>
  </si>
  <si>
    <t>Data Center</t>
  </si>
  <si>
    <t>Electric Dryers</t>
  </si>
  <si>
    <t>Water Heater</t>
  </si>
  <si>
    <t>RetroCommissioning</t>
  </si>
  <si>
    <t>1,246,039,779*</t>
  </si>
  <si>
    <t>ENERGY STAR Electric Steam Cooker</t>
  </si>
  <si>
    <t>Network Combing</t>
  </si>
  <si>
    <t>Equipment Optimization</t>
  </si>
  <si>
    <t>Evaporator Fan Control</t>
  </si>
  <si>
    <t>Smart Socket</t>
  </si>
  <si>
    <t>LED Night Light</t>
  </si>
  <si>
    <t>Water Heater Temperature Setback</t>
  </si>
  <si>
    <t>Legacy Savings (kWh) †</t>
  </si>
  <si>
    <t>CY2021 Portfolio Incremental Expiring Savings§</t>
  </si>
  <si>
    <t>Historic Portfolio Incremental Expiring Savings‡§</t>
  </si>
  <si>
    <t>Portfolio Grand Total Incremental Expiring Savings§</t>
  </si>
  <si>
    <t>CPAS Electric</t>
  </si>
  <si>
    <t>Interior Lighting Controls</t>
  </si>
  <si>
    <t>High-Performance Fans</t>
  </si>
  <si>
    <t>Advanced HVAC Controls</t>
  </si>
  <si>
    <t>High-Performance Water Heating Equipment</t>
  </si>
  <si>
    <t>Showerhead (1.5 GPM)  - Single Family</t>
  </si>
  <si>
    <t>Showerhead (1.5 GPM)  - Multifamily</t>
  </si>
  <si>
    <t>LED Light Bulb BR30 - Single Family</t>
  </si>
  <si>
    <t>LED Nightlight - Single Family</t>
  </si>
  <si>
    <t>Kitchen Aerator (1.5 GPM) - Multifamily</t>
  </si>
  <si>
    <t>LED Light Bulb BR30 - Multifamily</t>
  </si>
  <si>
    <t>LED Nightlight - Multifamily</t>
  </si>
  <si>
    <t>Shower Timer Install  - Single Family</t>
  </si>
  <si>
    <t>Portal Pick Bulb - A19</t>
  </si>
  <si>
    <t>Bathroom Aerator (1.0 GPM) Installed One  - Single Family</t>
  </si>
  <si>
    <t>Shower Timer Install  - Multifamily</t>
  </si>
  <si>
    <t>Bathroom Aerator (1.0 GPM) Installed Both  - Single Family</t>
  </si>
  <si>
    <t>Bathroom Aerator (1.0 GPM) Installed One - Multifamily</t>
  </si>
  <si>
    <t>Bathroom Aerator (1.0 GPM) Installed Both  - Multifamily</t>
  </si>
  <si>
    <t>Portal Pick Bulb - BR30</t>
  </si>
  <si>
    <t>Water Heater Temperature Setback - Single Family</t>
  </si>
  <si>
    <t>Water Heater Temperature Setback - Multifamily</t>
  </si>
  <si>
    <t>Portal Pick Bulb - Globe</t>
  </si>
  <si>
    <t>Portal Pick Bulb - Candelabra</t>
  </si>
  <si>
    <t>Portal Pick Bulb - Mini</t>
  </si>
  <si>
    <t>All Projects</t>
  </si>
  <si>
    <t>All other tracks</t>
  </si>
  <si>
    <t>LED Fixtures and Retrofits</t>
  </si>
  <si>
    <t>Custom (Lighting)</t>
  </si>
  <si>
    <t>Custom (Non-Lighting)</t>
  </si>
  <si>
    <t>Fan Thermostat Controller</t>
  </si>
  <si>
    <t>Indoor LED Grow Lights</t>
  </si>
  <si>
    <t>Lighting Controls - Occupancy Sensors</t>
  </si>
  <si>
    <t>Lighting Controls - Other</t>
  </si>
  <si>
    <t>Fans, High Speed</t>
  </si>
  <si>
    <t>VSD Air Compressor less than 150 HP</t>
  </si>
  <si>
    <t>Insulated Livestock Waterer</t>
  </si>
  <si>
    <t>VSD Milk Pump with Plate Cooler Heat Exchanger</t>
  </si>
  <si>
    <t>Advanced Power Strip - Tier 1</t>
  </si>
  <si>
    <t>Appliance</t>
  </si>
  <si>
    <t>Refrigerator - TOS</t>
  </si>
  <si>
    <t>Miscellaneous</t>
  </si>
  <si>
    <t>Pool Pump</t>
  </si>
  <si>
    <t>Bathroom Exhaust Fan</t>
  </si>
  <si>
    <t>Freezer</t>
  </si>
  <si>
    <t>Advanced Power Strip</t>
  </si>
  <si>
    <t>IE Room Air Conditioner</t>
  </si>
  <si>
    <t>BOC</t>
  </si>
  <si>
    <t>Training</t>
  </si>
  <si>
    <t>LED Lamp</t>
  </si>
  <si>
    <t>TLEDs</t>
  </si>
  <si>
    <t>LED Fixture</t>
  </si>
  <si>
    <t>LED Exit Signs</t>
  </si>
  <si>
    <t>Power Electronics</t>
  </si>
  <si>
    <t>Battery Pack</t>
  </si>
  <si>
    <t>Custom Network Equipment Optimization</t>
  </si>
  <si>
    <t>Custom Equipment Optimization</t>
  </si>
  <si>
    <t>Custom Controls</t>
  </si>
  <si>
    <t>Custom Airflow Management</t>
  </si>
  <si>
    <t>Custom Air Side Economizer</t>
  </si>
  <si>
    <t>Programmable Thermostats</t>
  </si>
  <si>
    <t>Refrigerators</t>
  </si>
  <si>
    <t>Washers</t>
  </si>
  <si>
    <t>Televisions</t>
  </si>
  <si>
    <t>Room Air Conditioners</t>
  </si>
  <si>
    <t>Dishwashers</t>
  </si>
  <si>
    <t>Air Purifiers</t>
  </si>
  <si>
    <t>Freezers</t>
  </si>
  <si>
    <t>Dehumidifiers</t>
  </si>
  <si>
    <t>Sound Bars</t>
  </si>
  <si>
    <t>Monitors</t>
  </si>
  <si>
    <t>EV Chargers</t>
  </si>
  <si>
    <t>Whole Home</t>
  </si>
  <si>
    <t>Electric Home New Construction</t>
  </si>
  <si>
    <t>Refrigerator</t>
  </si>
  <si>
    <t>Process Equipment Setpoints</t>
  </si>
  <si>
    <t>HVAC System Controls</t>
  </si>
  <si>
    <t>Hot Water Control</t>
  </si>
  <si>
    <t>Air Compressor</t>
  </si>
  <si>
    <t>Reduced Compressor Pressure</t>
  </si>
  <si>
    <t>Manual HVAC Temp Adjustments</t>
  </si>
  <si>
    <t>HVAC Maintenance</t>
  </si>
  <si>
    <t>Air Compressor Other</t>
  </si>
  <si>
    <t>Manual Light Controls</t>
  </si>
  <si>
    <t>Heater Control</t>
  </si>
  <si>
    <t>Manual On/Off Process Controls</t>
  </si>
  <si>
    <t>Plug Load</t>
  </si>
  <si>
    <t>Photocell Repair</t>
  </si>
  <si>
    <t>Compressor Air Leaks</t>
  </si>
  <si>
    <t>Server Closest HVAC Setpoint</t>
  </si>
  <si>
    <t>Turn Off TV</t>
  </si>
  <si>
    <t>9 W LED</t>
  </si>
  <si>
    <t>4.5 W Candelabra</t>
  </si>
  <si>
    <t>7-plug Advanced Power Strip</t>
  </si>
  <si>
    <t>Multiple</t>
  </si>
  <si>
    <t>COMBO (APS + 3.5 W Desk Lamp)</t>
  </si>
  <si>
    <t>7 W Battery Back-up</t>
  </si>
  <si>
    <t>Interior LED Lighting</t>
  </si>
  <si>
    <t>EC Motor</t>
  </si>
  <si>
    <t>Anti-Sweat Heater Controls</t>
  </si>
  <si>
    <t>Exterior LED Lighting</t>
  </si>
  <si>
    <t>New Refrigerator Case</t>
  </si>
  <si>
    <t>Open Case LED Lighting</t>
  </si>
  <si>
    <t>Add Door Retrofit kits</t>
  </si>
  <si>
    <t>Strip Curtains</t>
  </si>
  <si>
    <t>Closed Case LED Lighting</t>
  </si>
  <si>
    <t>ENERGY STAR Appliance</t>
  </si>
  <si>
    <t>ENERGY STAR Oven</t>
  </si>
  <si>
    <t>Occupancy Sensor$</t>
  </si>
  <si>
    <t>LED Omnidirectional Bulb - Interior</t>
  </si>
  <si>
    <t>Central Air Conditioning - ER</t>
  </si>
  <si>
    <t>Gas High Efficiency Furnace - ER</t>
  </si>
  <si>
    <t>Attic Insulation</t>
  </si>
  <si>
    <t>Duct Insulation and Sealing - Distribution Efficiency</t>
  </si>
  <si>
    <t>LED Specialty Lamp - Exterior</t>
  </si>
  <si>
    <t>Refrigerator - ER</t>
  </si>
  <si>
    <t>LED Omnidirectional Bulb - Exterior</t>
  </si>
  <si>
    <t>Wall Insulation</t>
  </si>
  <si>
    <t>Basement Sidewall Insulation</t>
  </si>
  <si>
    <t>Central Air Conditioning - TOS</t>
  </si>
  <si>
    <t>Air Source Heat Pump - ER</t>
  </si>
  <si>
    <t>LED Specialty Lamp - Interior</t>
  </si>
  <si>
    <t>Room AC - ER</t>
  </si>
  <si>
    <t>Furnace Tune-Up</t>
  </si>
  <si>
    <t>Programmable Thermostat</t>
  </si>
  <si>
    <t>Rim Insulation</t>
  </si>
  <si>
    <t>HW Pipe Insulation</t>
  </si>
  <si>
    <t>Floor Insulation</t>
  </si>
  <si>
    <t>Furnace Blower Motor</t>
  </si>
  <si>
    <t>Low Flow Faucet Aerator - Kitchen</t>
  </si>
  <si>
    <t>Low Flow Faucet Aerator - Bathroom</t>
  </si>
  <si>
    <t>Gas High Efficiency Boiler - ER</t>
  </si>
  <si>
    <t>Gas High Efficiency Boiler - TOS</t>
  </si>
  <si>
    <t>Gas High Efficiency Furnace - TOS</t>
  </si>
  <si>
    <t>Gas Water Heater - ER</t>
  </si>
  <si>
    <t>Cooling Tower</t>
  </si>
  <si>
    <t>Combined Heat and Power</t>
  </si>
  <si>
    <t>Lighting Controls</t>
  </si>
  <si>
    <t>Fan</t>
  </si>
  <si>
    <t>Chiller</t>
  </si>
  <si>
    <t>HVAC - Equipment</t>
  </si>
  <si>
    <t>Commercial Refrigeration</t>
  </si>
  <si>
    <t>Industrial Refrigeration</t>
  </si>
  <si>
    <t>HVAC - Controls</t>
  </si>
  <si>
    <t>Pump</t>
  </si>
  <si>
    <t>Operational Adjustment</t>
  </si>
  <si>
    <t>Condensing Unit</t>
  </si>
  <si>
    <t>HVAC - Tune Up</t>
  </si>
  <si>
    <t>Data Centers</t>
  </si>
  <si>
    <t>Data Center - New Construction</t>
  </si>
  <si>
    <t>Data Center - Retrofit</t>
  </si>
  <si>
    <t>Data Center - Closet-to-Colo</t>
  </si>
  <si>
    <t>Outdoor &amp; Garage - LED Fixtures and Retrofits</t>
  </si>
  <si>
    <t>Indoor LED Fixtures and Retrofits</t>
  </si>
  <si>
    <t>Chillers with Integrated VSD or Magnetic Bearing</t>
  </si>
  <si>
    <t>Indoor Networked Lighting Measures</t>
  </si>
  <si>
    <t>LED Refrigerated Display Case Lighting for Open and Closed Cases</t>
  </si>
  <si>
    <t>Outdoor Networked Lighting System</t>
  </si>
  <si>
    <t>Compressed Air - Air Compressor(s) with Integrated VSD &lt;= 200 HP</t>
  </si>
  <si>
    <t>Building Energy Management System</t>
  </si>
  <si>
    <t>Indoor Networked Lighting Control System</t>
  </si>
  <si>
    <t>VSD on HVAC Fan or Pump &lt;= 200 HP</t>
  </si>
  <si>
    <t>Indoor LED Fixtures and Retrofits [T12]</t>
  </si>
  <si>
    <t>Special Doors with Low/No Anti-Sweat Heaters (ASH)</t>
  </si>
  <si>
    <t>Freezer Display Cases with Doors</t>
  </si>
  <si>
    <t>Cooler &amp; Freezer Display Cases</t>
  </si>
  <si>
    <t>Indoor Networked Lighting M&amp;V</t>
  </si>
  <si>
    <t>Hybrid Injection Molding Machine</t>
  </si>
  <si>
    <t>Occupancy Sensors</t>
  </si>
  <si>
    <t>All Electric Injection Molding Machine</t>
  </si>
  <si>
    <t>Cooler Display Cases with Doors</t>
  </si>
  <si>
    <t>Outdoor Networked Lighting Control System</t>
  </si>
  <si>
    <t>Conversion of DC drives in Plastic Extruders to AC drives</t>
  </si>
  <si>
    <t>Guest Room Energy Management System</t>
  </si>
  <si>
    <t>Fiber Laser Cutting Machines</t>
  </si>
  <si>
    <t>Low Pressure Drop High Efficiency (Non-HEPA) Air Filters</t>
  </si>
  <si>
    <t>VSD on HVAC Chiller</t>
  </si>
  <si>
    <t>Water-Cooled Chiller</t>
  </si>
  <si>
    <t>Air-Cooled Chiller</t>
  </si>
  <si>
    <t>EC Motor with Evaporator Fan Controls for Walk-in Cooler or Freezer</t>
  </si>
  <si>
    <t>Kitchen Demand Ventilation Controls</t>
  </si>
  <si>
    <t>Occupancy Sensors Plus Daylighting Controls</t>
  </si>
  <si>
    <t>Anti-Sweat Heater Controls for Glass Door Cooler and Freezer</t>
  </si>
  <si>
    <t>Compressed Air Dryer</t>
  </si>
  <si>
    <t>Rooftop Unit</t>
  </si>
  <si>
    <t>Refrigeration Electronically Commutated Motors</t>
  </si>
  <si>
    <t>Outdoor &amp; Garage - LED Fixtures and Retrofits [T12]</t>
  </si>
  <si>
    <t>Barrel Wraps for Injection Molders and Extruders</t>
  </si>
  <si>
    <t>Floating Head Pressure Controls</t>
  </si>
  <si>
    <t>Demand Controlled Ventilation</t>
  </si>
  <si>
    <t>Insulation of Bare Refrigeration Suction Lines</t>
  </si>
  <si>
    <t>Added compressor storage on load/no load systems</t>
  </si>
  <si>
    <t>Packaged RTU Advanced Controls</t>
  </si>
  <si>
    <t>Air-Side Economizer</t>
  </si>
  <si>
    <t>Photocells</t>
  </si>
  <si>
    <t>Photocells Plus Time Clocks</t>
  </si>
  <si>
    <t>ENERGY STAR Freezer or Refrigerator</t>
  </si>
  <si>
    <t>Thermostat</t>
  </si>
  <si>
    <t>Thermostats</t>
  </si>
  <si>
    <t>Variable Displacement Screw Air Compressor</t>
  </si>
  <si>
    <t>Efficient Refrigeration Condenser</t>
  </si>
  <si>
    <t>Daylighting Controls</t>
  </si>
  <si>
    <t>Outdoor &amp; Garage - Occupancy Sensors</t>
  </si>
  <si>
    <t>Demand Defrost Controls on Walk-in Coolers or Freezers</t>
  </si>
  <si>
    <t>Indoor Networked Lighting Measures [T12]</t>
  </si>
  <si>
    <t>Evaporator Fan Controls on EC Motor</t>
  </si>
  <si>
    <t>Vacancy Sensors</t>
  </si>
  <si>
    <t>Heated Blower Purge Desiccant Compressed Air Dryer</t>
  </si>
  <si>
    <t>Exterior LED Channel Sign</t>
  </si>
  <si>
    <t>Low Pressure Drop Filters</t>
  </si>
  <si>
    <t>ENERGY STAR Hot Food Holding Cabinet</t>
  </si>
  <si>
    <t>Electronically Commutated Motor (ECM) on Fan-Powered Box</t>
  </si>
  <si>
    <t>High Efficiency Pumps and Pumping Efficiency Improvements (Retrofits)</t>
  </si>
  <si>
    <t>Electric Combination Oven</t>
  </si>
  <si>
    <t>Air Conditioning Tune Up Basic</t>
  </si>
  <si>
    <t>VSD on Pool Pump</t>
  </si>
  <si>
    <t>Packaged RTU Sealing</t>
  </si>
  <si>
    <t>Air Conditioning Tune Up Full</t>
  </si>
  <si>
    <t>Beverage Machine Controls</t>
  </si>
  <si>
    <t>Beverak Machine Control &amp; Food Cabinet</t>
  </si>
  <si>
    <t>Chilled Water Reset Controls</t>
  </si>
  <si>
    <t>Display Case Lighting  Controls for Open and Closed Refrigerated Cases</t>
  </si>
  <si>
    <t>Time Clocks for Lighting</t>
  </si>
  <si>
    <t>Energy Recovery Ventilator</t>
  </si>
  <si>
    <t>ENERGY STAR Ice Makers</t>
  </si>
  <si>
    <t>Wireless Pneumatic Thermostat</t>
  </si>
  <si>
    <t>ENERGY STAR Convection Oven</t>
  </si>
  <si>
    <t>Notched V-belt</t>
  </si>
  <si>
    <t>LED Refrigerated Display Case for Closed Cases</t>
  </si>
  <si>
    <t>Commercial Laundry</t>
  </si>
  <si>
    <t>ENERGY STAR Commercial Clothes Washers</t>
  </si>
  <si>
    <t>PTAC/PTHP</t>
  </si>
  <si>
    <t>Restroom Exhaust Fan Occupancy Sensor</t>
  </si>
  <si>
    <t>Outdoor &amp; Garage - Time Clocks for Lighting</t>
  </si>
  <si>
    <t>O&amp;M</t>
  </si>
  <si>
    <t>Capital</t>
  </si>
  <si>
    <t>Economizer</t>
  </si>
  <si>
    <t>Compressed Air - Equipment</t>
  </si>
  <si>
    <t>Compressed Air - Controls</t>
  </si>
  <si>
    <t>Operational Controls</t>
  </si>
  <si>
    <t>Pumps</t>
  </si>
  <si>
    <t>HVAC Economizer - Air</t>
  </si>
  <si>
    <t>HVAC Equipment</t>
  </si>
  <si>
    <t>HVAC Economizer - Water</t>
  </si>
  <si>
    <t>Compressed Air - Air Nozzles</t>
  </si>
  <si>
    <t>VFD</t>
  </si>
  <si>
    <t>Fans</t>
  </si>
  <si>
    <t>Pump Optimization</t>
  </si>
  <si>
    <t>Compressed Air - No Loss Drains</t>
  </si>
  <si>
    <t>Public Sector Street Lights</t>
  </si>
  <si>
    <t>Standard Baseline</t>
  </si>
  <si>
    <t>ComEd Street Lights</t>
  </si>
  <si>
    <t>Mercury Vapor Baseline</t>
  </si>
  <si>
    <t>Omnidirectional LEDs (Residential)</t>
  </si>
  <si>
    <t>LED Fixtures and Kits (Residential)</t>
  </si>
  <si>
    <t>Specialty LEDs (Residential)</t>
  </si>
  <si>
    <t>Directional LEDs (Residential)</t>
  </si>
  <si>
    <t>Omnidirectional LEDs (Non-Residential)</t>
  </si>
  <si>
    <t>LED Nightlights (Residential)</t>
  </si>
  <si>
    <t>LED Fixtures and Kits (Non-Residential)</t>
  </si>
  <si>
    <t>Specialty LEDs (Non-Residential)</t>
  </si>
  <si>
    <t>Directional LEDs (Non-Residential)</t>
  </si>
  <si>
    <t>Carryover (Non-Residential)</t>
  </si>
  <si>
    <t>LED Exterior HID</t>
  </si>
  <si>
    <t>LED Exit Sign</t>
  </si>
  <si>
    <t>LED 24/7 CA Interior T8</t>
  </si>
  <si>
    <t>LED 24/7 Garage HID</t>
  </si>
  <si>
    <t>LED 24/7 CA Interior T12</t>
  </si>
  <si>
    <t>LED 24/7 Garage T8</t>
  </si>
  <si>
    <t>LED IU Interior Omnidirectional</t>
  </si>
  <si>
    <t>LED 24/7 Garage T12</t>
  </si>
  <si>
    <t>LED IU Interior Decorative</t>
  </si>
  <si>
    <t>Low Flow Showerhead (IU, Electric)</t>
  </si>
  <si>
    <t>LED CA Interior T12</t>
  </si>
  <si>
    <t>LED IU Interior Fixture</t>
  </si>
  <si>
    <t>LED CA Interior Omnidirectional Incandescent</t>
  </si>
  <si>
    <t>LED CA Interior T8</t>
  </si>
  <si>
    <t>LED CA Interior Decorative Incandescent</t>
  </si>
  <si>
    <t>LED CA Interior Omnidirectional CFL</t>
  </si>
  <si>
    <t>LED CA Exterior Omnidirectional Incandescent</t>
  </si>
  <si>
    <t>LED CA Interior Directional Incandescent</t>
  </si>
  <si>
    <t>IU Programmable Thermostat</t>
  </si>
  <si>
    <t>Faucet Aerator - Bathroom (IU, Electric)</t>
  </si>
  <si>
    <t>Low Flow Showerhead (Gas)</t>
  </si>
  <si>
    <t>IU Reprogram Thermostat</t>
  </si>
  <si>
    <t>LED CA Exterior Directional Incandescent</t>
  </si>
  <si>
    <t>LED CA Exterior Omnidirectional CFL</t>
  </si>
  <si>
    <t>Faucet Aerator - Kitchen (IU, Electric)</t>
  </si>
  <si>
    <t>Low Flow Faucet Aerator (Gas)</t>
  </si>
  <si>
    <t>CA Pipe Insulation</t>
  </si>
  <si>
    <t>LED Garage T8</t>
  </si>
  <si>
    <t>LED IU Exterior Decorative</t>
  </si>
  <si>
    <t>Low Flow Showerhead (CA, Electric)</t>
  </si>
  <si>
    <t>LED CA Exterior Decorative Incandescent</t>
  </si>
  <si>
    <t>LED CA Interior Directional CFL</t>
  </si>
  <si>
    <t>LED IU Exterior Omnidirectional</t>
  </si>
  <si>
    <t>LED CA Exterior Directional CFL</t>
  </si>
  <si>
    <t>LED Garage HID</t>
  </si>
  <si>
    <t>LED Garage T12</t>
  </si>
  <si>
    <t>LED CA Interior Decorative CFL</t>
  </si>
  <si>
    <t>Faucet Aerator - Bathroom (CA, Electric)</t>
  </si>
  <si>
    <t>LED CA Exterior Decorative CFL</t>
  </si>
  <si>
    <t>LED CA Garage Omnidirectional CFL</t>
  </si>
  <si>
    <t>CA Attic Insulation and Air Sealing</t>
  </si>
  <si>
    <t>LED CA Interior - Omnidirectional</t>
  </si>
  <si>
    <t>LED CA Exterior - Fixture</t>
  </si>
  <si>
    <t>IU PTHP</t>
  </si>
  <si>
    <t>Occupancy Sensor</t>
  </si>
  <si>
    <t>LED CA Interior 24/7 - Fixture</t>
  </si>
  <si>
    <t>LED IU Interior - Omnidirectional</t>
  </si>
  <si>
    <t>LED CA Interior High Rise - T12</t>
  </si>
  <si>
    <t>LED CA Interior High Rise - T8</t>
  </si>
  <si>
    <t>IU Air Source Heat Pump</t>
  </si>
  <si>
    <t>LED CA Interior Mid Rise - T12</t>
  </si>
  <si>
    <t>IU Advanced Power Strip</t>
  </si>
  <si>
    <t>CA Sidewall Insulation</t>
  </si>
  <si>
    <t>LED IU Interior - Decorative</t>
  </si>
  <si>
    <t>IU Refrigerator</t>
  </si>
  <si>
    <t>LED CA Interior Mid Rise - T8</t>
  </si>
  <si>
    <t>CA Floor Insulation</t>
  </si>
  <si>
    <t>IU Advanced Thermostat</t>
  </si>
  <si>
    <t>IU Kitchen Aerator</t>
  </si>
  <si>
    <t>IU Showerhead</t>
  </si>
  <si>
    <t>LED CA Exterior - Omnidirectional</t>
  </si>
  <si>
    <t>LED CA Exterior 24/7 - Fixture</t>
  </si>
  <si>
    <t>LED CA Interior - Decorative</t>
  </si>
  <si>
    <t>IU AC Cover and Gap Sealer</t>
  </si>
  <si>
    <t>LED CA Interior - Directional</t>
  </si>
  <si>
    <t>LED CA Garage - Fixture</t>
  </si>
  <si>
    <t>IU Room Air Conditioner</t>
  </si>
  <si>
    <t>IU Bathroom Aerator</t>
  </si>
  <si>
    <t>IU Air Conditioner</t>
  </si>
  <si>
    <t>LED IU Interior - Directional</t>
  </si>
  <si>
    <t>CA On-Demand DHW Control</t>
  </si>
  <si>
    <t>IU Shower Timer</t>
  </si>
  <si>
    <t>LED IU Exterior - Omnidirectional</t>
  </si>
  <si>
    <t>CA Door Weatherstrip</t>
  </si>
  <si>
    <t>CA Door Sweep</t>
  </si>
  <si>
    <t>CA Wall Insulation</t>
  </si>
  <si>
    <t>CA Advanced Power Strip</t>
  </si>
  <si>
    <t>CA ECM Blower</t>
  </si>
  <si>
    <t>CA Steam Trap</t>
  </si>
  <si>
    <t>IU DHW Pipe Insulation</t>
  </si>
  <si>
    <t>CA Steam Boiler</t>
  </si>
  <si>
    <t>CA Averaging Controls</t>
  </si>
  <si>
    <t>CA Hydronic Boiler</t>
  </si>
  <si>
    <t>IU Furnace</t>
  </si>
  <si>
    <t>IU DHW Heater</t>
  </si>
  <si>
    <t>High Efficiency Bathroom Exhaust Fan</t>
  </si>
  <si>
    <t>Custom - Heating Plant Improvements</t>
  </si>
  <si>
    <t>Room Air Conditioner</t>
  </si>
  <si>
    <t>LED Specialty Lamps - Indoor</t>
  </si>
  <si>
    <t>Custom - Rooftop Units</t>
  </si>
  <si>
    <t>Custom - HHW Pump</t>
  </si>
  <si>
    <t>LED Specialty Lamps - Outdoor</t>
  </si>
  <si>
    <t>Low Flow Faucet Aerator</t>
  </si>
  <si>
    <t>Advanced Thermostats</t>
  </si>
  <si>
    <t>Residential Furnace Tune-Up</t>
  </si>
  <si>
    <t>Custom - DHW Boiler</t>
  </si>
  <si>
    <t>LED Fixture - T12 Baseline</t>
  </si>
  <si>
    <t>Heat Pump</t>
  </si>
  <si>
    <t>Commercial LED Exit Signs</t>
  </si>
  <si>
    <t>VSD - HVAC Fan</t>
  </si>
  <si>
    <t>LED Bulb - Directional</t>
  </si>
  <si>
    <t>LED Bulb - Decorative</t>
  </si>
  <si>
    <t>Chiller Replacement</t>
  </si>
  <si>
    <t>AC Replacement</t>
  </si>
  <si>
    <t>VSD - CW Pump</t>
  </si>
  <si>
    <t>LED Tubes and Fixtures</t>
  </si>
  <si>
    <t>LED with T12 Baseline</t>
  </si>
  <si>
    <t>LED Screw-base Lamps: Omnidirectional</t>
  </si>
  <si>
    <t>Exterior Lighting</t>
  </si>
  <si>
    <t>LED Screw-base Lamps: Directional</t>
  </si>
  <si>
    <t>Connected LEDs (Residential)</t>
  </si>
  <si>
    <t>Linear LED Lighting</t>
  </si>
  <si>
    <t>Interior LED Lighting_2025</t>
  </si>
  <si>
    <t>Interior LED Lighting_2028</t>
  </si>
  <si>
    <t>Linear Fluorescent - Delamping</t>
  </si>
  <si>
    <t>Envelope</t>
  </si>
  <si>
    <t>Insulation/Air Sealing</t>
  </si>
  <si>
    <t>Showerhead</t>
  </si>
  <si>
    <t>Faucet Aerator</t>
  </si>
  <si>
    <t>Smart Strip</t>
  </si>
  <si>
    <t>Steam Trap Repair/ Replace</t>
  </si>
  <si>
    <t>Split AC</t>
  </si>
  <si>
    <t>Electric Shower Timer</t>
  </si>
  <si>
    <t>Room AC Cover/Gap Sealer</t>
  </si>
  <si>
    <t>Boiler Tune-Up</t>
  </si>
  <si>
    <t>Furnace</t>
  </si>
  <si>
    <t>Wave 1 CR</t>
  </si>
  <si>
    <t>Wave 1 LR</t>
  </si>
  <si>
    <t>Wave 2</t>
  </si>
  <si>
    <t>Wave 4</t>
  </si>
  <si>
    <t>Wave 5</t>
  </si>
  <si>
    <t>Wave 6</t>
  </si>
  <si>
    <t>Wave 7 Low</t>
  </si>
  <si>
    <t>Wave 7 High</t>
  </si>
  <si>
    <t>Wave 8</t>
  </si>
  <si>
    <t>Wave 9</t>
  </si>
  <si>
    <t>Wave 10</t>
  </si>
  <si>
    <t>Wave 11</t>
  </si>
  <si>
    <t>Wave 12</t>
  </si>
  <si>
    <t>Wave 13</t>
  </si>
  <si>
    <t>Wave 14</t>
  </si>
  <si>
    <t>New Mover</t>
  </si>
  <si>
    <t>Midstream Central AC</t>
  </si>
  <si>
    <t>Midstream DMSHP</t>
  </si>
  <si>
    <t>Midstream ASHP</t>
  </si>
  <si>
    <t>Ground Source Heat Pump - TOS</t>
  </si>
  <si>
    <t>Downstream ASHP - TOS</t>
  </si>
  <si>
    <t>Downstream DMSHP - ER</t>
  </si>
  <si>
    <t>Downstream DMSHP - TOS</t>
  </si>
  <si>
    <t>HVAC Tune Up</t>
  </si>
  <si>
    <t>Ground Source Heat Pump - ER</t>
  </si>
  <si>
    <t>Duct Sealing</t>
  </si>
  <si>
    <t>ECM Furnace Motor - Retrofit</t>
  </si>
  <si>
    <t>Downstream ASHP - ER</t>
  </si>
  <si>
    <t>Downstream Central AC - ER</t>
  </si>
  <si>
    <t>Downstream Central AC - TOS</t>
  </si>
  <si>
    <t>ECM Furnace Motor - Factory Installed</t>
  </si>
  <si>
    <t>SEM</t>
  </si>
  <si>
    <t>SEM - Model</t>
  </si>
  <si>
    <t>SEM - Custom</t>
  </si>
  <si>
    <t>Bathroom Exhaust Fan - Bathroom</t>
  </si>
  <si>
    <t>LED Specialty Lamp - Interior - VA</t>
  </si>
  <si>
    <t>LED Omnidirectional Bulb - Interior - VA</t>
  </si>
  <si>
    <t>LED Omnidirectional Bulb - Exterior - VA</t>
  </si>
  <si>
    <t>LED Specialty Lamp - Exterior - VA</t>
  </si>
  <si>
    <t>Low Flow Showerhead - VA</t>
  </si>
  <si>
    <t>Low Flow Faucet Aerator - VA</t>
  </si>
  <si>
    <t>HW Pipe Insulation - VA</t>
  </si>
  <si>
    <t>LED Lamps and Fixtures</t>
  </si>
  <si>
    <t>LED Decorative &amp; Directional Lamps</t>
  </si>
  <si>
    <t>Advanced Lighting Controls</t>
  </si>
  <si>
    <t>EC Motor with Evaporator Fan Controls for Cooler or Freezer</t>
  </si>
  <si>
    <t>Economizer with DCV</t>
  </si>
  <si>
    <t>Air Compressors with Integrated VSD</t>
  </si>
  <si>
    <t>LED Omnidirectional</t>
  </si>
  <si>
    <t>Early Replacement for Air Cooled AC</t>
  </si>
  <si>
    <t>Advanced Rooftop Controls</t>
  </si>
  <si>
    <t>Smart Strip - Tier 1</t>
  </si>
  <si>
    <t>Thermostat Adjustment</t>
  </si>
  <si>
    <t>Compressed Air Leak Repair</t>
  </si>
  <si>
    <t>Variable Speed Drive on HVAC - Pumps and Fans</t>
  </si>
  <si>
    <t>Bathroom and Kitchen Faucet Aerators</t>
  </si>
  <si>
    <t>Kitchen Fan with DCV</t>
  </si>
  <si>
    <t>Economizer Repair and Optimization</t>
  </si>
  <si>
    <t>Compressed Air Storage Tank</t>
  </si>
  <si>
    <t>End of life Replacement for Air Cooled AC</t>
  </si>
  <si>
    <t>Efficient Refrigerated CA Dryer</t>
  </si>
  <si>
    <t>Compressed Air Pressure Reduction</t>
  </si>
  <si>
    <t>Showerhead - Low Flow</t>
  </si>
  <si>
    <t>Pre-rinse Spray Valve - Restaurant</t>
  </si>
  <si>
    <t>BR30 LED 8 W - General Kit - Private</t>
  </si>
  <si>
    <t>PAR30 LED 14 W - Restaurant</t>
  </si>
  <si>
    <t>PAR30 LED 14 W - General Kit - Private</t>
  </si>
  <si>
    <t>Kitchen Aerator - Low Flow - Restaurant</t>
  </si>
  <si>
    <t>Candelabra 5W - Restaurant</t>
  </si>
  <si>
    <t>Bath Aerator - Low Flow - Restaurant</t>
  </si>
  <si>
    <t>Smart Socket - General Kit - Private</t>
  </si>
  <si>
    <t>Bath Aerator - Low Flow - General Kit - Private</t>
  </si>
  <si>
    <t>BR30 LED 8 W - General Kit - Public</t>
  </si>
  <si>
    <t>PAR30 LED 14 W - General Kit - Public</t>
  </si>
  <si>
    <t>Showerhead - Low Flow - Fire Station</t>
  </si>
  <si>
    <t>PAR30 LED 14 W - Fire Station</t>
  </si>
  <si>
    <t>Pre-rinse Spray Valve - Fire Station</t>
  </si>
  <si>
    <t>Bath Aerator - Low Flow - General Kit - Public</t>
  </si>
  <si>
    <t>Smart Socket - General Kit - Public</t>
  </si>
  <si>
    <t>Bath Aerator - Low Flow - Fire Station</t>
  </si>
  <si>
    <t>Kitchen Aerator - Low Flow - Fire Station</t>
  </si>
  <si>
    <t>Combination Ovens</t>
  </si>
  <si>
    <t>Ice Machines</t>
  </si>
  <si>
    <t>Convection Ovens</t>
  </si>
  <si>
    <t>9 W omnidirectional LEDs</t>
  </si>
  <si>
    <t>15 W omnidirectional LEDs</t>
  </si>
  <si>
    <t>7-plug advanced power strips</t>
  </si>
  <si>
    <t>BR30 8 W LED replaces 65 W</t>
  </si>
  <si>
    <t>5 W LED replaces 60 W candelabras</t>
  </si>
  <si>
    <t>6 W LED replaces 60 W globes</t>
  </si>
  <si>
    <t>Low flow showerheads</t>
  </si>
  <si>
    <t>LED nightlights</t>
  </si>
  <si>
    <t>Low flow kitchen faucet aerators</t>
  </si>
  <si>
    <t>Low flow bathroom faucet aerators</t>
  </si>
  <si>
    <t>VCx</t>
  </si>
  <si>
    <t>VO</t>
  </si>
  <si>
    <t>Water Main</t>
  </si>
  <si>
    <t>Fire Hydrant</t>
  </si>
  <si>
    <t>Valve</t>
  </si>
  <si>
    <t>Customer Service Connection</t>
  </si>
  <si>
    <t>CPAS Gas</t>
  </si>
  <si>
    <t>By Measure - Electric</t>
  </si>
  <si>
    <t>Fridge &amp; Freezer Recycling</t>
  </si>
  <si>
    <t>Residential New Construction</t>
  </si>
  <si>
    <t>Ductless Heat Pump and Building Envelope</t>
  </si>
  <si>
    <t>Air Care Plus</t>
  </si>
  <si>
    <t>Holiday Light Exchange</t>
  </si>
  <si>
    <t>Middle School Take-Home Kits</t>
  </si>
  <si>
    <t>HVAC SAVE</t>
  </si>
  <si>
    <t>Nest Seasonal Savings (Cooling Season)</t>
  </si>
  <si>
    <t>Nest Seasonal Savings (Heating Season)</t>
  </si>
  <si>
    <t>Total Connected Savings Wi-Fi Thermostat Optimization (Cooling Season)</t>
  </si>
  <si>
    <t>Total Connected Savings Wi-Fi Thermostat Optimization (Heating Season)</t>
  </si>
  <si>
    <t>Variable Speed Drive Energy Savings in Refrigeration Condensers</t>
  </si>
  <si>
    <t>Weather Stripping (20)</t>
  </si>
  <si>
    <t>CA Steam Boiler (25), CA Hydronic Boiler (25), CA Attic Insulation and Air Sealing (20), CA Sidewall Insulation (20), CA Floor Insulation (20), CA Door Weatherstrip (20), CA Door Sweep (20), CA Wall Insulation (20), CA Averaging Controls (20), IU Furnace (20), IU Programmable Thermostat (16), CA On-Demand DHW Control (15), CA Pipe Insulation (15), IU DHW Heater (13), IU Advanced Thermostat (11), IU Kitchen Aerator (10), IU Showerhead (10), IU Bathroom Aerator (10), CA Steam Trap (6), IU AC Cover and Gap Sealer (5), IU Shower Timer (2), IU Reprogram Thermostat (2)</t>
  </si>
  <si>
    <t>Custom - Heating Plant Improvements (23.4441561504542), Attic Insulation (20), Air Sealing (20), Custom - DHW Boiler (15), Low Flow Faucet Aerator (10), Low Flow Showerhead (10)</t>
  </si>
  <si>
    <t>Insulation/Air Sealing (20), Furnace (20), Programmable Thermostat (16), Water Heater (13), Showerhead (10), Faucet Aerator (10), Steam Trap Repair/ Replace (6), Room AC Cover/Gap Sealer (5), Boiler Tune-Up (3)</t>
  </si>
  <si>
    <t>Air Sealing (20), Attic Insulation (20), Wall Insulation (20), Floor Insulation (20), Rim Insulation (20), Programmable Thermostat (16), HW Pipe Insulation (15), Advanced Thermostat (11), Low Flow Showerhead (10), Low Flow Faucet Aerator - Kitchen (10), Low Flow Faucet Aerator - Bathroom (10)</t>
  </si>
  <si>
    <t>Gas High Efficiency Boiler - ER (25), Gas High Efficiency Boiler - TOS (25), Air Sealing (20), Gas High Efficiency Furnace - ER (20), Attic Insulation (20), Duct Insulation and Sealing - Distribution Efficiency (20), Wall Insulation (20), Basement Sidewall Insulation (20), Rim Insulation (20), Floor Insulation (20), Gas High Efficiency Furnace - TOS (20), Programmable Thermostat (16), HW Pipe Insulation (15), Gas Water Heater - ER (13), Advanced Thermostat (11), Low Flow Showerhead (10), Low Flow Faucet Aerator - Kitchen (10), Low Flow Faucet Aerator - Bathroom (10), Furnace Tune-Up (3)</t>
  </si>
  <si>
    <t>Low flow showerheads (10), Low flow kitchen faucet aerators (10), Low flow bathroom faucet aerators (10)</t>
  </si>
  <si>
    <t>PGL/NSG: CBA+IHWAP
Nicor Gas: IHWAP</t>
  </si>
  <si>
    <t>Income Eligible Gas (kWh Equivalent)</t>
  </si>
  <si>
    <t>All Other Gas (kWh Equivalent)</t>
  </si>
  <si>
    <t>Building Operator Certification†</t>
  </si>
  <si>
    <t>Efficient Choice†</t>
  </si>
  <si>
    <t>ENERGY STAR Retail Products Platform‡</t>
  </si>
  <si>
    <t>Pilots - Bus</t>
  </si>
  <si>
    <t>Pilots - Res</t>
  </si>
  <si>
    <t>Combined Utility AHNC CY2021 Impact Evaluation Report 2022-04-21 Final.xlsx</t>
  </si>
  <si>
    <t>Combined Utility Elementary Energy Education CY2021 Impact Evaluation Report 2022-04-12 Final.xlsx</t>
  </si>
  <si>
    <t>Combined Utility Non-Residential New Construction CY2021 Impact Evaluation Report 2022-04-13 Final.xlsx</t>
  </si>
  <si>
    <t>Combined Utility RCx CY2021 Impact Evaluation Report 2022-04-14 Final.xlsx</t>
  </si>
  <si>
    <t>ComEd Agriculture CY2021 Impact Evaluation Report 2022-04-07 Final.xlsx</t>
  </si>
  <si>
    <t>ComEd Appliance Rebates CY2021 Impact Evaluation Report 2022-03-02 Final.xlsx</t>
  </si>
  <si>
    <t>ComEd BOC Pilot CY2021 Impact Evaluation Report 2022-04-19 Final.xlsx</t>
  </si>
  <si>
    <t>ComEd Business Instant Discounts CY2021 Impact Evaluation Report 2022-02-24 Final.xlsx</t>
  </si>
  <si>
    <t>ComEd Business Telecomm CY2021 Impact Evaluation Report 2022-02-25 Final.xlsx</t>
  </si>
  <si>
    <t>ComEd Efficient Choice Pilot CY2021 Impact Evaluation Report 2022-04-07 Final.xlsx</t>
  </si>
  <si>
    <t>ComEd Electric New Home Construction Pilot CY2021 Impact Evaluation Report 2022-03-07 Final.xlsx</t>
  </si>
  <si>
    <t>ComEd ENERGY STAR Retail Products Platform CY2021 Impact Evaluation Report 2022-04-26 Final.xlsx</t>
  </si>
  <si>
    <t>ComEd Facility Assessments CY2021 Impact Evaluation Report 2022-03-03 Final.xlsx</t>
  </si>
  <si>
    <t>ComEd Food Bank-LED Distribution CY2021 Impact Evaluation Report 2022-03-28 Final.xlsx</t>
  </si>
  <si>
    <t>ComEd Grocery Program CY2021 Impact Evaluation Report 2022-04-05 Final.xlsx</t>
  </si>
  <si>
    <t>ComEd IE Product Discounts Program Impact Evaluation Report 2022-03-30_Appliances (APR-IE) Final.xlsx</t>
  </si>
  <si>
    <t>ComEd IE Product Discounts Program Impact Evaluation Report 2022-03-30_Lighting (LDIS-IE) Final.xlsx</t>
  </si>
  <si>
    <t>ComEd Incentives - Custom CY2021 Impact Evaluation Report 2022-03-10 Final.xlsx</t>
  </si>
  <si>
    <t>ComEd Incentives - Standard CY2021 Impact Evaluation Report 2022-04-27 Final.xlsx</t>
  </si>
  <si>
    <t>ComEd Industrial Energy Management CY2021 Impact Evaluation Report 2022-04-04 Final.xlsx</t>
  </si>
  <si>
    <t>ComEd Industrial Systems CY2021 Impact Evaluation Report 2022-04-18 Final.xlsx</t>
  </si>
  <si>
    <t>ComEd LED Street Lighting CY2021 Impact Evaluation Report 2022-03-01 Final.xlsx</t>
  </si>
  <si>
    <t>ComEd Multi-Family Assessments CY2021 Impact Evaluation Report 2022-03-28 Final.xlsx</t>
  </si>
  <si>
    <t>ComEd Multi-Family Retrofits IE CY2021 Impact Evaluation Report 2022-04-25 IEMS Final.xlsx</t>
  </si>
  <si>
    <t>ComEd Multi-Family Retrofits IE CY2021 Impact Evaluation Report 2022-04-25 IHWAP Final.xlsx</t>
  </si>
  <si>
    <t>ComEd Nonprofit Organizations CY2021 Impact Evaluation Report 2022-04-08 Final.xlsx</t>
  </si>
  <si>
    <t>ComEd PBDC CY2021 Impact Evaluation Report 2022-03-24 Final.xlsx</t>
  </si>
  <si>
    <t>ComEd Public Housing Retrofits CY2021 Impact Evaluation Report 2022-04-11 Final.xlsx</t>
  </si>
  <si>
    <t>ComEd Residential Behavior CY2021 Impact Evaluation Report 2022-04-05 Final.xlsx</t>
  </si>
  <si>
    <t>ComEd Residential HVAC CY2021 Impact Evaluation Report 2022-03-11 Final.xlsx</t>
  </si>
  <si>
    <t>ComEd Residential Lighting Discounts Program Impact Evaluation Report 2022-03-30 Final.xlsx</t>
  </si>
  <si>
    <t>ComEd SEM CY2021 Impact Evaluation Report 2022-04-20 Final.xlsx</t>
  </si>
  <si>
    <t>ComEd SEM Water and Energy Savings Pilot CY2021 Impact Evaluation Report 2022-04-26 Final.xlsx</t>
  </si>
  <si>
    <t>ComEd Single Family Assessments CY2021 Impact Evaluation Report 2022-04-20 Final.xlsx</t>
  </si>
  <si>
    <t>ComEd Single Family Retrofits IE CY2021 Impact Evaluation Report 2022-04-14_CBA Final.xlsx</t>
  </si>
  <si>
    <t>ComEd Single Family Retrofits IE CY2021 Impact Evaluation Report 2022-04-14_IHWAP Final.xlsx</t>
  </si>
  <si>
    <t>ComEd Small Business CY2021 Impact Evaluation Report 2022-04-04 Final.xlsx</t>
  </si>
  <si>
    <t>ComEd Small Business Kits CY2021 Impact Evaluation Report 2022-03-29 Final.xlsx</t>
  </si>
  <si>
    <t>ComEd UCFSE Pilot CY2021 Impact Evaluation Report 2022-04-27 Final.xlsx</t>
  </si>
  <si>
    <t>ComEd UIC-ERC Income Eligible Kits CY2021 Impact Evaluation Report 2022-03-28 Final.xlsx</t>
  </si>
  <si>
    <t>ComEd VCx CY2021 Impact Evaluation Report 2022-04-12 Final.xlsx</t>
  </si>
  <si>
    <t>ComEd VO CY2021 Impact Evaluation Report 2021-04-06 Final.xlsx</t>
  </si>
  <si>
    <t>ComEd Water Infrastructure Leak Reduction Pilot CY2021 Impact Evaluation Report 2022-04-26 Final.xlsx</t>
  </si>
  <si>
    <t xml:space="preserve">Public &amp; Private </t>
  </si>
  <si>
    <t>EEE/EEK are the same program</t>
  </si>
  <si>
    <t>administered under business sector in 2018</t>
  </si>
  <si>
    <t>Notes</t>
  </si>
  <si>
    <t>LED  Exit Signs, Channel Sign &amp; Nightlight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</si>
</sst>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1" formatCode="_(* #,##0_);_(* \(#,##0\);_(* &quot;-&quot;_);_(@_)"/>
    <numFmt numFmtId="43" formatCode="_(* #,##0.00_);_(* \(#,##0.00\);_(* &quot;-&quot;??_);_(@_)"/>
    <numFmt numFmtId="164" formatCode="_(* #,##0.0_);_(* \(#,##0.0\);_(* &quot;-&quot;??_);_(@_)"/>
    <numFmt numFmtId="165" formatCode="_(* #,##0_);_(* \(#,##0\);_(* &quot;-&quot;??_);_(@_)"/>
    <numFmt numFmtId="166" formatCode="#,##0.0"/>
    <numFmt numFmtId="167" formatCode="0.0"/>
    <numFmt numFmtId="168" formatCode="###,###,##0"/>
    <numFmt numFmtId="169" formatCode="0.0%"/>
    <numFmt numFmtId="170" formatCode="_(* #,##0_);_(* \(#,##0\);_(* &quot;-&quot;?_);_(@_)"/>
    <numFmt numFmtId="171" formatCode="_(* #,##0.00000_);_(* \(#,##0.00000\);_(* &quot;-&quot;??_);_(@_)"/>
    <numFmt numFmtId="172" formatCode="#,##0;\-#,##0;\-"/>
    <numFmt numFmtId="173" formatCode="_(* #,##0.00000000_);_(* \(#,##0.00000000\);_(* &quot;-&quot;??_);_(@_)"/>
    <numFmt numFmtId="174" formatCode="0.0%;\-0.0%;\-"/>
    <numFmt numFmtId="175" formatCode="0.0;\-0.0;\-"/>
    <numFmt numFmtId="176" formatCode="_(* #,##0.0_);_(* \(#,##0.0\);_(* &quot;-&quot;_);_(@_)"/>
    <numFmt numFmtId="177" formatCode="_(* #,##0.00_);_(* \(#,##0.00\);_(* &quot;-&quot;_);_(@_)"/>
    <numFmt numFmtId="178" formatCode="#,##0.0;\-#,##0.0;\-"/>
  </numFmts>
  <fonts count="60" x14ac:knownFonts="1">
    <font>
      <sz val="11"/>
      <color theme="1"/>
      <name val="Calibri"/>
      <family val="2"/>
      <scheme val="minor"/>
    </font>
    <font>
      <b/>
      <sz val="11"/>
      <color theme="1"/>
      <name val="Calibri"/>
      <family val="2"/>
      <scheme val="minor"/>
    </font>
    <font>
      <b/>
      <sz val="16"/>
      <color theme="6"/>
      <name val="Calibri"/>
      <family val="2"/>
      <scheme val="minor"/>
    </font>
    <font>
      <b/>
      <sz val="16"/>
      <color rgb="FFFF0000"/>
      <name val="Calibri"/>
      <family val="2"/>
      <scheme val="minor"/>
    </font>
    <font>
      <b/>
      <sz val="16"/>
      <color theme="5"/>
      <name val="Calibri"/>
      <family val="2"/>
      <scheme val="minor"/>
    </font>
    <font>
      <b/>
      <sz val="14"/>
      <color theme="9"/>
      <name val="Calibri"/>
      <family val="2"/>
      <scheme val="minor"/>
    </font>
    <font>
      <sz val="10"/>
      <color theme="1"/>
      <name val="Arial Narrow"/>
      <family val="2"/>
    </font>
    <font>
      <b/>
      <sz val="10"/>
      <color theme="1"/>
      <name val="Arial Narrow"/>
      <family val="2"/>
    </font>
    <font>
      <b/>
      <sz val="14"/>
      <color rgb="FFFF0000"/>
      <name val="Calibri"/>
      <family val="2"/>
      <scheme val="minor"/>
    </font>
    <font>
      <b/>
      <sz val="10"/>
      <color theme="0"/>
      <name val="Arial Narrow"/>
      <family val="2"/>
    </font>
    <font>
      <sz val="10"/>
      <color theme="0"/>
      <name val="Arial Narrow"/>
      <family val="2"/>
    </font>
    <font>
      <b/>
      <i/>
      <sz val="10"/>
      <color theme="0"/>
      <name val="Arial Narrow"/>
      <family val="2"/>
    </font>
    <font>
      <sz val="9"/>
      <color theme="1"/>
      <name val="Arial Narrow"/>
      <family val="2"/>
    </font>
    <font>
      <sz val="9"/>
      <color theme="1"/>
      <name val="Calibri"/>
      <family val="2"/>
    </font>
    <font>
      <vertAlign val="subscript"/>
      <sz val="9"/>
      <color theme="1"/>
      <name val="Arial Narrow"/>
      <family val="2"/>
    </font>
    <font>
      <sz val="9"/>
      <color indexed="81"/>
      <name val="Tahoma"/>
      <family val="2"/>
    </font>
    <font>
      <b/>
      <sz val="9"/>
      <color indexed="81"/>
      <name val="Tahoma"/>
      <family val="2"/>
    </font>
    <font>
      <sz val="10"/>
      <color theme="1"/>
      <name val="Arial"/>
      <family val="2"/>
    </font>
    <font>
      <b/>
      <sz val="10"/>
      <color theme="1"/>
      <name val="Arial"/>
      <family val="2"/>
    </font>
    <font>
      <strike/>
      <sz val="10"/>
      <color theme="1"/>
      <name val="Arial"/>
      <family val="2"/>
    </font>
    <font>
      <strike/>
      <sz val="11"/>
      <color theme="1"/>
      <name val="Calibri"/>
      <family val="2"/>
      <scheme val="minor"/>
    </font>
    <font>
      <sz val="11"/>
      <color theme="1"/>
      <name val="Calibri"/>
      <family val="2"/>
      <scheme val="minor"/>
    </font>
    <font>
      <sz val="11"/>
      <color rgb="FFFF0000"/>
      <name val="Calibri"/>
      <family val="2"/>
      <scheme val="minor"/>
    </font>
    <font>
      <b/>
      <sz val="10"/>
      <color rgb="FFFFFFFF"/>
      <name val="Arial Narrow"/>
      <family val="2"/>
    </font>
    <font>
      <sz val="10"/>
      <color rgb="FF000000"/>
      <name val="Arial Narrow"/>
      <family val="2"/>
    </font>
    <font>
      <b/>
      <sz val="10"/>
      <color rgb="FF000000"/>
      <name val="Arial Narrow"/>
      <family val="2"/>
    </font>
    <font>
      <sz val="10"/>
      <name val="Arial Narrow"/>
      <family val="2"/>
    </font>
    <font>
      <b/>
      <sz val="10"/>
      <color rgb="FF000000"/>
      <name val="Arial Narrow"/>
      <family val="2"/>
    </font>
    <font>
      <b/>
      <sz val="9"/>
      <color theme="1"/>
      <name val="Arial Narrow"/>
      <family val="2"/>
    </font>
    <font>
      <sz val="11"/>
      <color theme="1"/>
      <name val="Calibri"/>
      <family val="2"/>
    </font>
    <font>
      <b/>
      <sz val="11"/>
      <color rgb="FFFF0000"/>
      <name val="Calibri"/>
      <family val="2"/>
      <scheme val="minor"/>
    </font>
    <font>
      <b/>
      <sz val="20"/>
      <color rgb="FFFF0000"/>
      <name val="Calibri"/>
      <family val="2"/>
      <scheme val="minor"/>
    </font>
    <font>
      <b/>
      <sz val="10"/>
      <name val="Arial Narrow"/>
      <family val="2"/>
    </font>
    <font>
      <b/>
      <sz val="15"/>
      <color theme="3"/>
      <name val="Arial Narrow"/>
      <family val="2"/>
    </font>
    <font>
      <i/>
      <sz val="8"/>
      <color rgb="FF000000"/>
      <name val="Arial"/>
      <family val="2"/>
    </font>
    <font>
      <b/>
      <sz val="10"/>
      <color rgb="FFF07B05"/>
      <name val="Arial"/>
      <family val="2"/>
    </font>
    <font>
      <b/>
      <sz val="14"/>
      <color rgb="FF95D600"/>
      <name val="Arial"/>
      <family val="2"/>
    </font>
    <font>
      <sz val="8"/>
      <color theme="1"/>
      <name val="Arial"/>
      <family val="2"/>
    </font>
    <font>
      <b/>
      <vertAlign val="subscript"/>
      <sz val="10"/>
      <color rgb="FFFFFFFF"/>
      <name val="Arial Narrow"/>
      <family val="2"/>
    </font>
    <font>
      <i/>
      <sz val="10"/>
      <color rgb="FFAC0040"/>
      <name val="Calibri"/>
      <family val="2"/>
      <scheme val="minor"/>
    </font>
    <font>
      <b/>
      <sz val="16"/>
      <color theme="1"/>
      <name val="Calibri"/>
      <family val="2"/>
      <scheme val="minor"/>
    </font>
    <font>
      <sz val="10"/>
      <color rgb="FF00B0F0"/>
      <name val="Arial"/>
      <family val="2"/>
    </font>
    <font>
      <sz val="11"/>
      <color theme="1"/>
      <name val="Arial Narrow"/>
      <family val="2"/>
    </font>
    <font>
      <sz val="8"/>
      <color rgb="FF000000"/>
      <name val="Arial"/>
      <family val="2"/>
    </font>
    <font>
      <vertAlign val="subscript"/>
      <sz val="8"/>
      <color rgb="FF000000"/>
      <name val="Arial"/>
      <family val="2"/>
    </font>
    <font>
      <sz val="8"/>
      <name val="Calibri"/>
      <family val="2"/>
      <scheme val="minor"/>
    </font>
    <font>
      <u/>
      <sz val="9"/>
      <color rgb="FF008080"/>
      <name val="Arial Narrow"/>
      <family val="2"/>
    </font>
    <font>
      <b/>
      <sz val="20"/>
      <color rgb="FFFF0000"/>
      <name val="Calibri"/>
      <family val="2"/>
    </font>
    <font>
      <sz val="11"/>
      <color rgb="FF000000"/>
      <name val="Calibri"/>
      <family val="2"/>
    </font>
    <font>
      <sz val="10"/>
      <color rgb="FFFFFFFF"/>
      <name val="Arial Narrow"/>
      <family val="2"/>
    </font>
    <font>
      <b/>
      <i/>
      <sz val="10"/>
      <color rgb="FFFFFFFF"/>
      <name val="Arial Narrow"/>
      <family val="2"/>
    </font>
    <font>
      <b/>
      <sz val="11"/>
      <color rgb="FF000000"/>
      <name val="Calibri"/>
      <family val="2"/>
    </font>
    <font>
      <sz val="9"/>
      <color rgb="FF000000"/>
      <name val="Arial Narrow"/>
      <family val="2"/>
    </font>
    <font>
      <vertAlign val="subscript"/>
      <sz val="9"/>
      <color rgb="FF000000"/>
      <name val="Arial Narrow"/>
      <family val="2"/>
    </font>
    <font>
      <b/>
      <sz val="14"/>
      <color rgb="FFFF0000"/>
      <name val="Calibri"/>
      <family val="2"/>
    </font>
    <font>
      <b/>
      <sz val="9"/>
      <color rgb="FF000000"/>
      <name val="Arial Narrow"/>
      <family val="2"/>
    </font>
    <font>
      <sz val="10"/>
      <color rgb="FF000000"/>
      <name val="Arial Narrow"/>
      <family val="2"/>
    </font>
    <font>
      <b/>
      <sz val="10"/>
      <color rgb="FFFFFFFF"/>
      <name val="Arial Narrow"/>
      <family val="2"/>
    </font>
    <font>
      <sz val="11"/>
      <color rgb="FF000000"/>
      <name val="Calibri"/>
      <family val="2"/>
      <scheme val="minor"/>
    </font>
    <font>
      <sz val="9"/>
      <color rgb="FF000000"/>
      <name val="Arial"/>
      <family val="2"/>
    </font>
  </fonts>
  <fills count="26">
    <fill>
      <patternFill patternType="none"/>
    </fill>
    <fill>
      <patternFill patternType="gray125"/>
    </fill>
    <fill>
      <patternFill patternType="solid">
        <fgColor theme="4" tint="0.59999389629810485"/>
        <bgColor indexed="64"/>
      </patternFill>
    </fill>
    <fill>
      <patternFill patternType="solid">
        <fgColor theme="3"/>
        <bgColor indexed="64"/>
      </patternFill>
    </fill>
    <fill>
      <patternFill patternType="solid">
        <fgColor theme="6" tint="0.79998168889431442"/>
        <bgColor indexed="64"/>
      </patternFill>
    </fill>
    <fill>
      <patternFill patternType="solid">
        <fgColor rgb="FFFFFFFF"/>
        <bgColor indexed="64"/>
      </patternFill>
    </fill>
    <fill>
      <patternFill patternType="solid">
        <fgColor rgb="FFDCDDDE"/>
        <bgColor indexed="64"/>
      </patternFill>
    </fill>
    <fill>
      <patternFill patternType="solid">
        <fgColor theme="0" tint="-0.14999847407452621"/>
        <bgColor indexed="64"/>
      </patternFill>
    </fill>
    <fill>
      <patternFill patternType="solid">
        <fgColor rgb="FF555759"/>
        <bgColor indexed="64"/>
      </patternFill>
    </fill>
    <fill>
      <patternFill patternType="solid">
        <fgColor theme="0"/>
        <bgColor indexed="64"/>
      </patternFill>
    </fill>
    <fill>
      <patternFill patternType="solid">
        <fgColor rgb="FFFFFFFF"/>
      </patternFill>
    </fill>
    <fill>
      <patternFill patternType="solid">
        <fgColor rgb="FFB6B6B6"/>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555759"/>
      </patternFill>
    </fill>
    <fill>
      <patternFill patternType="solid">
        <fgColor rgb="FF71A400"/>
        <bgColor indexed="64"/>
      </patternFill>
    </fill>
    <fill>
      <patternFill patternType="solid">
        <fgColor rgb="FF648B1A"/>
      </patternFill>
    </fill>
    <fill>
      <patternFill patternType="solid">
        <fgColor rgb="FFFF0000"/>
        <bgColor indexed="64"/>
      </patternFill>
    </fill>
    <fill>
      <patternFill patternType="solid">
        <fgColor rgb="FFFFC000"/>
        <bgColor indexed="64"/>
      </patternFill>
    </fill>
    <fill>
      <patternFill patternType="solid">
        <fgColor rgb="FF555759"/>
        <bgColor rgb="FF000000"/>
      </patternFill>
    </fill>
    <fill>
      <patternFill patternType="solid">
        <fgColor rgb="FFB6B6B6"/>
        <bgColor rgb="FF000000"/>
      </patternFill>
    </fill>
    <fill>
      <patternFill patternType="solid">
        <fgColor rgb="FFBFBFBF"/>
        <bgColor rgb="FF000000"/>
      </patternFill>
    </fill>
    <fill>
      <patternFill patternType="solid">
        <fgColor rgb="FFDBFF88"/>
        <bgColor rgb="FF000000"/>
      </patternFill>
    </fill>
    <fill>
      <patternFill patternType="solid">
        <fgColor rgb="FFC1EEFF"/>
        <bgColor rgb="FF000000"/>
      </patternFill>
    </fill>
    <fill>
      <patternFill patternType="solid">
        <fgColor theme="0" tint="-4.9989318521683403E-2"/>
        <bgColor indexed="64"/>
      </patternFill>
    </fill>
  </fills>
  <borders count="84">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style="thick">
        <color theme="4"/>
      </left>
      <right/>
      <top/>
      <bottom style="thick">
        <color theme="4"/>
      </bottom>
      <diagonal/>
    </border>
    <border>
      <left/>
      <right style="thin">
        <color indexed="64"/>
      </right>
      <top style="thick">
        <color theme="4"/>
      </top>
      <bottom/>
      <diagonal/>
    </border>
    <border>
      <left/>
      <right style="thin">
        <color indexed="64"/>
      </right>
      <top/>
      <bottom style="thick">
        <color theme="4"/>
      </bottom>
      <diagonal/>
    </border>
    <border>
      <left/>
      <right/>
      <top/>
      <bottom style="thick">
        <color rgb="FF979A9C"/>
      </bottom>
      <diagonal/>
    </border>
    <border>
      <left/>
      <right style="medium">
        <color rgb="FF979A9C"/>
      </right>
      <top/>
      <bottom style="medium">
        <color rgb="FF979A9C"/>
      </bottom>
      <diagonal/>
    </border>
    <border>
      <left/>
      <right/>
      <top/>
      <bottom style="medium">
        <color rgb="FF979A9C"/>
      </bottom>
      <diagonal/>
    </border>
    <border>
      <left/>
      <right style="medium">
        <color rgb="FF979A9C"/>
      </right>
      <top/>
      <bottom/>
      <diagonal/>
    </border>
    <border>
      <left style="medium">
        <color rgb="FF979A9C"/>
      </left>
      <right/>
      <top style="medium">
        <color rgb="FF979A9C"/>
      </top>
      <bottom style="medium">
        <color rgb="FF979A9C"/>
      </bottom>
      <diagonal/>
    </border>
    <border>
      <left style="medium">
        <color rgb="FF979A9C"/>
      </left>
      <right/>
      <top/>
      <bottom style="medium">
        <color rgb="FF979A9C"/>
      </bottom>
      <diagonal/>
    </border>
    <border>
      <left/>
      <right style="medium">
        <color rgb="FF979A9C"/>
      </right>
      <top style="thick">
        <color rgb="FF979A9C"/>
      </top>
      <bottom/>
      <diagonal/>
    </border>
    <border>
      <left/>
      <right style="medium">
        <color rgb="FF979A9C"/>
      </right>
      <top style="medium">
        <color rgb="FF979A9C"/>
      </top>
      <bottom/>
      <diagonal/>
    </border>
    <border>
      <left style="thick">
        <color auto="1"/>
      </left>
      <right/>
      <top style="thick">
        <color auto="1"/>
      </top>
      <bottom style="thick">
        <color rgb="FF979A9C"/>
      </bottom>
      <diagonal/>
    </border>
    <border>
      <left/>
      <right style="thick">
        <color auto="1"/>
      </right>
      <top style="thick">
        <color auto="1"/>
      </top>
      <bottom style="thick">
        <color rgb="FF979A9C"/>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style="thin">
        <color indexed="64"/>
      </right>
      <top style="thin">
        <color indexed="64"/>
      </top>
      <bottom style="thin">
        <color indexed="64"/>
      </bottom>
      <diagonal/>
    </border>
    <border>
      <left/>
      <right/>
      <top/>
      <bottom style="thick">
        <color rgb="FF95D600"/>
      </bottom>
      <diagonal/>
    </border>
    <border>
      <left/>
      <right/>
      <top/>
      <bottom style="medium">
        <color rgb="FFDCDDDE"/>
      </bottom>
      <diagonal/>
    </border>
    <border>
      <left/>
      <right/>
      <top/>
      <bottom style="medium">
        <color rgb="FF555759"/>
      </bottom>
      <diagonal/>
    </border>
    <border>
      <left/>
      <right/>
      <top style="thick">
        <color theme="4"/>
      </top>
      <bottom style="medium">
        <color theme="0" tint="-0.14996795556505021"/>
      </bottom>
      <diagonal/>
    </border>
    <border>
      <left/>
      <right style="thick">
        <color theme="4"/>
      </right>
      <top/>
      <bottom style="medium">
        <color theme="0" tint="-0.14996795556505021"/>
      </bottom>
      <diagonal/>
    </border>
    <border>
      <left/>
      <right/>
      <top/>
      <bottom style="medium">
        <color theme="0" tint="-0.14996795556505021"/>
      </bottom>
      <diagonal/>
    </border>
    <border>
      <left/>
      <right style="thick">
        <color theme="4"/>
      </right>
      <top style="thick">
        <color theme="4"/>
      </top>
      <bottom style="medium">
        <color theme="0" tint="-0.14996795556505021"/>
      </bottom>
      <diagonal/>
    </border>
    <border>
      <left/>
      <right/>
      <top style="medium">
        <color theme="0" tint="-0.14996795556505021"/>
      </top>
      <bottom style="medium">
        <color theme="0" tint="-0.14993743705557422"/>
      </bottom>
      <diagonal/>
    </border>
    <border>
      <left/>
      <right style="thick">
        <color theme="4"/>
      </right>
      <top style="medium">
        <color theme="0" tint="-0.14996795556505021"/>
      </top>
      <bottom style="medium">
        <color theme="0" tint="-0.14993743705557422"/>
      </bottom>
      <diagonal/>
    </border>
    <border>
      <left/>
      <right/>
      <top style="medium">
        <color theme="0" tint="-0.14993743705557422"/>
      </top>
      <bottom style="medium">
        <color theme="0" tint="-0.14990691854609822"/>
      </bottom>
      <diagonal/>
    </border>
    <border>
      <left/>
      <right/>
      <top/>
      <bottom style="medium">
        <color theme="3"/>
      </bottom>
      <diagonal/>
    </border>
    <border>
      <left/>
      <right style="thick">
        <color theme="4"/>
      </right>
      <top/>
      <bottom style="medium">
        <color theme="3"/>
      </bottom>
      <diagonal/>
    </border>
    <border>
      <left/>
      <right/>
      <top style="medium">
        <color theme="0" tint="-0.14993743705557422"/>
      </top>
      <bottom style="medium">
        <color theme="0" tint="-0.14993743705557422"/>
      </bottom>
      <diagonal/>
    </border>
    <border>
      <left/>
      <right/>
      <top style="medium">
        <color theme="0" tint="-0.14993743705557422"/>
      </top>
      <bottom style="medium">
        <color theme="3"/>
      </bottom>
      <diagonal/>
    </border>
    <border>
      <left/>
      <right style="thick">
        <color theme="4"/>
      </right>
      <top style="medium">
        <color theme="0" tint="-0.14993743705557422"/>
      </top>
      <bottom style="medium">
        <color theme="3"/>
      </bottom>
      <diagonal/>
    </border>
    <border>
      <left/>
      <right/>
      <top style="medium">
        <color theme="3"/>
      </top>
      <bottom style="medium">
        <color theme="0" tint="-0.14996795556505021"/>
      </bottom>
      <diagonal/>
    </border>
    <border>
      <left/>
      <right style="thick">
        <color theme="4"/>
      </right>
      <top style="medium">
        <color theme="3"/>
      </top>
      <bottom style="medium">
        <color theme="0" tint="-0.14996795556505021"/>
      </bottom>
      <diagonal/>
    </border>
    <border>
      <left/>
      <right/>
      <top style="medium">
        <color theme="0" tint="-0.14996795556505021"/>
      </top>
      <bottom style="medium">
        <color theme="0" tint="-0.14996795556505021"/>
      </bottom>
      <diagonal/>
    </border>
    <border>
      <left/>
      <right style="thick">
        <color theme="4"/>
      </right>
      <top style="medium">
        <color theme="0" tint="-0.14996795556505021"/>
      </top>
      <bottom style="medium">
        <color theme="0" tint="-0.14996795556505021"/>
      </bottom>
      <diagonal/>
    </border>
    <border>
      <left/>
      <right/>
      <top/>
      <bottom style="medium">
        <color rgb="FF000000"/>
      </bottom>
      <diagonal/>
    </border>
    <border>
      <left/>
      <right style="thick">
        <color theme="4"/>
      </right>
      <top/>
      <bottom/>
      <diagonal/>
    </border>
    <border>
      <left style="thick">
        <color theme="4"/>
      </left>
      <right/>
      <top style="medium">
        <color theme="3"/>
      </top>
      <bottom style="medium">
        <color theme="0" tint="-0.14999847407452621"/>
      </bottom>
      <diagonal/>
    </border>
    <border>
      <left/>
      <right/>
      <top style="medium">
        <color theme="0" tint="-0.14999847407452621"/>
      </top>
      <bottom style="medium">
        <color theme="0" tint="-0.14999847407452621"/>
      </bottom>
      <diagonal/>
    </border>
    <border>
      <left/>
      <right style="thick">
        <color theme="4"/>
      </right>
      <top style="medium">
        <color theme="0" tint="-0.14999847407452621"/>
      </top>
      <bottom style="medium">
        <color theme="0" tint="-0.14999847407452621"/>
      </bottom>
      <diagonal/>
    </border>
    <border>
      <left/>
      <right/>
      <top style="medium">
        <color theme="0" tint="-0.14999847407452621"/>
      </top>
      <bottom style="medium">
        <color indexed="64"/>
      </bottom>
      <diagonal/>
    </border>
    <border>
      <left/>
      <right style="thick">
        <color theme="4"/>
      </right>
      <top style="medium">
        <color theme="0" tint="-0.14999847407452621"/>
      </top>
      <bottom style="medium">
        <color indexed="64"/>
      </bottom>
      <diagonal/>
    </border>
    <border>
      <left/>
      <right/>
      <top style="medium">
        <color theme="0" tint="-0.14996795556505021"/>
      </top>
      <bottom style="medium">
        <color theme="0" tint="-0.14999847407452621"/>
      </bottom>
      <diagonal/>
    </border>
    <border>
      <left/>
      <right/>
      <top/>
      <bottom style="medium">
        <color indexed="64"/>
      </bottom>
      <diagonal/>
    </border>
    <border>
      <left/>
      <right style="thick">
        <color theme="4"/>
      </right>
      <top style="medium">
        <color theme="0" tint="-0.14996795556505021"/>
      </top>
      <bottom style="medium">
        <color theme="0" tint="-0.14999847407452621"/>
      </bottom>
      <diagonal/>
    </border>
    <border>
      <left/>
      <right style="thick">
        <color theme="4"/>
      </right>
      <top style="medium">
        <color theme="0" tint="-0.14999847407452621"/>
      </top>
      <bottom/>
      <diagonal/>
    </border>
    <border>
      <left style="medium">
        <color theme="0" tint="-0.14999847407452621"/>
      </left>
      <right/>
      <top style="medium">
        <color theme="0" tint="-0.14999847407452621"/>
      </top>
      <bottom style="medium">
        <color theme="0" tint="-0.14999847407452621"/>
      </bottom>
      <diagonal/>
    </border>
    <border>
      <left/>
      <right style="thick">
        <color theme="4"/>
      </right>
      <top/>
      <bottom style="medium">
        <color indexed="64"/>
      </bottom>
      <diagonal/>
    </border>
    <border>
      <left/>
      <right/>
      <top style="medium">
        <color theme="2" tint="-9.9948118533890809E-2"/>
      </top>
      <bottom/>
      <diagonal/>
    </border>
    <border>
      <left/>
      <right/>
      <top style="medium">
        <color theme="2" tint="-9.9948118533890809E-2"/>
      </top>
      <bottom style="medium">
        <color theme="3"/>
      </bottom>
      <diagonal/>
    </border>
    <border>
      <left/>
      <right/>
      <top style="medium">
        <color rgb="FFD9D9D9"/>
      </top>
      <bottom style="medium">
        <color rgb="FFD9D9D9"/>
      </bottom>
      <diagonal/>
    </border>
    <border>
      <left/>
      <right/>
      <top style="medium">
        <color rgb="FFDCDDDE"/>
      </top>
      <bottom style="thin">
        <color indexed="64"/>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top style="medium">
        <color rgb="FFD9D9D9"/>
      </top>
      <bottom style="thin">
        <color indexed="64"/>
      </bottom>
      <diagonal/>
    </border>
    <border>
      <left/>
      <right/>
      <top style="medium">
        <color rgb="FF555759"/>
      </top>
      <bottom style="medium">
        <color rgb="FFD9D9D9"/>
      </bottom>
      <diagonal/>
    </border>
    <border>
      <left/>
      <right/>
      <top/>
      <bottom style="medium">
        <color rgb="FFD9D9D9"/>
      </bottom>
      <diagonal/>
    </border>
    <border>
      <left style="thick">
        <color rgb="FF95D600"/>
      </left>
      <right/>
      <top style="thick">
        <color rgb="FF95D600"/>
      </top>
      <bottom/>
      <diagonal/>
    </border>
    <border>
      <left/>
      <right/>
      <top style="thick">
        <color rgb="FF95D600"/>
      </top>
      <bottom/>
      <diagonal/>
    </border>
    <border>
      <left/>
      <right style="thin">
        <color indexed="64"/>
      </right>
      <top style="thick">
        <color rgb="FF95D600"/>
      </top>
      <bottom/>
      <diagonal/>
    </border>
    <border>
      <left style="thick">
        <color rgb="FF95D600"/>
      </left>
      <right/>
      <top/>
      <bottom style="thick">
        <color rgb="FF95D600"/>
      </bottom>
      <diagonal/>
    </border>
    <border>
      <left/>
      <right style="thin">
        <color indexed="64"/>
      </right>
      <top/>
      <bottom style="thick">
        <color rgb="FF95D600"/>
      </bottom>
      <diagonal/>
    </border>
    <border>
      <left/>
      <right/>
      <top style="thick">
        <color rgb="FF95D600"/>
      </top>
      <bottom style="medium">
        <color rgb="FFD9D9D9"/>
      </bottom>
      <diagonal/>
    </border>
    <border>
      <left/>
      <right style="thick">
        <color rgb="FF95D600"/>
      </right>
      <top style="thick">
        <color rgb="FF95D600"/>
      </top>
      <bottom style="medium">
        <color rgb="FFD9D9D9"/>
      </bottom>
      <diagonal/>
    </border>
    <border>
      <left/>
      <right style="thick">
        <color rgb="FF95D600"/>
      </right>
      <top style="medium">
        <color rgb="FFD9D9D9"/>
      </top>
      <bottom style="medium">
        <color rgb="FFD9D9D9"/>
      </bottom>
      <diagonal/>
    </border>
    <border>
      <left/>
      <right style="thick">
        <color rgb="FF95D600"/>
      </right>
      <top/>
      <bottom style="medium">
        <color rgb="FF555759"/>
      </bottom>
      <diagonal/>
    </border>
    <border>
      <left/>
      <right style="thick">
        <color rgb="FF95D600"/>
      </right>
      <top/>
      <bottom/>
      <diagonal/>
    </border>
    <border>
      <left style="thick">
        <color rgb="FF95D600"/>
      </left>
      <right/>
      <top style="medium">
        <color rgb="FF555759"/>
      </top>
      <bottom style="medium">
        <color rgb="FFD9D9D9"/>
      </bottom>
      <diagonal/>
    </border>
    <border>
      <left/>
      <right/>
      <top style="medium">
        <color rgb="FFD9D9D9"/>
      </top>
      <bottom style="medium">
        <color indexed="64"/>
      </bottom>
      <diagonal/>
    </border>
    <border>
      <left/>
      <right style="thick">
        <color rgb="FF95D600"/>
      </right>
      <top style="medium">
        <color rgb="FFD9D9D9"/>
      </top>
      <bottom style="medium">
        <color indexed="64"/>
      </bottom>
      <diagonal/>
    </border>
    <border>
      <left/>
      <right/>
      <top style="medium">
        <color rgb="FFD9D9D9"/>
      </top>
      <bottom style="medium">
        <color rgb="FF555759"/>
      </bottom>
      <diagonal/>
    </border>
    <border>
      <left/>
      <right style="thick">
        <color rgb="FF95D600"/>
      </right>
      <top style="medium">
        <color rgb="FF555759"/>
      </top>
      <bottom style="medium">
        <color rgb="FFD9D9D9"/>
      </bottom>
      <diagonal/>
    </border>
    <border>
      <left/>
      <right style="thick">
        <color rgb="FF95D600"/>
      </right>
      <top/>
      <bottom style="medium">
        <color rgb="FFD9D9D9"/>
      </bottom>
      <diagonal/>
    </border>
    <border>
      <left/>
      <right style="thick">
        <color rgb="FF95D600"/>
      </right>
      <top style="medium">
        <color rgb="FFD9D9D9"/>
      </top>
      <bottom style="medium">
        <color rgb="FF555759"/>
      </bottom>
      <diagonal/>
    </border>
    <border>
      <left style="medium">
        <color rgb="FFD9D9D9"/>
      </left>
      <right/>
      <top style="medium">
        <color rgb="FFD9D9D9"/>
      </top>
      <bottom style="medium">
        <color rgb="FFD9D9D9"/>
      </bottom>
      <diagonal/>
    </border>
    <border>
      <left/>
      <right style="thick">
        <color rgb="FF95D600"/>
      </right>
      <top style="medium">
        <color rgb="FFD9D9D9"/>
      </top>
      <bottom/>
      <diagonal/>
    </border>
    <border>
      <left/>
      <right style="thick">
        <color rgb="FF95D600"/>
      </right>
      <top/>
      <bottom style="medium">
        <color indexed="64"/>
      </bottom>
      <diagonal/>
    </border>
    <border>
      <left/>
      <right/>
      <top/>
      <bottom style="thin">
        <color rgb="FFBEBEBE"/>
      </bottom>
      <diagonal/>
    </border>
  </borders>
  <cellStyleXfs count="11">
    <xf numFmtId="0" fontId="0" fillId="0" borderId="0"/>
    <xf numFmtId="43" fontId="21" fillId="0" borderId="0" applyFont="0" applyFill="0" applyBorder="0" applyAlignment="0" applyProtection="0"/>
    <xf numFmtId="9" fontId="21" fillId="0" borderId="0" applyFont="0" applyFill="0" applyBorder="0" applyAlignment="0" applyProtection="0"/>
    <xf numFmtId="0" fontId="33" fillId="0" borderId="1" applyNumberFormat="0" applyFill="0" applyAlignment="0" applyProtection="0"/>
    <xf numFmtId="0" fontId="58" fillId="0" borderId="0"/>
    <xf numFmtId="43" fontId="58"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33" fillId="0" borderId="1" applyNumberFormat="0" applyFill="0" applyAlignment="0" applyProtection="0"/>
    <xf numFmtId="0" fontId="21" fillId="0" borderId="0"/>
  </cellStyleXfs>
  <cellXfs count="659">
    <xf numFmtId="0" fontId="0" fillId="0" borderId="0" xfId="0"/>
    <xf numFmtId="0" fontId="2" fillId="0" borderId="0" xfId="0" applyFont="1"/>
    <xf numFmtId="0" fontId="3" fillId="0" borderId="0" xfId="0" applyFont="1"/>
    <xf numFmtId="0" fontId="1" fillId="0" borderId="0" xfId="0" applyFont="1" applyAlignment="1">
      <alignment horizontal="left" indent="1"/>
    </xf>
    <xf numFmtId="0" fontId="0" fillId="0" borderId="0" xfId="0" applyFont="1" applyAlignment="1">
      <alignment horizontal="left" indent="1"/>
    </xf>
    <xf numFmtId="0" fontId="0" fillId="0" borderId="0" xfId="0" applyAlignment="1">
      <alignment horizontal="left" indent="1"/>
    </xf>
    <xf numFmtId="0" fontId="4" fillId="0" borderId="0" xfId="0" applyFont="1"/>
    <xf numFmtId="0" fontId="5" fillId="0" borderId="0" xfId="0" applyFont="1"/>
    <xf numFmtId="0" fontId="6" fillId="0" borderId="0" xfId="0" applyFont="1"/>
    <xf numFmtId="0" fontId="7" fillId="0" borderId="0" xfId="0" applyFont="1"/>
    <xf numFmtId="3" fontId="8" fillId="0" borderId="0" xfId="0" applyNumberFormat="1" applyFont="1" applyAlignment="1">
      <alignment horizontal="left" vertical="center"/>
    </xf>
    <xf numFmtId="0" fontId="9" fillId="3" borderId="0" xfId="0" applyFont="1" applyFill="1" applyBorder="1" applyAlignment="1">
      <alignment horizontal="left"/>
    </xf>
    <xf numFmtId="0" fontId="10" fillId="3" borderId="0" xfId="0" applyFont="1" applyFill="1" applyBorder="1"/>
    <xf numFmtId="0" fontId="9" fillId="3" borderId="1" xfId="0" applyFont="1" applyFill="1" applyBorder="1"/>
    <xf numFmtId="0" fontId="9" fillId="3" borderId="1" xfId="0" applyFont="1" applyFill="1" applyBorder="1" applyAlignment="1">
      <alignment horizontal="right" wrapText="1"/>
    </xf>
    <xf numFmtId="1" fontId="9" fillId="3" borderId="1" xfId="0" applyNumberFormat="1" applyFont="1" applyFill="1" applyBorder="1"/>
    <xf numFmtId="0" fontId="9" fillId="3" borderId="2" xfId="0" applyFont="1" applyFill="1" applyBorder="1"/>
    <xf numFmtId="0" fontId="11" fillId="3" borderId="3" xfId="0" applyFont="1" applyFill="1" applyBorder="1"/>
    <xf numFmtId="0" fontId="9" fillId="3" borderId="3" xfId="0" applyFont="1" applyFill="1" applyBorder="1"/>
    <xf numFmtId="1" fontId="9" fillId="3" borderId="4" xfId="0" applyNumberFormat="1" applyFont="1" applyFill="1" applyBorder="1"/>
    <xf numFmtId="0" fontId="9" fillId="3" borderId="5" xfId="0" applyFont="1" applyFill="1" applyBorder="1"/>
    <xf numFmtId="1" fontId="9" fillId="3" borderId="6" xfId="0" applyNumberFormat="1" applyFont="1" applyFill="1" applyBorder="1"/>
    <xf numFmtId="0" fontId="12" fillId="0" borderId="0" xfId="0" applyFont="1"/>
    <xf numFmtId="0" fontId="0" fillId="0" borderId="0" xfId="0" applyFill="1"/>
    <xf numFmtId="2" fontId="6" fillId="0" borderId="0" xfId="0" applyNumberFormat="1" applyFont="1"/>
    <xf numFmtId="0" fontId="1" fillId="0" borderId="0" xfId="0" applyFont="1"/>
    <xf numFmtId="0" fontId="18" fillId="5" borderId="7" xfId="0" applyFont="1" applyFill="1" applyBorder="1" applyAlignment="1">
      <alignment vertical="center" wrapText="1"/>
    </xf>
    <xf numFmtId="0" fontId="17" fillId="6" borderId="8" xfId="0" applyFont="1" applyFill="1" applyBorder="1" applyAlignment="1">
      <alignment vertical="center" wrapText="1"/>
    </xf>
    <xf numFmtId="0" fontId="17" fillId="6" borderId="9" xfId="0" applyFont="1" applyFill="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0" xfId="0" applyFont="1" applyFill="1" applyBorder="1" applyAlignment="1">
      <alignment vertical="center" wrapText="1"/>
    </xf>
    <xf numFmtId="0" fontId="17" fillId="0" borderId="11" xfId="0" applyFont="1" applyBorder="1" applyAlignment="1">
      <alignment vertical="center" wrapText="1"/>
    </xf>
    <xf numFmtId="0" fontId="17" fillId="6" borderId="12" xfId="0" applyFont="1" applyFill="1" applyBorder="1" applyAlignment="1">
      <alignment vertical="center" wrapText="1"/>
    </xf>
    <xf numFmtId="0" fontId="17" fillId="0" borderId="12" xfId="0" applyFont="1" applyBorder="1" applyAlignment="1">
      <alignment vertical="center" wrapText="1"/>
    </xf>
    <xf numFmtId="0" fontId="0" fillId="0" borderId="0" xfId="0" applyFill="1" applyBorder="1"/>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17" fillId="6" borderId="17" xfId="0" applyFont="1" applyFill="1" applyBorder="1" applyAlignment="1">
      <alignment vertical="center" wrapText="1"/>
    </xf>
    <xf numFmtId="0" fontId="17" fillId="6" borderId="18" xfId="0" applyFont="1" applyFill="1" applyBorder="1" applyAlignment="1">
      <alignment vertical="center" wrapText="1"/>
    </xf>
    <xf numFmtId="0" fontId="17" fillId="0" borderId="17" xfId="0" applyFont="1" applyFill="1" applyBorder="1" applyAlignment="1">
      <alignment vertical="center" wrapText="1"/>
    </xf>
    <xf numFmtId="0" fontId="17" fillId="0" borderId="18" xfId="0" applyFont="1" applyFill="1" applyBorder="1" applyAlignment="1">
      <alignment vertical="center" wrapText="1"/>
    </xf>
    <xf numFmtId="0" fontId="19" fillId="6" borderId="17" xfId="0" applyFont="1" applyFill="1" applyBorder="1" applyAlignment="1">
      <alignment vertical="center" wrapText="1"/>
    </xf>
    <xf numFmtId="0" fontId="20" fillId="7" borderId="18" xfId="0" applyFont="1" applyFill="1" applyBorder="1"/>
    <xf numFmtId="0" fontId="17" fillId="7" borderId="17" xfId="0" applyFont="1" applyFill="1" applyBorder="1" applyAlignment="1">
      <alignment vertical="center" wrapText="1"/>
    </xf>
    <xf numFmtId="0" fontId="17" fillId="7" borderId="18" xfId="0" applyFont="1" applyFill="1" applyBorder="1" applyAlignment="1">
      <alignment vertical="center" wrapText="1"/>
    </xf>
    <xf numFmtId="0" fontId="17" fillId="0" borderId="19" xfId="0" applyFont="1" applyFill="1" applyBorder="1" applyAlignment="1">
      <alignment vertical="center" wrapText="1"/>
    </xf>
    <xf numFmtId="0" fontId="17" fillId="0" borderId="20" xfId="0" applyFont="1" applyFill="1" applyBorder="1" applyAlignment="1">
      <alignment vertical="center" wrapText="1"/>
    </xf>
    <xf numFmtId="0" fontId="0" fillId="4" borderId="0" xfId="0" applyFill="1"/>
    <xf numFmtId="0" fontId="23" fillId="8" borderId="22" xfId="0" applyFont="1" applyFill="1" applyBorder="1" applyAlignment="1">
      <alignment horizontal="left" vertical="center" wrapText="1"/>
    </xf>
    <xf numFmtId="0" fontId="12" fillId="0" borderId="0" xfId="0" applyFont="1" applyAlignment="1">
      <alignment vertical="center"/>
    </xf>
    <xf numFmtId="0" fontId="6" fillId="0" borderId="23" xfId="0" applyFont="1" applyBorder="1" applyAlignment="1">
      <alignment horizontal="left" vertical="center" wrapText="1"/>
    </xf>
    <xf numFmtId="0" fontId="6" fillId="5" borderId="23" xfId="0" applyFont="1" applyFill="1" applyBorder="1" applyAlignment="1">
      <alignment horizontal="left" vertical="center" wrapText="1"/>
    </xf>
    <xf numFmtId="0" fontId="7" fillId="0" borderId="23" xfId="0" applyFont="1" applyBorder="1" applyAlignment="1">
      <alignment horizontal="left" vertical="center"/>
    </xf>
    <xf numFmtId="0" fontId="0" fillId="0" borderId="0" xfId="0" applyAlignment="1">
      <alignment horizontal="left" indent="2"/>
    </xf>
    <xf numFmtId="2" fontId="6" fillId="0" borderId="25" xfId="0" applyNumberFormat="1" applyFont="1" applyBorder="1"/>
    <xf numFmtId="165" fontId="6" fillId="0" borderId="26" xfId="1" applyNumberFormat="1" applyFont="1" applyFill="1" applyBorder="1"/>
    <xf numFmtId="165" fontId="6" fillId="0" borderId="27" xfId="1" applyNumberFormat="1" applyFont="1" applyBorder="1"/>
    <xf numFmtId="0" fontId="6" fillId="0" borderId="25" xfId="0" applyFont="1" applyBorder="1"/>
    <xf numFmtId="165" fontId="6" fillId="0" borderId="28" xfId="1" applyNumberFormat="1" applyFont="1" applyFill="1" applyBorder="1"/>
    <xf numFmtId="165" fontId="6" fillId="0" borderId="25" xfId="1" applyNumberFormat="1" applyFont="1" applyBorder="1"/>
    <xf numFmtId="165" fontId="6" fillId="0" borderId="25" xfId="1" applyNumberFormat="1" applyFont="1" applyBorder="1" applyAlignment="1">
      <alignment horizontal="center"/>
    </xf>
    <xf numFmtId="0" fontId="6" fillId="0" borderId="27" xfId="0" applyFont="1" applyBorder="1"/>
    <xf numFmtId="2" fontId="6" fillId="0" borderId="27" xfId="0" applyNumberFormat="1" applyFont="1" applyBorder="1"/>
    <xf numFmtId="165" fontId="6" fillId="0" borderId="27" xfId="1" applyNumberFormat="1" applyFont="1" applyFill="1" applyBorder="1"/>
    <xf numFmtId="0" fontId="6" fillId="0" borderId="29" xfId="0" applyFont="1" applyBorder="1"/>
    <xf numFmtId="165" fontId="6" fillId="0" borderId="29" xfId="1" applyNumberFormat="1" applyFont="1" applyBorder="1"/>
    <xf numFmtId="165" fontId="6" fillId="0" borderId="30" xfId="1" applyNumberFormat="1" applyFont="1" applyFill="1" applyBorder="1"/>
    <xf numFmtId="165" fontId="6" fillId="0" borderId="29" xfId="1" applyNumberFormat="1" applyFont="1" applyBorder="1" applyAlignment="1">
      <alignment horizontal="center"/>
    </xf>
    <xf numFmtId="0" fontId="6" fillId="0" borderId="31" xfId="0" applyFont="1" applyBorder="1"/>
    <xf numFmtId="0" fontId="7" fillId="0" borderId="27" xfId="0" applyFont="1" applyBorder="1"/>
    <xf numFmtId="165" fontId="7" fillId="0" borderId="27" xfId="1" applyNumberFormat="1" applyFont="1" applyBorder="1"/>
    <xf numFmtId="0" fontId="6" fillId="0" borderId="32" xfId="0" applyFont="1" applyBorder="1"/>
    <xf numFmtId="165" fontId="6" fillId="0" borderId="32" xfId="1" applyNumberFormat="1" applyFont="1" applyBorder="1"/>
    <xf numFmtId="165" fontId="6" fillId="0" borderId="33" xfId="1" applyNumberFormat="1" applyFont="1" applyFill="1" applyBorder="1"/>
    <xf numFmtId="165" fontId="6" fillId="0" borderId="32" xfId="1" applyNumberFormat="1" applyFont="1" applyBorder="1" applyAlignment="1">
      <alignment horizontal="center"/>
    </xf>
    <xf numFmtId="165" fontId="6" fillId="0" borderId="25" xfId="1" applyNumberFormat="1" applyFont="1" applyFill="1" applyBorder="1"/>
    <xf numFmtId="0" fontId="6" fillId="0" borderId="34" xfId="0" applyFont="1" applyBorder="1"/>
    <xf numFmtId="0" fontId="6" fillId="0" borderId="35" xfId="0" applyFont="1" applyBorder="1"/>
    <xf numFmtId="165" fontId="6" fillId="0" borderId="36" xfId="1" applyNumberFormat="1" applyFont="1" applyFill="1" applyBorder="1"/>
    <xf numFmtId="165" fontId="6" fillId="0" borderId="35" xfId="1" applyNumberFormat="1" applyFont="1" applyFill="1" applyBorder="1"/>
    <xf numFmtId="0" fontId="7" fillId="0" borderId="32" xfId="0" applyFont="1" applyBorder="1"/>
    <xf numFmtId="0" fontId="7" fillId="0" borderId="37" xfId="0" applyFont="1" applyBorder="1"/>
    <xf numFmtId="0" fontId="7" fillId="0" borderId="39" xfId="0" applyFont="1" applyBorder="1"/>
    <xf numFmtId="165" fontId="6" fillId="0" borderId="39" xfId="1" applyNumberFormat="1" applyFont="1" applyBorder="1"/>
    <xf numFmtId="0" fontId="6" fillId="0" borderId="39" xfId="0" applyFont="1" applyBorder="1"/>
    <xf numFmtId="165" fontId="6" fillId="0" borderId="40" xfId="1" applyNumberFormat="1" applyFont="1" applyFill="1" applyBorder="1"/>
    <xf numFmtId="164" fontId="6" fillId="0" borderId="25" xfId="1" applyNumberFormat="1" applyFont="1" applyBorder="1"/>
    <xf numFmtId="164" fontId="6" fillId="0" borderId="39" xfId="1" applyNumberFormat="1" applyFont="1" applyBorder="1"/>
    <xf numFmtId="167" fontId="6" fillId="0" borderId="25" xfId="0" applyNumberFormat="1" applyFont="1" applyBorder="1"/>
    <xf numFmtId="43" fontId="6" fillId="0" borderId="25" xfId="1" applyNumberFormat="1" applyFont="1" applyBorder="1"/>
    <xf numFmtId="43" fontId="6" fillId="0" borderId="39" xfId="1" applyNumberFormat="1" applyFont="1" applyBorder="1"/>
    <xf numFmtId="167" fontId="6" fillId="0" borderId="27" xfId="0" applyNumberFormat="1" applyFont="1" applyBorder="1"/>
    <xf numFmtId="167" fontId="6" fillId="0" borderId="29" xfId="0" applyNumberFormat="1" applyFont="1" applyBorder="1"/>
    <xf numFmtId="167" fontId="6" fillId="0" borderId="32" xfId="0" applyNumberFormat="1" applyFont="1" applyBorder="1"/>
    <xf numFmtId="2" fontId="6" fillId="0" borderId="29" xfId="0" applyNumberFormat="1" applyFont="1" applyBorder="1"/>
    <xf numFmtId="2" fontId="6" fillId="0" borderId="32" xfId="0" applyNumberFormat="1" applyFont="1" applyBorder="1"/>
    <xf numFmtId="0" fontId="7" fillId="0" borderId="24" xfId="0" applyFont="1" applyBorder="1" applyAlignment="1">
      <alignment horizontal="left" vertical="center"/>
    </xf>
    <xf numFmtId="0" fontId="1" fillId="0" borderId="37" xfId="0" applyFont="1" applyBorder="1"/>
    <xf numFmtId="165" fontId="7" fillId="0" borderId="38" xfId="1" applyNumberFormat="1" applyFont="1" applyBorder="1"/>
    <xf numFmtId="165" fontId="7" fillId="0" borderId="37" xfId="1" applyNumberFormat="1" applyFont="1" applyBorder="1"/>
    <xf numFmtId="3" fontId="7" fillId="0" borderId="0" xfId="0" applyNumberFormat="1" applyFont="1"/>
    <xf numFmtId="0" fontId="1" fillId="0" borderId="39" xfId="0" applyFont="1" applyBorder="1"/>
    <xf numFmtId="165" fontId="7" fillId="0" borderId="40" xfId="1" applyNumberFormat="1" applyFont="1" applyBorder="1"/>
    <xf numFmtId="165" fontId="7" fillId="2" borderId="39" xfId="1" applyNumberFormat="1" applyFont="1" applyFill="1" applyBorder="1"/>
    <xf numFmtId="165" fontId="7" fillId="0" borderId="39" xfId="1" applyNumberFormat="1" applyFont="1" applyBorder="1"/>
    <xf numFmtId="3" fontId="7" fillId="0" borderId="0" xfId="0" applyNumberFormat="1" applyFont="1" applyBorder="1"/>
    <xf numFmtId="0" fontId="1" fillId="0" borderId="32" xfId="0" applyFont="1" applyBorder="1"/>
    <xf numFmtId="165" fontId="7" fillId="0" borderId="33" xfId="1" applyNumberFormat="1" applyFont="1" applyBorder="1"/>
    <xf numFmtId="165" fontId="7" fillId="0" borderId="32" xfId="1" applyNumberFormat="1" applyFont="1" applyBorder="1"/>
    <xf numFmtId="168" fontId="27" fillId="10" borderId="23" xfId="0" applyNumberFormat="1" applyFont="1" applyFill="1" applyBorder="1" applyAlignment="1">
      <alignment horizontal="left" vertical="center"/>
    </xf>
    <xf numFmtId="168" fontId="27" fillId="10" borderId="23" xfId="0" applyNumberFormat="1" applyFont="1" applyFill="1" applyBorder="1" applyAlignment="1">
      <alignment horizontal="right" vertical="center"/>
    </xf>
    <xf numFmtId="168" fontId="27" fillId="10" borderId="41" xfId="0" applyNumberFormat="1" applyFont="1" applyFill="1" applyBorder="1" applyAlignment="1">
      <alignment horizontal="right" vertical="center"/>
    </xf>
    <xf numFmtId="0" fontId="1" fillId="0" borderId="0" xfId="0" applyFont="1" applyAlignment="1"/>
    <xf numFmtId="0" fontId="6" fillId="0" borderId="0" xfId="0" applyFont="1" applyAlignment="1">
      <alignment wrapText="1"/>
    </xf>
    <xf numFmtId="0" fontId="1" fillId="0" borderId="27" xfId="0" applyFont="1" applyBorder="1"/>
    <xf numFmtId="165" fontId="7" fillId="0" borderId="26" xfId="1" applyNumberFormat="1" applyFont="1" applyBorder="1"/>
    <xf numFmtId="165" fontId="7" fillId="2" borderId="27" xfId="1" applyNumberFormat="1" applyFont="1" applyFill="1" applyBorder="1"/>
    <xf numFmtId="0" fontId="28" fillId="0" borderId="0" xfId="0" applyFont="1"/>
    <xf numFmtId="2" fontId="1" fillId="0" borderId="0" xfId="0" applyNumberFormat="1" applyFont="1"/>
    <xf numFmtId="0" fontId="29" fillId="0" borderId="0" xfId="0" applyFont="1" applyAlignment="1">
      <alignment horizontal="left" indent="1"/>
    </xf>
    <xf numFmtId="0" fontId="30" fillId="0" borderId="0" xfId="0" applyFont="1"/>
    <xf numFmtId="0" fontId="0" fillId="0" borderId="0" xfId="0" applyAlignment="1">
      <alignment horizontal="left" indent="4"/>
    </xf>
    <xf numFmtId="0" fontId="0" fillId="0" borderId="0" xfId="0" applyAlignment="1">
      <alignment horizontal="left" wrapText="1" indent="4"/>
    </xf>
    <xf numFmtId="0" fontId="0" fillId="12" borderId="0" xfId="0" applyFill="1"/>
    <xf numFmtId="0" fontId="0" fillId="13" borderId="0" xfId="0" applyFill="1"/>
    <xf numFmtId="0" fontId="1" fillId="13" borderId="0" xfId="0" applyFont="1" applyFill="1"/>
    <xf numFmtId="0" fontId="1" fillId="12" borderId="0" xfId="0" applyFont="1" applyFill="1"/>
    <xf numFmtId="3" fontId="31" fillId="0" borderId="0" xfId="0" applyNumberFormat="1" applyFont="1" applyAlignment="1">
      <alignment horizontal="left" vertical="center"/>
    </xf>
    <xf numFmtId="0" fontId="8" fillId="4" borderId="0" xfId="0" applyFont="1" applyFill="1" applyAlignment="1"/>
    <xf numFmtId="0" fontId="0" fillId="4" borderId="0" xfId="0" applyFill="1" applyAlignment="1"/>
    <xf numFmtId="0" fontId="0" fillId="4" borderId="0" xfId="0" applyFill="1" applyAlignment="1">
      <alignment horizontal="left"/>
    </xf>
    <xf numFmtId="165" fontId="6" fillId="11" borderId="25" xfId="1" applyNumberFormat="1" applyFont="1" applyFill="1" applyBorder="1"/>
    <xf numFmtId="165" fontId="6" fillId="11" borderId="29" xfId="1" applyNumberFormat="1" applyFont="1" applyFill="1" applyBorder="1"/>
    <xf numFmtId="165" fontId="6" fillId="11" borderId="27" xfId="1" applyNumberFormat="1" applyFont="1" applyFill="1" applyBorder="1"/>
    <xf numFmtId="165" fontId="6" fillId="11" borderId="32" xfId="1" applyNumberFormat="1" applyFont="1" applyFill="1" applyBorder="1"/>
    <xf numFmtId="0" fontId="1" fillId="0" borderId="0" xfId="0" applyFont="1" applyBorder="1"/>
    <xf numFmtId="0" fontId="7" fillId="0" borderId="0" xfId="0" applyFont="1" applyBorder="1"/>
    <xf numFmtId="165" fontId="7" fillId="0" borderId="42" xfId="1" applyNumberFormat="1" applyFont="1" applyBorder="1"/>
    <xf numFmtId="165" fontId="7" fillId="11" borderId="43" xfId="1" applyNumberFormat="1" applyFont="1" applyFill="1" applyBorder="1"/>
    <xf numFmtId="165" fontId="7" fillId="2" borderId="0" xfId="1" applyNumberFormat="1" applyFont="1" applyFill="1" applyBorder="1"/>
    <xf numFmtId="165" fontId="7" fillId="0" borderId="0" xfId="1" applyNumberFormat="1" applyFont="1" applyBorder="1"/>
    <xf numFmtId="0" fontId="32" fillId="0" borderId="44" xfId="0" applyFont="1" applyBorder="1"/>
    <xf numFmtId="0" fontId="1" fillId="0" borderId="44" xfId="0" applyFont="1" applyBorder="1"/>
    <xf numFmtId="0" fontId="7" fillId="0" borderId="44" xfId="0" applyFont="1" applyBorder="1"/>
    <xf numFmtId="165" fontId="7" fillId="0" borderId="45" xfId="1" applyNumberFormat="1" applyFont="1" applyBorder="1"/>
    <xf numFmtId="165" fontId="7" fillId="0" borderId="44" xfId="1" applyNumberFormat="1" applyFont="1" applyBorder="1"/>
    <xf numFmtId="0" fontId="1" fillId="0" borderId="45" xfId="0" applyFont="1" applyBorder="1"/>
    <xf numFmtId="165" fontId="7" fillId="0" borderId="44" xfId="0" applyNumberFormat="1" applyFont="1" applyBorder="1"/>
    <xf numFmtId="0" fontId="0" fillId="0" borderId="44" xfId="0" applyBorder="1"/>
    <xf numFmtId="0" fontId="0" fillId="0" borderId="45" xfId="0" applyBorder="1"/>
    <xf numFmtId="0" fontId="26" fillId="14" borderId="44" xfId="0" applyFont="1" applyFill="1" applyBorder="1"/>
    <xf numFmtId="0" fontId="7" fillId="0" borderId="46" xfId="0" applyFont="1" applyBorder="1"/>
    <xf numFmtId="0" fontId="0" fillId="0" borderId="46" xfId="0" applyBorder="1"/>
    <xf numFmtId="0" fontId="0" fillId="0" borderId="47" xfId="0" applyBorder="1"/>
    <xf numFmtId="165" fontId="7" fillId="0" borderId="46" xfId="0" applyNumberFormat="1" applyFont="1" applyBorder="1"/>
    <xf numFmtId="1" fontId="0" fillId="0" borderId="0" xfId="0" applyNumberFormat="1"/>
    <xf numFmtId="0" fontId="0" fillId="4" borderId="0" xfId="0" applyFill="1" applyAlignment="1">
      <alignment wrapText="1"/>
    </xf>
    <xf numFmtId="165" fontId="6" fillId="14" borderId="25" xfId="1" applyNumberFormat="1" applyFont="1" applyFill="1" applyBorder="1"/>
    <xf numFmtId="165" fontId="6" fillId="0" borderId="44" xfId="1" applyNumberFormat="1" applyFont="1" applyFill="1" applyBorder="1"/>
    <xf numFmtId="165" fontId="6" fillId="14" borderId="29" xfId="1" applyNumberFormat="1" applyFont="1" applyFill="1" applyBorder="1"/>
    <xf numFmtId="165" fontId="6" fillId="14" borderId="34" xfId="1" applyNumberFormat="1" applyFont="1" applyFill="1" applyBorder="1"/>
    <xf numFmtId="165" fontId="6" fillId="14" borderId="35" xfId="1" applyNumberFormat="1" applyFont="1" applyFill="1" applyBorder="1"/>
    <xf numFmtId="165" fontId="7" fillId="14" borderId="37" xfId="1" applyNumberFormat="1" applyFont="1" applyFill="1" applyBorder="1"/>
    <xf numFmtId="165" fontId="7" fillId="14" borderId="39" xfId="1" applyNumberFormat="1" applyFont="1" applyFill="1" applyBorder="1"/>
    <xf numFmtId="165" fontId="7" fillId="0" borderId="39" xfId="1" applyNumberFormat="1" applyFont="1" applyFill="1" applyBorder="1"/>
    <xf numFmtId="0" fontId="1" fillId="4" borderId="0" xfId="0" applyFont="1" applyFill="1" applyAlignment="1">
      <alignment horizontal="left" wrapText="1"/>
    </xf>
    <xf numFmtId="0" fontId="7" fillId="0" borderId="48" xfId="0" applyFont="1" applyBorder="1"/>
    <xf numFmtId="165" fontId="7" fillId="14" borderId="0" xfId="1" applyNumberFormat="1" applyFont="1" applyFill="1" applyBorder="1"/>
    <xf numFmtId="165" fontId="7" fillId="14" borderId="44" xfId="1" applyNumberFormat="1" applyFont="1" applyFill="1" applyBorder="1"/>
    <xf numFmtId="0" fontId="7" fillId="0" borderId="49" xfId="0" applyFont="1" applyBorder="1"/>
    <xf numFmtId="165" fontId="7" fillId="14" borderId="32" xfId="1" applyNumberFormat="1" applyFont="1" applyFill="1" applyBorder="1"/>
    <xf numFmtId="0" fontId="0" fillId="0" borderId="0" xfId="0" applyBorder="1"/>
    <xf numFmtId="165" fontId="6" fillId="11" borderId="39" xfId="1" applyNumberFormat="1" applyFont="1" applyFill="1" applyBorder="1"/>
    <xf numFmtId="165" fontId="7" fillId="11" borderId="27" xfId="1" applyNumberFormat="1" applyFont="1" applyFill="1" applyBorder="1"/>
    <xf numFmtId="0" fontId="32" fillId="0" borderId="48" xfId="0" applyFont="1" applyBorder="1"/>
    <xf numFmtId="165" fontId="7" fillId="0" borderId="0" xfId="1" applyNumberFormat="1" applyFont="1" applyFill="1" applyBorder="1"/>
    <xf numFmtId="0" fontId="1" fillId="0" borderId="48" xfId="0" applyFont="1" applyBorder="1"/>
    <xf numFmtId="165" fontId="7" fillId="0" borderId="50" xfId="1" applyNumberFormat="1" applyFont="1" applyBorder="1"/>
    <xf numFmtId="165" fontId="7" fillId="0" borderId="48" xfId="0" applyNumberFormat="1" applyFont="1" applyFill="1" applyBorder="1"/>
    <xf numFmtId="0" fontId="0" fillId="0" borderId="51" xfId="0" applyBorder="1"/>
    <xf numFmtId="0" fontId="0" fillId="14" borderId="0" xfId="0" applyFill="1"/>
    <xf numFmtId="0" fontId="0" fillId="0" borderId="52" xfId="0" applyBorder="1"/>
    <xf numFmtId="0" fontId="0" fillId="14" borderId="44" xfId="0" applyFill="1" applyBorder="1"/>
    <xf numFmtId="0" fontId="0" fillId="0" borderId="49" xfId="0" applyBorder="1"/>
    <xf numFmtId="0" fontId="0" fillId="0" borderId="53" xfId="0" applyBorder="1"/>
    <xf numFmtId="0" fontId="0" fillId="14" borderId="49" xfId="0" applyFill="1" applyBorder="1"/>
    <xf numFmtId="165" fontId="7" fillId="0" borderId="46" xfId="0" applyNumberFormat="1" applyFont="1" applyFill="1" applyBorder="1"/>
    <xf numFmtId="0" fontId="23" fillId="8" borderId="0" xfId="0" applyFont="1" applyFill="1" applyBorder="1" applyAlignment="1">
      <alignment horizontal="left" vertical="center" wrapText="1"/>
    </xf>
    <xf numFmtId="0" fontId="23" fillId="8" borderId="0" xfId="0" applyFont="1" applyFill="1" applyBorder="1" applyAlignment="1">
      <alignment horizontal="right" vertical="center" wrapText="1"/>
    </xf>
    <xf numFmtId="0" fontId="23" fillId="8" borderId="0" xfId="0" applyFont="1" applyFill="1" applyBorder="1" applyAlignment="1">
      <alignment vertical="center" wrapText="1"/>
    </xf>
    <xf numFmtId="0" fontId="6" fillId="9" borderId="3" xfId="0" applyFont="1" applyFill="1" applyBorder="1" applyAlignment="1">
      <alignment horizontal="left" vertical="center" wrapText="1"/>
    </xf>
    <xf numFmtId="0" fontId="24" fillId="9" borderId="3" xfId="0" applyFont="1" applyFill="1" applyBorder="1" applyAlignment="1">
      <alignment horizontal="left" vertical="center"/>
    </xf>
    <xf numFmtId="4" fontId="6" fillId="9" borderId="3" xfId="0" applyNumberFormat="1" applyFont="1" applyFill="1" applyBorder="1" applyAlignment="1">
      <alignment horizontal="right" vertical="center"/>
    </xf>
    <xf numFmtId="2" fontId="6" fillId="9" borderId="3" xfId="0" applyNumberFormat="1" applyFont="1" applyFill="1" applyBorder="1" applyAlignment="1">
      <alignment horizontal="right" vertical="center" wrapText="1"/>
    </xf>
    <xf numFmtId="0" fontId="6" fillId="5" borderId="54" xfId="0" applyFont="1" applyFill="1" applyBorder="1" applyAlignment="1">
      <alignment horizontal="left" vertical="center" wrapText="1"/>
    </xf>
    <xf numFmtId="0" fontId="24" fillId="5" borderId="54" xfId="0" applyFont="1" applyFill="1" applyBorder="1" applyAlignment="1">
      <alignment horizontal="left" vertical="center"/>
    </xf>
    <xf numFmtId="4" fontId="6" fillId="5" borderId="54" xfId="0" applyNumberFormat="1" applyFont="1" applyFill="1" applyBorder="1" applyAlignment="1">
      <alignment horizontal="right" vertical="center"/>
    </xf>
    <xf numFmtId="2" fontId="6" fillId="5" borderId="54" xfId="0" applyNumberFormat="1" applyFont="1" applyFill="1" applyBorder="1" applyAlignment="1">
      <alignment horizontal="right" vertical="center" wrapText="1"/>
    </xf>
    <xf numFmtId="0" fontId="6" fillId="9" borderId="54" xfId="0" applyFont="1" applyFill="1" applyBorder="1" applyAlignment="1">
      <alignment horizontal="left" vertical="center" wrapText="1"/>
    </xf>
    <xf numFmtId="0" fontId="24" fillId="9" borderId="54" xfId="0" applyFont="1" applyFill="1" applyBorder="1" applyAlignment="1">
      <alignment horizontal="left" vertical="center"/>
    </xf>
    <xf numFmtId="4" fontId="6" fillId="9" borderId="54" xfId="0" applyNumberFormat="1" applyFont="1" applyFill="1" applyBorder="1" applyAlignment="1">
      <alignment horizontal="right" vertical="center"/>
    </xf>
    <xf numFmtId="2" fontId="6" fillId="9" borderId="54" xfId="0" applyNumberFormat="1" applyFont="1" applyFill="1" applyBorder="1" applyAlignment="1">
      <alignment horizontal="right" vertical="center" wrapText="1"/>
    </xf>
    <xf numFmtId="0" fontId="24" fillId="9" borderId="54" xfId="0" applyFont="1" applyFill="1" applyBorder="1" applyAlignment="1">
      <alignment horizontal="left" vertical="center" wrapText="1"/>
    </xf>
    <xf numFmtId="0" fontId="24" fillId="5" borderId="55" xfId="0" applyFont="1" applyFill="1" applyBorder="1" applyAlignment="1">
      <alignment horizontal="left" vertical="center" wrapText="1"/>
    </xf>
    <xf numFmtId="0" fontId="25" fillId="5" borderId="55" xfId="0" applyFont="1" applyFill="1" applyBorder="1" applyAlignment="1">
      <alignment horizontal="left" vertical="center"/>
    </xf>
    <xf numFmtId="4" fontId="7" fillId="5" borderId="55" xfId="0" applyNumberFormat="1" applyFont="1" applyFill="1" applyBorder="1" applyAlignment="1">
      <alignment horizontal="right" vertical="center"/>
    </xf>
    <xf numFmtId="2" fontId="7" fillId="5" borderId="55" xfId="0" applyNumberFormat="1" applyFont="1" applyFill="1" applyBorder="1" applyAlignment="1">
      <alignment horizontal="right" vertical="center" wrapText="1"/>
    </xf>
    <xf numFmtId="0" fontId="6" fillId="9" borderId="3" xfId="0" applyFont="1" applyFill="1" applyBorder="1" applyAlignment="1">
      <alignment horizontal="left" vertical="center"/>
    </xf>
    <xf numFmtId="3" fontId="6" fillId="9" borderId="3" xfId="0" applyNumberFormat="1" applyFont="1" applyFill="1" applyBorder="1" applyAlignment="1">
      <alignment horizontal="right" vertical="center"/>
    </xf>
    <xf numFmtId="4" fontId="6" fillId="9" borderId="3" xfId="0" applyNumberFormat="1" applyFont="1" applyFill="1" applyBorder="1" applyAlignment="1">
      <alignment horizontal="right" vertical="center" wrapText="1"/>
    </xf>
    <xf numFmtId="166" fontId="6" fillId="9" borderId="3" xfId="0" applyNumberFormat="1" applyFont="1" applyFill="1" applyBorder="1" applyAlignment="1">
      <alignment horizontal="right" vertical="center" wrapText="1"/>
    </xf>
    <xf numFmtId="0" fontId="6" fillId="5" borderId="54" xfId="0" applyFont="1" applyFill="1" applyBorder="1" applyAlignment="1">
      <alignment horizontal="left" vertical="center"/>
    </xf>
    <xf numFmtId="3" fontId="6" fillId="5" borderId="54" xfId="0" applyNumberFormat="1" applyFont="1" applyFill="1" applyBorder="1" applyAlignment="1">
      <alignment horizontal="right" vertical="center"/>
    </xf>
    <xf numFmtId="4" fontId="6" fillId="5" borderId="54" xfId="0" applyNumberFormat="1" applyFont="1" applyFill="1" applyBorder="1" applyAlignment="1">
      <alignment horizontal="right" vertical="center" wrapText="1"/>
    </xf>
    <xf numFmtId="166" fontId="6" fillId="5" borderId="54" xfId="0" applyNumberFormat="1" applyFont="1" applyFill="1" applyBorder="1" applyAlignment="1">
      <alignment horizontal="right" vertical="center" wrapText="1"/>
    </xf>
    <xf numFmtId="0" fontId="6" fillId="9" borderId="54" xfId="0" applyFont="1" applyFill="1" applyBorder="1" applyAlignment="1">
      <alignment horizontal="left" vertical="center"/>
    </xf>
    <xf numFmtId="3" fontId="6" fillId="9" borderId="54" xfId="0" applyNumberFormat="1" applyFont="1" applyFill="1" applyBorder="1" applyAlignment="1">
      <alignment horizontal="right" vertical="center"/>
    </xf>
    <xf numFmtId="4" fontId="6" fillId="9" borderId="54" xfId="0" applyNumberFormat="1" applyFont="1" applyFill="1" applyBorder="1" applyAlignment="1">
      <alignment horizontal="right" vertical="center" wrapText="1"/>
    </xf>
    <xf numFmtId="166" fontId="6" fillId="9" borderId="54" xfId="0" applyNumberFormat="1" applyFont="1" applyFill="1" applyBorder="1" applyAlignment="1">
      <alignment horizontal="right" vertical="center" wrapText="1"/>
    </xf>
    <xf numFmtId="0" fontId="7" fillId="5" borderId="55" xfId="0" applyFont="1" applyFill="1" applyBorder="1" applyAlignment="1">
      <alignment horizontal="left" vertical="center"/>
    </xf>
    <xf numFmtId="3" fontId="7" fillId="5" borderId="55" xfId="0" applyNumberFormat="1" applyFont="1" applyFill="1" applyBorder="1" applyAlignment="1">
      <alignment horizontal="right" vertical="center"/>
    </xf>
    <xf numFmtId="4" fontId="7" fillId="5" borderId="55" xfId="0" applyNumberFormat="1" applyFont="1" applyFill="1" applyBorder="1" applyAlignment="1">
      <alignment horizontal="right" vertical="center" wrapText="1"/>
    </xf>
    <xf numFmtId="166" fontId="7" fillId="5" borderId="55" xfId="0" applyNumberFormat="1" applyFont="1" applyFill="1" applyBorder="1" applyAlignment="1">
      <alignment horizontal="right" vertical="center" wrapText="1"/>
    </xf>
    <xf numFmtId="0" fontId="6" fillId="5" borderId="55" xfId="0" applyFont="1" applyFill="1" applyBorder="1" applyAlignment="1">
      <alignment horizontal="left" vertical="center" wrapText="1"/>
    </xf>
    <xf numFmtId="0" fontId="7" fillId="9" borderId="3" xfId="0" applyFont="1" applyFill="1" applyBorder="1" applyAlignment="1">
      <alignment vertical="center"/>
    </xf>
    <xf numFmtId="2" fontId="6" fillId="9" borderId="54" xfId="2" applyNumberFormat="1" applyFont="1" applyFill="1" applyBorder="1" applyAlignment="1">
      <alignment horizontal="right" vertical="center"/>
    </xf>
    <xf numFmtId="2" fontId="6" fillId="9" borderId="54" xfId="0" applyNumberFormat="1" applyFont="1" applyFill="1" applyBorder="1" applyAlignment="1">
      <alignment horizontal="right" vertical="center"/>
    </xf>
    <xf numFmtId="0" fontId="7" fillId="9" borderId="54" xfId="0" applyFont="1" applyFill="1" applyBorder="1" applyAlignment="1">
      <alignment vertical="center"/>
    </xf>
    <xf numFmtId="2" fontId="6" fillId="5" borderId="54" xfId="0" applyNumberFormat="1" applyFont="1" applyFill="1" applyBorder="1" applyAlignment="1">
      <alignment horizontal="right" vertical="center"/>
    </xf>
    <xf numFmtId="0" fontId="6" fillId="5" borderId="55" xfId="0" applyFont="1" applyFill="1" applyBorder="1" applyAlignment="1">
      <alignment horizontal="left" vertical="center"/>
    </xf>
    <xf numFmtId="3" fontId="6" fillId="5" borderId="55" xfId="0" applyNumberFormat="1" applyFont="1" applyFill="1" applyBorder="1" applyAlignment="1">
      <alignment horizontal="right" vertical="center"/>
    </xf>
    <xf numFmtId="4" fontId="6" fillId="5" borderId="55" xfId="0" applyNumberFormat="1" applyFont="1" applyFill="1" applyBorder="1" applyAlignment="1">
      <alignment horizontal="right" vertical="center"/>
    </xf>
    <xf numFmtId="0" fontId="6" fillId="5" borderId="3" xfId="0" applyFont="1" applyFill="1" applyBorder="1" applyAlignment="1">
      <alignment horizontal="left" vertical="center"/>
    </xf>
    <xf numFmtId="0" fontId="7" fillId="9" borderId="54" xfId="0" applyFont="1" applyFill="1" applyBorder="1" applyAlignment="1">
      <alignment horizontal="left" vertical="center"/>
    </xf>
    <xf numFmtId="3" fontId="7" fillId="5" borderId="54" xfId="0" applyNumberFormat="1" applyFont="1" applyFill="1" applyBorder="1" applyAlignment="1">
      <alignment horizontal="right" vertical="center"/>
    </xf>
    <xf numFmtId="2" fontId="7" fillId="5" borderId="54" xfId="0" applyNumberFormat="1" applyFont="1" applyFill="1" applyBorder="1" applyAlignment="1">
      <alignment horizontal="right" vertical="center" wrapText="1"/>
    </xf>
    <xf numFmtId="4" fontId="7" fillId="9" borderId="54" xfId="0" applyNumberFormat="1" applyFont="1" applyFill="1" applyBorder="1" applyAlignment="1">
      <alignment horizontal="right" vertical="center" wrapText="1"/>
    </xf>
    <xf numFmtId="0" fontId="7" fillId="9" borderId="55" xfId="0" applyFont="1" applyFill="1" applyBorder="1" applyAlignment="1">
      <alignment horizontal="left" vertical="center"/>
    </xf>
    <xf numFmtId="3" fontId="7" fillId="9" borderId="55" xfId="0" applyNumberFormat="1" applyFont="1" applyFill="1" applyBorder="1" applyAlignment="1">
      <alignment horizontal="right" vertical="center"/>
    </xf>
    <xf numFmtId="2" fontId="7" fillId="9" borderId="55" xfId="0" applyNumberFormat="1" applyFont="1" applyFill="1" applyBorder="1" applyAlignment="1">
      <alignment horizontal="right" vertical="center" wrapText="1"/>
    </xf>
    <xf numFmtId="0" fontId="33" fillId="0" borderId="1" xfId="3"/>
    <xf numFmtId="0" fontId="0" fillId="0" borderId="0" xfId="0" pivotButton="1"/>
    <xf numFmtId="0" fontId="22" fillId="0" borderId="0" xfId="0" applyFont="1" applyAlignment="1">
      <alignment horizontal="left"/>
    </xf>
    <xf numFmtId="0" fontId="22" fillId="0" borderId="0" xfId="0" applyFont="1"/>
    <xf numFmtId="3" fontId="22" fillId="0" borderId="0" xfId="0" applyNumberFormat="1" applyFont="1"/>
    <xf numFmtId="164" fontId="6" fillId="0" borderId="32" xfId="1" applyNumberFormat="1" applyFont="1" applyBorder="1"/>
    <xf numFmtId="43" fontId="6" fillId="0" borderId="32" xfId="1" applyNumberFormat="1" applyFont="1" applyBorder="1"/>
    <xf numFmtId="168" fontId="25" fillId="10" borderId="41" xfId="0" applyNumberFormat="1" applyFont="1" applyFill="1" applyBorder="1" applyAlignment="1">
      <alignment horizontal="left" vertical="center"/>
    </xf>
    <xf numFmtId="0" fontId="34"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horizontal="left" vertical="center" indent="3"/>
    </xf>
    <xf numFmtId="0" fontId="37" fillId="0" borderId="0" xfId="0" applyFont="1" applyAlignment="1">
      <alignment vertical="center"/>
    </xf>
    <xf numFmtId="0" fontId="39" fillId="0" borderId="0" xfId="0" applyFont="1" applyAlignment="1">
      <alignment vertical="center"/>
    </xf>
    <xf numFmtId="0" fontId="13" fillId="0" borderId="0" xfId="0" applyFont="1" applyAlignment="1">
      <alignment vertical="center"/>
    </xf>
    <xf numFmtId="0" fontId="40" fillId="0" borderId="0" xfId="0" applyFont="1"/>
    <xf numFmtId="0" fontId="0" fillId="0" borderId="0" xfId="0" applyAlignment="1">
      <alignment horizontal="left"/>
    </xf>
    <xf numFmtId="0" fontId="0" fillId="0" borderId="0" xfId="0" applyNumberFormat="1"/>
    <xf numFmtId="0" fontId="1" fillId="4" borderId="0" xfId="0" applyFont="1" applyFill="1" applyAlignment="1">
      <alignment horizontal="left" wrapText="1"/>
    </xf>
    <xf numFmtId="0" fontId="41" fillId="0" borderId="0" xfId="0" applyFont="1"/>
    <xf numFmtId="0" fontId="23" fillId="15" borderId="22" xfId="0" applyFont="1" applyFill="1" applyBorder="1" applyAlignment="1">
      <alignment horizontal="left" wrapText="1"/>
    </xf>
    <xf numFmtId="0" fontId="24" fillId="0" borderId="56" xfId="0" applyFont="1" applyBorder="1" applyAlignment="1">
      <alignment horizontal="left"/>
    </xf>
    <xf numFmtId="0" fontId="23" fillId="16" borderId="0" xfId="0" applyFont="1" applyFill="1" applyAlignment="1">
      <alignment vertical="center"/>
    </xf>
    <xf numFmtId="165" fontId="0" fillId="0" borderId="0" xfId="1" applyNumberFormat="1" applyFont="1"/>
    <xf numFmtId="0" fontId="23" fillId="15" borderId="22" xfId="0" applyFont="1" applyFill="1" applyBorder="1" applyAlignment="1">
      <alignment horizontal="right" wrapText="1"/>
    </xf>
    <xf numFmtId="3" fontId="24" fillId="0" borderId="56" xfId="0" applyNumberFormat="1" applyFont="1" applyBorder="1" applyAlignment="1">
      <alignment horizontal="right"/>
    </xf>
    <xf numFmtId="3" fontId="0" fillId="0" borderId="0" xfId="0" applyNumberFormat="1"/>
    <xf numFmtId="169" fontId="24" fillId="0" borderId="56" xfId="0" applyNumberFormat="1" applyFont="1" applyBorder="1" applyAlignment="1">
      <alignment horizontal="right"/>
    </xf>
    <xf numFmtId="0" fontId="24" fillId="5" borderId="57" xfId="0" applyFont="1" applyFill="1" applyBorder="1" applyAlignment="1">
      <alignment vertical="center" wrapText="1"/>
    </xf>
    <xf numFmtId="169" fontId="24" fillId="0" borderId="57" xfId="2" applyNumberFormat="1" applyFont="1" applyBorder="1" applyAlignment="1">
      <alignment horizontal="right" vertical="center"/>
    </xf>
    <xf numFmtId="165" fontId="24" fillId="0" borderId="57" xfId="1" applyNumberFormat="1" applyFont="1" applyBorder="1" applyAlignment="1">
      <alignment horizontal="right" vertical="center"/>
    </xf>
    <xf numFmtId="9" fontId="0" fillId="0" borderId="0" xfId="2" applyFont="1"/>
    <xf numFmtId="0" fontId="23" fillId="15" borderId="22" xfId="0" applyFont="1" applyFill="1" applyBorder="1" applyAlignment="1">
      <alignment horizontal="left" wrapText="1" indent="1"/>
    </xf>
    <xf numFmtId="0" fontId="24" fillId="0" borderId="56" xfId="0" applyFont="1" applyBorder="1" applyAlignment="1">
      <alignment horizontal="left" vertical="center" wrapText="1"/>
    </xf>
    <xf numFmtId="165" fontId="24" fillId="0" borderId="56" xfId="1" applyNumberFormat="1" applyFont="1" applyBorder="1" applyAlignment="1">
      <alignment horizontal="right" vertical="center" wrapText="1"/>
    </xf>
    <xf numFmtId="3" fontId="24" fillId="0" borderId="56" xfId="0" applyNumberFormat="1" applyFont="1" applyBorder="1" applyAlignment="1">
      <alignment horizontal="right" vertical="center" wrapText="1"/>
    </xf>
    <xf numFmtId="3" fontId="24" fillId="0" borderId="56" xfId="0" applyNumberFormat="1" applyFont="1" applyBorder="1" applyAlignment="1">
      <alignment horizontal="left" vertical="center" wrapText="1"/>
    </xf>
    <xf numFmtId="0" fontId="0" fillId="0" borderId="0" xfId="0" applyAlignment="1">
      <alignment wrapText="1"/>
    </xf>
    <xf numFmtId="0" fontId="25" fillId="5" borderId="57" xfId="0" applyFont="1" applyFill="1" applyBorder="1" applyAlignment="1">
      <alignment vertical="center" wrapText="1"/>
    </xf>
    <xf numFmtId="169" fontId="25" fillId="0" borderId="57" xfId="2" applyNumberFormat="1" applyFont="1" applyBorder="1" applyAlignment="1">
      <alignment horizontal="right" vertical="center" wrapText="1"/>
    </xf>
    <xf numFmtId="165" fontId="25" fillId="0" borderId="57" xfId="1" applyNumberFormat="1" applyFont="1" applyBorder="1" applyAlignment="1">
      <alignment horizontal="right" vertical="center" wrapText="1"/>
    </xf>
    <xf numFmtId="165" fontId="25" fillId="5" borderId="57" xfId="1" applyNumberFormat="1" applyFont="1" applyFill="1" applyBorder="1" applyAlignment="1">
      <alignment vertical="center" wrapText="1"/>
    </xf>
    <xf numFmtId="165" fontId="24" fillId="0" borderId="57" xfId="1" applyNumberFormat="1" applyFont="1" applyBorder="1" applyAlignment="1">
      <alignment horizontal="left" vertical="center" wrapText="1"/>
    </xf>
    <xf numFmtId="165" fontId="0" fillId="0" borderId="0" xfId="0" applyNumberFormat="1"/>
    <xf numFmtId="165" fontId="42" fillId="0" borderId="59" xfId="1" applyNumberFormat="1" applyFont="1" applyBorder="1" applyAlignment="1">
      <alignment horizontal="center" vertical="center"/>
    </xf>
    <xf numFmtId="0" fontId="0" fillId="0" borderId="59" xfId="0" applyBorder="1"/>
    <xf numFmtId="165" fontId="0" fillId="0" borderId="59" xfId="1" applyNumberFormat="1" applyFont="1" applyBorder="1"/>
    <xf numFmtId="165" fontId="0" fillId="0" borderId="59" xfId="0" applyNumberFormat="1" applyBorder="1"/>
    <xf numFmtId="170" fontId="0" fillId="0" borderId="59" xfId="0" applyNumberFormat="1" applyBorder="1"/>
    <xf numFmtId="165" fontId="0" fillId="18" borderId="59" xfId="1" applyNumberFormat="1" applyFont="1" applyFill="1" applyBorder="1"/>
    <xf numFmtId="43" fontId="0" fillId="0" borderId="0" xfId="1" applyFont="1"/>
    <xf numFmtId="164" fontId="0" fillId="0" borderId="0" xfId="1" applyNumberFormat="1" applyFont="1"/>
    <xf numFmtId="171" fontId="0" fillId="0" borderId="0" xfId="1" applyNumberFormat="1" applyFont="1"/>
    <xf numFmtId="165" fontId="23" fillId="15" borderId="22" xfId="1" applyNumberFormat="1" applyFont="1" applyFill="1" applyBorder="1" applyAlignment="1">
      <alignment horizontal="right" wrapText="1"/>
    </xf>
    <xf numFmtId="165" fontId="24" fillId="0" borderId="56" xfId="1" applyNumberFormat="1" applyFont="1" applyBorder="1" applyAlignment="1">
      <alignment horizontal="right"/>
    </xf>
    <xf numFmtId="43" fontId="0" fillId="0" borderId="0" xfId="0" applyNumberFormat="1"/>
    <xf numFmtId="0" fontId="24" fillId="0" borderId="0" xfId="0" applyFont="1" applyAlignment="1">
      <alignment horizontal="left"/>
    </xf>
    <xf numFmtId="165" fontId="0" fillId="0" borderId="0" xfId="1" applyNumberFormat="1" applyFont="1" applyAlignment="1">
      <alignment horizontal="left"/>
    </xf>
    <xf numFmtId="0" fontId="43" fillId="0" borderId="0" xfId="0" applyFont="1" applyAlignment="1">
      <alignment vertical="center"/>
    </xf>
    <xf numFmtId="0" fontId="17" fillId="0" borderId="0" xfId="0" applyFont="1" applyAlignment="1">
      <alignment vertical="center"/>
    </xf>
    <xf numFmtId="3" fontId="32" fillId="14" borderId="44" xfId="0" applyNumberFormat="1" applyFont="1" applyFill="1" applyBorder="1"/>
    <xf numFmtId="3" fontId="6" fillId="14" borderId="44" xfId="0" applyNumberFormat="1" applyFont="1" applyFill="1" applyBorder="1"/>
    <xf numFmtId="3" fontId="32" fillId="14" borderId="46" xfId="0" applyNumberFormat="1" applyFont="1" applyFill="1" applyBorder="1"/>
    <xf numFmtId="165" fontId="1" fillId="19" borderId="0" xfId="1" applyNumberFormat="1" applyFont="1" applyFill="1"/>
    <xf numFmtId="41" fontId="24" fillId="0" borderId="56" xfId="0" applyNumberFormat="1" applyFont="1" applyBorder="1" applyAlignment="1">
      <alignment horizontal="right"/>
    </xf>
    <xf numFmtId="43" fontId="24" fillId="0" borderId="56" xfId="0" applyNumberFormat="1" applyFont="1" applyBorder="1" applyAlignment="1">
      <alignment horizontal="right"/>
    </xf>
    <xf numFmtId="173" fontId="0" fillId="0" borderId="0" xfId="1" applyNumberFormat="1" applyFont="1"/>
    <xf numFmtId="0" fontId="25" fillId="0" borderId="61" xfId="0" applyFont="1" applyBorder="1" applyAlignment="1">
      <alignment horizontal="left"/>
    </xf>
    <xf numFmtId="0" fontId="25" fillId="0" borderId="56" xfId="0" applyFont="1" applyBorder="1" applyAlignment="1">
      <alignment horizontal="left"/>
    </xf>
    <xf numFmtId="165" fontId="7" fillId="0" borderId="48" xfId="0" applyNumberFormat="1" applyFont="1" applyBorder="1"/>
    <xf numFmtId="0" fontId="23" fillId="15" borderId="22" xfId="0" applyFont="1" applyFill="1" applyBorder="1" applyAlignment="1">
      <alignment horizontal="left" vertical="center" wrapText="1"/>
    </xf>
    <xf numFmtId="0" fontId="24" fillId="0" borderId="56" xfId="0" applyFont="1" applyBorder="1" applyAlignment="1">
      <alignment horizontal="left" vertical="center"/>
    </xf>
    <xf numFmtId="0" fontId="23" fillId="16" borderId="0" xfId="0" applyFont="1" applyFill="1" applyAlignment="1">
      <alignment vertical="center" wrapText="1"/>
    </xf>
    <xf numFmtId="174" fontId="24" fillId="0" borderId="56" xfId="0" applyNumberFormat="1" applyFont="1" applyBorder="1" applyAlignment="1">
      <alignment horizontal="right"/>
    </xf>
    <xf numFmtId="10" fontId="0" fillId="0" borderId="0" xfId="2" applyNumberFormat="1" applyFont="1"/>
    <xf numFmtId="0" fontId="0" fillId="0" borderId="0" xfId="0"/>
    <xf numFmtId="3" fontId="8" fillId="0" borderId="0" xfId="0" applyNumberFormat="1" applyFont="1" applyAlignment="1">
      <alignment horizontal="left" vertical="center"/>
    </xf>
    <xf numFmtId="0" fontId="1" fillId="0" borderId="0" xfId="0" applyFont="1"/>
    <xf numFmtId="0" fontId="12" fillId="0" borderId="0" xfId="0" applyFont="1" applyAlignment="1">
      <alignment vertical="center"/>
    </xf>
    <xf numFmtId="0" fontId="0" fillId="4" borderId="0" xfId="0" applyFill="1" applyAlignment="1"/>
    <xf numFmtId="0" fontId="34" fillId="0" borderId="0" xfId="0" applyFont="1" applyAlignment="1">
      <alignment vertical="center"/>
    </xf>
    <xf numFmtId="0" fontId="23" fillId="15" borderId="22" xfId="0" applyFont="1" applyFill="1" applyBorder="1" applyAlignment="1">
      <alignment horizontal="left" wrapText="1"/>
    </xf>
    <xf numFmtId="0" fontId="24" fillId="0" borderId="56" xfId="0" applyFont="1" applyBorder="1" applyAlignment="1">
      <alignment horizontal="left"/>
    </xf>
    <xf numFmtId="165" fontId="0" fillId="0" borderId="0" xfId="1" applyNumberFormat="1" applyFont="1"/>
    <xf numFmtId="0" fontId="23" fillId="15" borderId="22" xfId="0" applyFont="1" applyFill="1" applyBorder="1" applyAlignment="1">
      <alignment horizontal="right" wrapText="1"/>
    </xf>
    <xf numFmtId="3" fontId="24" fillId="0" borderId="56" xfId="0" applyNumberFormat="1" applyFont="1" applyBorder="1" applyAlignment="1">
      <alignment horizontal="right"/>
    </xf>
    <xf numFmtId="0" fontId="23" fillId="17" borderId="56" xfId="0" applyFont="1" applyFill="1" applyBorder="1" applyAlignment="1">
      <alignment horizontal="left"/>
    </xf>
    <xf numFmtId="3" fontId="23" fillId="17" borderId="56" xfId="0" applyNumberFormat="1" applyFont="1" applyFill="1" applyBorder="1" applyAlignment="1">
      <alignment horizontal="right"/>
    </xf>
    <xf numFmtId="43" fontId="23" fillId="17" borderId="56" xfId="1" applyFont="1" applyFill="1" applyBorder="1" applyAlignment="1">
      <alignment horizontal="right"/>
    </xf>
    <xf numFmtId="0" fontId="0" fillId="0" borderId="0" xfId="0" applyAlignment="1">
      <alignment wrapText="1"/>
    </xf>
    <xf numFmtId="0" fontId="25" fillId="5" borderId="57" xfId="0" applyFont="1" applyFill="1" applyBorder="1" applyAlignment="1">
      <alignment vertical="center" wrapText="1"/>
    </xf>
    <xf numFmtId="165" fontId="0" fillId="0" borderId="0" xfId="0" applyNumberFormat="1"/>
    <xf numFmtId="0" fontId="23" fillId="15" borderId="56" xfId="0" applyFont="1" applyFill="1" applyBorder="1" applyAlignment="1">
      <alignment horizontal="left"/>
    </xf>
    <xf numFmtId="43" fontId="23" fillId="15" borderId="56" xfId="1" applyFont="1" applyFill="1" applyBorder="1" applyAlignment="1">
      <alignment horizontal="right"/>
    </xf>
    <xf numFmtId="43" fontId="0" fillId="0" borderId="0" xfId="0" applyNumberFormat="1"/>
    <xf numFmtId="4" fontId="23" fillId="17" borderId="56" xfId="0" applyNumberFormat="1" applyFont="1" applyFill="1" applyBorder="1" applyAlignment="1">
      <alignment horizontal="right"/>
    </xf>
    <xf numFmtId="0" fontId="24" fillId="0" borderId="60" xfId="0" applyFont="1" applyBorder="1" applyAlignment="1">
      <alignment horizontal="left"/>
    </xf>
    <xf numFmtId="169" fontId="24" fillId="0" borderId="60" xfId="2" applyNumberFormat="1" applyFont="1" applyBorder="1" applyAlignment="1">
      <alignment horizontal="right"/>
    </xf>
    <xf numFmtId="0" fontId="43" fillId="0" borderId="0" xfId="0" applyFont="1" applyAlignment="1">
      <alignment vertical="center"/>
    </xf>
    <xf numFmtId="0" fontId="23" fillId="15" borderId="56" xfId="0" applyFont="1" applyFill="1" applyBorder="1" applyAlignment="1">
      <alignment horizontal="left" wrapText="1"/>
    </xf>
    <xf numFmtId="41" fontId="24" fillId="0" borderId="56" xfId="0" applyNumberFormat="1" applyFont="1" applyBorder="1" applyAlignment="1">
      <alignment horizontal="right"/>
    </xf>
    <xf numFmtId="43" fontId="24" fillId="0" borderId="56" xfId="0" applyNumberFormat="1" applyFont="1" applyBorder="1" applyAlignment="1">
      <alignment horizontal="right"/>
    </xf>
    <xf numFmtId="172" fontId="23" fillId="15" borderId="56" xfId="0" applyNumberFormat="1" applyFont="1" applyFill="1" applyBorder="1" applyAlignment="1">
      <alignment horizontal="right"/>
    </xf>
    <xf numFmtId="43" fontId="23" fillId="15" borderId="56" xfId="0" applyNumberFormat="1" applyFont="1" applyFill="1" applyBorder="1" applyAlignment="1">
      <alignment horizontal="right"/>
    </xf>
    <xf numFmtId="41" fontId="23" fillId="17" borderId="56" xfId="0" applyNumberFormat="1" applyFont="1" applyFill="1" applyBorder="1" applyAlignment="1">
      <alignment horizontal="right"/>
    </xf>
    <xf numFmtId="43" fontId="23" fillId="17" borderId="56" xfId="0" applyNumberFormat="1" applyFont="1" applyFill="1" applyBorder="1" applyAlignment="1">
      <alignment horizontal="right"/>
    </xf>
    <xf numFmtId="174" fontId="24" fillId="0" borderId="56" xfId="0" applyNumberFormat="1" applyFont="1" applyBorder="1" applyAlignment="1">
      <alignment horizontal="right"/>
    </xf>
    <xf numFmtId="41" fontId="23" fillId="17" borderId="56" xfId="0" applyNumberFormat="1" applyFont="1" applyFill="1" applyBorder="1" applyAlignment="1">
      <alignment horizontal="left"/>
    </xf>
    <xf numFmtId="175" fontId="23" fillId="17" borderId="56" xfId="0" applyNumberFormat="1" applyFont="1" applyFill="1" applyBorder="1" applyAlignment="1">
      <alignment horizontal="left"/>
    </xf>
    <xf numFmtId="175" fontId="24" fillId="0" borderId="56" xfId="0" applyNumberFormat="1" applyFont="1" applyBorder="1" applyAlignment="1">
      <alignment horizontal="right"/>
    </xf>
    <xf numFmtId="175" fontId="23" fillId="15" borderId="56" xfId="0" applyNumberFormat="1" applyFont="1" applyFill="1" applyBorder="1" applyAlignment="1">
      <alignment horizontal="right"/>
    </xf>
    <xf numFmtId="175" fontId="23" fillId="17" borderId="56" xfId="0" applyNumberFormat="1" applyFont="1" applyFill="1" applyBorder="1" applyAlignment="1">
      <alignment horizontal="right"/>
    </xf>
    <xf numFmtId="41" fontId="24" fillId="0" borderId="60" xfId="0" applyNumberFormat="1" applyFont="1" applyBorder="1" applyAlignment="1">
      <alignment horizontal="right"/>
    </xf>
    <xf numFmtId="175" fontId="24" fillId="0" borderId="60" xfId="0" applyNumberFormat="1" applyFont="1" applyBorder="1" applyAlignment="1">
      <alignment horizontal="right"/>
    </xf>
    <xf numFmtId="41" fontId="0" fillId="0" borderId="0" xfId="0" applyNumberFormat="1"/>
    <xf numFmtId="3" fontId="47" fillId="0" borderId="0" xfId="0" applyNumberFormat="1" applyFont="1" applyAlignment="1">
      <alignment horizontal="left" vertical="center"/>
    </xf>
    <xf numFmtId="0" fontId="48" fillId="0" borderId="0" xfId="0" applyFont="1"/>
    <xf numFmtId="43" fontId="48" fillId="0" borderId="0" xfId="1" applyFont="1" applyFill="1" applyBorder="1"/>
    <xf numFmtId="171" fontId="48" fillId="0" borderId="0" xfId="0" applyNumberFormat="1" applyFont="1"/>
    <xf numFmtId="0" fontId="23" fillId="20" borderId="0" xfId="0" applyFont="1" applyFill="1" applyAlignment="1">
      <alignment horizontal="left"/>
    </xf>
    <xf numFmtId="0" fontId="49" fillId="20" borderId="0" xfId="0" applyFont="1" applyFill="1"/>
    <xf numFmtId="0" fontId="23" fillId="20" borderId="63" xfId="0" applyFont="1" applyFill="1" applyBorder="1"/>
    <xf numFmtId="0" fontId="50" fillId="20" borderId="64" xfId="0" applyFont="1" applyFill="1" applyBorder="1"/>
    <xf numFmtId="0" fontId="23" fillId="20" borderId="64" xfId="0" applyFont="1" applyFill="1" applyBorder="1"/>
    <xf numFmtId="0" fontId="23" fillId="20" borderId="65" xfId="0" applyFont="1" applyFill="1" applyBorder="1"/>
    <xf numFmtId="0" fontId="24" fillId="0" borderId="0" xfId="0" applyFont="1"/>
    <xf numFmtId="0" fontId="25" fillId="0" borderId="0" xfId="0" applyFont="1"/>
    <xf numFmtId="0" fontId="23" fillId="20" borderId="22" xfId="0" applyFont="1" applyFill="1" applyBorder="1"/>
    <xf numFmtId="0" fontId="23" fillId="20" borderId="22" xfId="0" applyFont="1" applyFill="1" applyBorder="1" applyAlignment="1">
      <alignment horizontal="right" wrapText="1"/>
    </xf>
    <xf numFmtId="1" fontId="23" fillId="20" borderId="66" xfId="0" applyNumberFormat="1" applyFont="1" applyFill="1" applyBorder="1" applyAlignment="1">
      <alignment horizontal="right"/>
    </xf>
    <xf numFmtId="1" fontId="23" fillId="20" borderId="22" xfId="0" applyNumberFormat="1" applyFont="1" applyFill="1" applyBorder="1" applyAlignment="1">
      <alignment horizontal="right"/>
    </xf>
    <xf numFmtId="1" fontId="23" fillId="20" borderId="67" xfId="0" applyNumberFormat="1" applyFont="1" applyFill="1" applyBorder="1" applyAlignment="1">
      <alignment horizontal="right"/>
    </xf>
    <xf numFmtId="2" fontId="24" fillId="0" borderId="0" xfId="0" applyNumberFormat="1" applyFont="1"/>
    <xf numFmtId="0" fontId="24" fillId="0" borderId="68" xfId="0" applyFont="1" applyBorder="1"/>
    <xf numFmtId="167" fontId="24" fillId="0" borderId="68" xfId="0" applyNumberFormat="1" applyFont="1" applyBorder="1"/>
    <xf numFmtId="165" fontId="24" fillId="0" borderId="68" xfId="1" applyNumberFormat="1" applyFont="1" applyFill="1" applyBorder="1"/>
    <xf numFmtId="2" fontId="24" fillId="0" borderId="68" xfId="0" applyNumberFormat="1" applyFont="1" applyBorder="1"/>
    <xf numFmtId="165" fontId="24" fillId="0" borderId="69" xfId="1" applyNumberFormat="1" applyFont="1" applyFill="1" applyBorder="1"/>
    <xf numFmtId="165" fontId="24" fillId="21" borderId="68" xfId="1" applyNumberFormat="1" applyFont="1" applyFill="1" applyBorder="1"/>
    <xf numFmtId="165" fontId="24" fillId="0" borderId="68" xfId="1" applyNumberFormat="1" applyFont="1" applyFill="1" applyBorder="1" applyAlignment="1">
      <alignment horizontal="center"/>
    </xf>
    <xf numFmtId="0" fontId="24" fillId="0" borderId="56" xfId="0" applyFont="1" applyBorder="1"/>
    <xf numFmtId="167" fontId="24" fillId="0" borderId="56" xfId="0" applyNumberFormat="1" applyFont="1" applyBorder="1"/>
    <xf numFmtId="165" fontId="24" fillId="0" borderId="56" xfId="1" applyNumberFormat="1" applyFont="1" applyFill="1" applyBorder="1"/>
    <xf numFmtId="2" fontId="24" fillId="0" borderId="56" xfId="0" applyNumberFormat="1" applyFont="1" applyBorder="1"/>
    <xf numFmtId="165" fontId="24" fillId="0" borderId="70" xfId="1" applyNumberFormat="1" applyFont="1" applyFill="1" applyBorder="1"/>
    <xf numFmtId="165" fontId="24" fillId="21" borderId="56" xfId="1" applyNumberFormat="1" applyFont="1" applyFill="1" applyBorder="1"/>
    <xf numFmtId="165" fontId="24" fillId="0" borderId="56" xfId="1" applyNumberFormat="1" applyFont="1" applyFill="1" applyBorder="1" applyAlignment="1">
      <alignment horizontal="center"/>
    </xf>
    <xf numFmtId="0" fontId="24" fillId="0" borderId="24" xfId="0" applyFont="1" applyBorder="1"/>
    <xf numFmtId="167" fontId="24" fillId="0" borderId="24" xfId="0" applyNumberFormat="1" applyFont="1" applyBorder="1"/>
    <xf numFmtId="165" fontId="24" fillId="0" borderId="24" xfId="1" applyNumberFormat="1" applyFont="1" applyFill="1" applyBorder="1"/>
    <xf numFmtId="2" fontId="24" fillId="0" borderId="24" xfId="0" applyNumberFormat="1" applyFont="1" applyBorder="1"/>
    <xf numFmtId="165" fontId="24" fillId="0" borderId="71" xfId="1" applyNumberFormat="1" applyFont="1" applyFill="1" applyBorder="1"/>
    <xf numFmtId="165" fontId="24" fillId="21" borderId="24" xfId="1" applyNumberFormat="1" applyFont="1" applyFill="1" applyBorder="1"/>
    <xf numFmtId="165" fontId="24" fillId="0" borderId="24" xfId="1" applyNumberFormat="1" applyFont="1" applyFill="1" applyBorder="1" applyAlignment="1">
      <alignment horizontal="center"/>
    </xf>
    <xf numFmtId="0" fontId="51" fillId="0" borderId="0" xfId="0" applyFont="1"/>
    <xf numFmtId="164" fontId="25" fillId="0" borderId="0" xfId="0" applyNumberFormat="1" applyFont="1"/>
    <xf numFmtId="165" fontId="25" fillId="0" borderId="62" xfId="1" applyNumberFormat="1" applyFont="1" applyFill="1" applyBorder="1"/>
    <xf numFmtId="2" fontId="25" fillId="0" borderId="56" xfId="0" applyNumberFormat="1" applyFont="1" applyBorder="1"/>
    <xf numFmtId="165" fontId="25" fillId="0" borderId="72" xfId="1" applyNumberFormat="1" applyFont="1" applyFill="1" applyBorder="1"/>
    <xf numFmtId="165" fontId="25" fillId="21" borderId="73" xfId="1" applyNumberFormat="1" applyFont="1" applyFill="1" applyBorder="1"/>
    <xf numFmtId="43" fontId="24" fillId="22" borderId="56" xfId="1" applyFont="1" applyFill="1" applyBorder="1"/>
    <xf numFmtId="165" fontId="25" fillId="23" borderId="0" xfId="1" applyNumberFormat="1" applyFont="1" applyFill="1" applyBorder="1"/>
    <xf numFmtId="165" fontId="25" fillId="0" borderId="0" xfId="1" applyNumberFormat="1" applyFont="1" applyFill="1" applyBorder="1"/>
    <xf numFmtId="3" fontId="25" fillId="0" borderId="0" xfId="0" applyNumberFormat="1" applyFont="1"/>
    <xf numFmtId="171" fontId="51" fillId="0" borderId="0" xfId="0" applyNumberFormat="1" applyFont="1"/>
    <xf numFmtId="0" fontId="32" fillId="0" borderId="56" xfId="0" applyFont="1" applyBorder="1"/>
    <xf numFmtId="0" fontId="51" fillId="0" borderId="56" xfId="0" applyFont="1" applyBorder="1"/>
    <xf numFmtId="0" fontId="25" fillId="0" borderId="56" xfId="0" applyFont="1" applyBorder="1"/>
    <xf numFmtId="165" fontId="25" fillId="0" borderId="70" xfId="1" applyNumberFormat="1" applyFont="1" applyFill="1" applyBorder="1"/>
    <xf numFmtId="165" fontId="25" fillId="0" borderId="56" xfId="1" applyNumberFormat="1" applyFont="1" applyFill="1" applyBorder="1"/>
    <xf numFmtId="0" fontId="51" fillId="0" borderId="70" xfId="0" applyFont="1" applyBorder="1"/>
    <xf numFmtId="165" fontId="25" fillId="0" borderId="56" xfId="0" applyNumberFormat="1" applyFont="1" applyBorder="1"/>
    <xf numFmtId="0" fontId="48" fillId="0" borderId="56" xfId="0" applyFont="1" applyBorder="1"/>
    <xf numFmtId="0" fontId="48" fillId="0" borderId="70" xfId="0" applyFont="1" applyBorder="1"/>
    <xf numFmtId="43" fontId="26" fillId="22" borderId="56" xfId="1" applyFont="1" applyFill="1" applyBorder="1"/>
    <xf numFmtId="43" fontId="32" fillId="22" borderId="56" xfId="1" applyFont="1" applyFill="1" applyBorder="1"/>
    <xf numFmtId="0" fontId="25" fillId="0" borderId="74" xfId="0" applyFont="1" applyBorder="1"/>
    <xf numFmtId="0" fontId="48" fillId="0" borderId="74" xfId="0" applyFont="1" applyBorder="1"/>
    <xf numFmtId="0" fontId="48" fillId="0" borderId="75" xfId="0" applyFont="1" applyBorder="1"/>
    <xf numFmtId="43" fontId="32" fillId="22" borderId="74" xfId="1" applyFont="1" applyFill="1" applyBorder="1"/>
    <xf numFmtId="165" fontId="25" fillId="0" borderId="74" xfId="0" applyNumberFormat="1" applyFont="1" applyBorder="1"/>
    <xf numFmtId="1" fontId="48" fillId="0" borderId="0" xfId="0" applyNumberFormat="1" applyFont="1"/>
    <xf numFmtId="164" fontId="24" fillId="0" borderId="62" xfId="1" applyNumberFormat="1" applyFont="1" applyFill="1" applyBorder="1"/>
    <xf numFmtId="164" fontId="24" fillId="0" borderId="68" xfId="1" applyNumberFormat="1" applyFont="1" applyFill="1" applyBorder="1"/>
    <xf numFmtId="43" fontId="24" fillId="0" borderId="68" xfId="1" applyFont="1" applyFill="1" applyBorder="1"/>
    <xf numFmtId="165" fontId="25" fillId="22" borderId="56" xfId="1" applyNumberFormat="1" applyFont="1" applyFill="1" applyBorder="1"/>
    <xf numFmtId="165" fontId="48" fillId="0" borderId="0" xfId="0" applyNumberFormat="1" applyFont="1"/>
    <xf numFmtId="165" fontId="24" fillId="0" borderId="62" xfId="1" applyNumberFormat="1" applyFont="1" applyFill="1" applyBorder="1"/>
    <xf numFmtId="43" fontId="24" fillId="0" borderId="62" xfId="1" applyFont="1" applyFill="1" applyBorder="1"/>
    <xf numFmtId="165" fontId="25" fillId="22" borderId="0" xfId="1" applyNumberFormat="1" applyFont="1" applyFill="1" applyBorder="1"/>
    <xf numFmtId="0" fontId="52" fillId="0" borderId="0" xfId="0" applyFont="1" applyAlignment="1">
      <alignment vertical="center"/>
    </xf>
    <xf numFmtId="164" fontId="24" fillId="0" borderId="24" xfId="1" applyNumberFormat="1" applyFont="1" applyFill="1" applyBorder="1"/>
    <xf numFmtId="43" fontId="24" fillId="0" borderId="24" xfId="1" applyFont="1" applyFill="1" applyBorder="1"/>
    <xf numFmtId="165" fontId="24" fillId="0" borderId="76" xfId="1" applyNumberFormat="1" applyFont="1" applyFill="1" applyBorder="1"/>
    <xf numFmtId="0" fontId="25" fillId="0" borderId="61" xfId="0" applyFont="1" applyBorder="1"/>
    <xf numFmtId="0" fontId="51" fillId="0" borderId="61" xfId="0" applyFont="1" applyBorder="1"/>
    <xf numFmtId="43" fontId="25" fillId="0" borderId="61" xfId="1" applyFont="1" applyBorder="1"/>
    <xf numFmtId="165" fontId="25" fillId="0" borderId="77" xfId="1" applyNumberFormat="1" applyFont="1" applyFill="1" applyBorder="1"/>
    <xf numFmtId="165" fontId="25" fillId="22" borderId="61" xfId="1" applyNumberFormat="1" applyFont="1" applyFill="1" applyBorder="1"/>
    <xf numFmtId="165" fontId="25" fillId="0" borderId="61" xfId="1" applyNumberFormat="1" applyFont="1" applyFill="1" applyBorder="1"/>
    <xf numFmtId="43" fontId="25" fillId="0" borderId="56" xfId="1" applyFont="1" applyBorder="1"/>
    <xf numFmtId="165" fontId="25" fillId="23" borderId="56" xfId="1" applyNumberFormat="1" applyFont="1" applyFill="1" applyBorder="1"/>
    <xf numFmtId="0" fontId="25" fillId="0" borderId="49" xfId="0" applyFont="1" applyBorder="1"/>
    <xf numFmtId="0" fontId="51" fillId="0" borderId="24" xfId="0" applyFont="1" applyBorder="1"/>
    <xf numFmtId="0" fontId="25" fillId="0" borderId="24" xfId="0" applyFont="1" applyBorder="1"/>
    <xf numFmtId="165" fontId="25" fillId="0" borderId="71" xfId="1" applyNumberFormat="1" applyFont="1" applyFill="1" applyBorder="1"/>
    <xf numFmtId="165" fontId="25" fillId="22" borderId="24" xfId="1" applyNumberFormat="1" applyFont="1" applyFill="1" applyBorder="1"/>
    <xf numFmtId="165" fontId="25" fillId="0" borderId="24" xfId="1" applyNumberFormat="1" applyFont="1" applyFill="1" applyBorder="1"/>
    <xf numFmtId="43" fontId="48" fillId="0" borderId="0" xfId="0" applyNumberFormat="1" applyFont="1"/>
    <xf numFmtId="0" fontId="24" fillId="0" borderId="56" xfId="0" applyFont="1" applyBorder="1" applyAlignment="1">
      <alignment horizontal="left" wrapText="1"/>
    </xf>
    <xf numFmtId="41" fontId="24" fillId="0" borderId="56" xfId="0" applyNumberFormat="1" applyFont="1" applyBorder="1" applyAlignment="1">
      <alignment horizontal="right" wrapText="1"/>
    </xf>
    <xf numFmtId="3" fontId="54" fillId="0" borderId="0" xfId="0" applyNumberFormat="1" applyFont="1" applyAlignment="1">
      <alignment horizontal="left" vertical="center"/>
    </xf>
    <xf numFmtId="164" fontId="48" fillId="0" borderId="0" xfId="1" applyNumberFormat="1" applyFont="1" applyFill="1" applyBorder="1"/>
    <xf numFmtId="165" fontId="48" fillId="0" borderId="0" xfId="1" applyNumberFormat="1" applyFont="1" applyFill="1" applyBorder="1"/>
    <xf numFmtId="0" fontId="24" fillId="0" borderId="0" xfId="0" applyFont="1" applyAlignment="1">
      <alignment horizontal="center" wrapText="1"/>
    </xf>
    <xf numFmtId="43" fontId="24" fillId="0" borderId="56" xfId="1" applyFont="1" applyFill="1" applyBorder="1"/>
    <xf numFmtId="165" fontId="24" fillId="0" borderId="78" xfId="1" applyNumberFormat="1" applyFont="1" applyFill="1" applyBorder="1"/>
    <xf numFmtId="165" fontId="24" fillId="21" borderId="62" xfId="1" applyNumberFormat="1" applyFont="1" applyFill="1" applyBorder="1"/>
    <xf numFmtId="0" fontId="52" fillId="0" borderId="0" xfId="0" applyFont="1"/>
    <xf numFmtId="0" fontId="55" fillId="0" borderId="0" xfId="0" applyFont="1"/>
    <xf numFmtId="0" fontId="51" fillId="24" borderId="0" xfId="0" applyFont="1" applyFill="1" applyAlignment="1">
      <alignment horizontal="left" vertical="center"/>
    </xf>
    <xf numFmtId="2" fontId="51" fillId="0" borderId="0" xfId="0" applyNumberFormat="1" applyFont="1"/>
    <xf numFmtId="165" fontId="24" fillId="0" borderId="79" xfId="1" applyNumberFormat="1" applyFont="1" applyFill="1" applyBorder="1"/>
    <xf numFmtId="0" fontId="25" fillId="0" borderId="62" xfId="0" applyFont="1" applyBorder="1"/>
    <xf numFmtId="0" fontId="51" fillId="0" borderId="62" xfId="0" applyFont="1" applyBorder="1"/>
    <xf numFmtId="165" fontId="25" fillId="0" borderId="78" xfId="1" applyNumberFormat="1" applyFont="1" applyFill="1" applyBorder="1"/>
    <xf numFmtId="165" fontId="25" fillId="21" borderId="62" xfId="1" applyNumberFormat="1" applyFont="1" applyFill="1" applyBorder="1"/>
    <xf numFmtId="165" fontId="25" fillId="23" borderId="62" xfId="1" applyNumberFormat="1" applyFont="1" applyFill="1" applyBorder="1"/>
    <xf numFmtId="165" fontId="51" fillId="0" borderId="0" xfId="1" applyNumberFormat="1" applyFont="1" applyFill="1" applyBorder="1"/>
    <xf numFmtId="0" fontId="48" fillId="0" borderId="80" xfId="0" applyFont="1" applyBorder="1"/>
    <xf numFmtId="165" fontId="48" fillId="0" borderId="56" xfId="1" applyNumberFormat="1" applyFont="1" applyFill="1" applyBorder="1"/>
    <xf numFmtId="43" fontId="48" fillId="22" borderId="56" xfId="1" applyFont="1" applyFill="1" applyBorder="1"/>
    <xf numFmtId="0" fontId="48" fillId="0" borderId="81" xfId="0" applyFont="1" applyBorder="1"/>
    <xf numFmtId="43" fontId="48" fillId="22" borderId="0" xfId="1" applyFont="1" applyFill="1"/>
    <xf numFmtId="165" fontId="48" fillId="0" borderId="56" xfId="0" applyNumberFormat="1" applyFont="1" applyBorder="1"/>
    <xf numFmtId="0" fontId="48" fillId="0" borderId="49" xfId="0" applyFont="1" applyBorder="1"/>
    <xf numFmtId="0" fontId="48" fillId="0" borderId="82" xfId="0" applyFont="1" applyBorder="1"/>
    <xf numFmtId="43" fontId="48" fillId="22" borderId="49" xfId="1" applyFont="1" applyFill="1" applyBorder="1"/>
    <xf numFmtId="43" fontId="23" fillId="15" borderId="22" xfId="1" applyFont="1" applyFill="1" applyBorder="1" applyAlignment="1">
      <alignment horizontal="right" wrapText="1"/>
    </xf>
    <xf numFmtId="165" fontId="23" fillId="15" borderId="56" xfId="1" applyNumberFormat="1" applyFont="1" applyFill="1" applyBorder="1" applyAlignment="1">
      <alignment horizontal="right"/>
    </xf>
    <xf numFmtId="175" fontId="25" fillId="0" borderId="61" xfId="0" applyNumberFormat="1" applyFont="1" applyBorder="1" applyAlignment="1">
      <alignment horizontal="right"/>
    </xf>
    <xf numFmtId="41" fontId="25" fillId="0" borderId="61" xfId="0" applyNumberFormat="1" applyFont="1" applyBorder="1" applyAlignment="1">
      <alignment horizontal="right"/>
    </xf>
    <xf numFmtId="175" fontId="25" fillId="0" borderId="56" xfId="0" applyNumberFormat="1" applyFont="1" applyBorder="1" applyAlignment="1">
      <alignment horizontal="right"/>
    </xf>
    <xf numFmtId="41" fontId="25" fillId="0" borderId="56" xfId="0" applyNumberFormat="1" applyFont="1" applyBorder="1" applyAlignment="1">
      <alignment horizontal="right"/>
    </xf>
    <xf numFmtId="0" fontId="25" fillId="0" borderId="76" xfId="0" applyFont="1" applyBorder="1" applyAlignment="1">
      <alignment horizontal="left"/>
    </xf>
    <xf numFmtId="175" fontId="25" fillId="0" borderId="76" xfId="0" applyNumberFormat="1" applyFont="1" applyBorder="1" applyAlignment="1">
      <alignment horizontal="right"/>
    </xf>
    <xf numFmtId="41" fontId="25" fillId="0" borderId="76" xfId="0" applyNumberFormat="1" applyFont="1" applyBorder="1" applyAlignment="1">
      <alignment horizontal="right"/>
    </xf>
    <xf numFmtId="0" fontId="0" fillId="4" borderId="0" xfId="0" applyFill="1" applyAlignment="1">
      <alignment horizontal="left"/>
    </xf>
    <xf numFmtId="0" fontId="1" fillId="4" borderId="0" xfId="0" applyFont="1" applyFill="1" applyAlignment="1">
      <alignment horizontal="left" vertical="center"/>
    </xf>
    <xf numFmtId="0" fontId="0" fillId="4" borderId="0" xfId="0" applyFill="1" applyAlignment="1">
      <alignment horizontal="left"/>
    </xf>
    <xf numFmtId="0" fontId="1" fillId="4" borderId="0" xfId="0" applyFont="1" applyFill="1" applyAlignment="1">
      <alignment horizontal="left" vertical="center"/>
    </xf>
    <xf numFmtId="164" fontId="6" fillId="0" borderId="27" xfId="1" applyNumberFormat="1" applyFont="1" applyBorder="1"/>
    <xf numFmtId="43" fontId="7" fillId="0" borderId="39" xfId="1" applyFont="1" applyBorder="1"/>
    <xf numFmtId="43" fontId="7" fillId="0" borderId="37" xfId="1" applyFont="1" applyBorder="1"/>
    <xf numFmtId="43" fontId="7" fillId="0" borderId="0" xfId="1" applyFont="1" applyBorder="1"/>
    <xf numFmtId="164" fontId="7" fillId="0" borderId="0" xfId="1" applyNumberFormat="1" applyFont="1" applyBorder="1"/>
    <xf numFmtId="0" fontId="56" fillId="0" borderId="56" xfId="0" applyFont="1" applyBorder="1" applyAlignment="1">
      <alignment horizontal="left"/>
    </xf>
    <xf numFmtId="41" fontId="56" fillId="0" borderId="56" xfId="0" applyNumberFormat="1" applyFont="1" applyBorder="1" applyAlignment="1">
      <alignment horizontal="right"/>
    </xf>
    <xf numFmtId="43" fontId="56" fillId="0" borderId="56" xfId="0" applyNumberFormat="1" applyFont="1" applyBorder="1" applyAlignment="1">
      <alignment horizontal="right"/>
    </xf>
    <xf numFmtId="0" fontId="57" fillId="17" borderId="56" xfId="0" applyFont="1" applyFill="1" applyBorder="1" applyAlignment="1">
      <alignment horizontal="left"/>
    </xf>
    <xf numFmtId="41" fontId="57" fillId="17" borderId="56" xfId="0" applyNumberFormat="1" applyFont="1" applyFill="1" applyBorder="1" applyAlignment="1">
      <alignment horizontal="right"/>
    </xf>
    <xf numFmtId="43" fontId="57" fillId="17" borderId="56" xfId="0" applyNumberFormat="1" applyFont="1" applyFill="1" applyBorder="1" applyAlignment="1">
      <alignment horizontal="right"/>
    </xf>
    <xf numFmtId="169" fontId="0" fillId="0" borderId="0" xfId="2" applyNumberFormat="1" applyFont="1"/>
    <xf numFmtId="0" fontId="57" fillId="15" borderId="22" xfId="0" applyFont="1" applyFill="1" applyBorder="1" applyAlignment="1">
      <alignment horizontal="left" wrapText="1"/>
    </xf>
    <xf numFmtId="0" fontId="57" fillId="15" borderId="22" xfId="0" applyFont="1" applyFill="1" applyBorder="1" applyAlignment="1">
      <alignment horizontal="right" wrapText="1"/>
    </xf>
    <xf numFmtId="0" fontId="57" fillId="15" borderId="56" xfId="0" applyFont="1" applyFill="1" applyBorder="1" applyAlignment="1">
      <alignment horizontal="left"/>
    </xf>
    <xf numFmtId="172" fontId="57" fillId="15" borderId="56" xfId="0" applyNumberFormat="1" applyFont="1" applyFill="1" applyBorder="1" applyAlignment="1">
      <alignment horizontal="right"/>
    </xf>
    <xf numFmtId="43" fontId="57" fillId="15" borderId="56" xfId="0" applyNumberFormat="1" applyFont="1" applyFill="1" applyBorder="1" applyAlignment="1">
      <alignment horizontal="right"/>
    </xf>
    <xf numFmtId="41" fontId="57" fillId="17" borderId="56" xfId="0" applyNumberFormat="1" applyFont="1" applyFill="1" applyBorder="1" applyAlignment="1">
      <alignment horizontal="left"/>
    </xf>
    <xf numFmtId="43" fontId="57" fillId="17" borderId="56" xfId="1" applyFont="1" applyFill="1" applyBorder="1" applyAlignment="1">
      <alignment horizontal="right"/>
    </xf>
    <xf numFmtId="43" fontId="56" fillId="0" borderId="56" xfId="1" applyFont="1" applyBorder="1" applyAlignment="1">
      <alignment horizontal="right"/>
    </xf>
    <xf numFmtId="43" fontId="57" fillId="17" borderId="56" xfId="1" applyFont="1" applyFill="1" applyBorder="1" applyAlignment="1">
      <alignment horizontal="left"/>
    </xf>
    <xf numFmtId="165" fontId="0" fillId="0" borderId="0" xfId="5" applyNumberFormat="1" applyFont="1"/>
    <xf numFmtId="0" fontId="57" fillId="15" borderId="22" xfId="4" applyFont="1" applyFill="1" applyBorder="1" applyAlignment="1">
      <alignment horizontal="left" wrapText="1"/>
    </xf>
    <xf numFmtId="0" fontId="57" fillId="15" borderId="22" xfId="4" applyFont="1" applyFill="1" applyBorder="1" applyAlignment="1">
      <alignment horizontal="right" wrapText="1"/>
    </xf>
    <xf numFmtId="41" fontId="56" fillId="0" borderId="56" xfId="4" applyNumberFormat="1" applyFont="1" applyBorder="1" applyAlignment="1">
      <alignment horizontal="right"/>
    </xf>
    <xf numFmtId="43" fontId="56" fillId="0" borderId="56" xfId="4" applyNumberFormat="1" applyFont="1" applyBorder="1" applyAlignment="1">
      <alignment horizontal="right"/>
    </xf>
    <xf numFmtId="0" fontId="56" fillId="0" borderId="56" xfId="4" applyFont="1" applyBorder="1" applyAlignment="1">
      <alignment horizontal="left"/>
    </xf>
    <xf numFmtId="172" fontId="57" fillId="15" borderId="56" xfId="4" applyNumberFormat="1" applyFont="1" applyFill="1" applyBorder="1" applyAlignment="1">
      <alignment horizontal="right"/>
    </xf>
    <xf numFmtId="0" fontId="57" fillId="15" borderId="56" xfId="4" applyFont="1" applyFill="1" applyBorder="1" applyAlignment="1">
      <alignment horizontal="left"/>
    </xf>
    <xf numFmtId="43" fontId="57" fillId="15" borderId="56" xfId="4" applyNumberFormat="1" applyFont="1" applyFill="1" applyBorder="1" applyAlignment="1">
      <alignment horizontal="right"/>
    </xf>
    <xf numFmtId="0" fontId="23" fillId="15" borderId="22" xfId="4" applyFont="1" applyFill="1" applyBorder="1" applyAlignment="1">
      <alignment horizontal="left" wrapText="1"/>
    </xf>
    <xf numFmtId="0" fontId="23" fillId="15" borderId="22" xfId="4" applyFont="1" applyFill="1" applyBorder="1" applyAlignment="1">
      <alignment horizontal="right" wrapText="1"/>
    </xf>
    <xf numFmtId="41"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175" fontId="24" fillId="0" borderId="56" xfId="4" applyNumberFormat="1" applyFont="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175" fontId="23" fillId="17" borderId="56" xfId="4" applyNumberFormat="1" applyFont="1" applyFill="1" applyBorder="1" applyAlignment="1">
      <alignment horizontal="left"/>
    </xf>
    <xf numFmtId="41" fontId="23" fillId="17" borderId="56" xfId="4" applyNumberFormat="1" applyFont="1" applyFill="1" applyBorder="1" applyAlignment="1">
      <alignment horizontal="left"/>
    </xf>
    <xf numFmtId="175" fontId="23" fillId="15" borderId="56" xfId="4" applyNumberFormat="1" applyFont="1" applyFill="1" applyBorder="1" applyAlignment="1">
      <alignment horizontal="right"/>
    </xf>
    <xf numFmtId="41" fontId="24" fillId="0" borderId="56" xfId="4" applyNumberFormat="1" applyFont="1" applyBorder="1" applyAlignment="1">
      <alignment horizontal="right"/>
    </xf>
    <xf numFmtId="43"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41" fontId="23" fillId="17" borderId="56" xfId="4" applyNumberFormat="1" applyFont="1" applyFill="1" applyBorder="1" applyAlignment="1">
      <alignment horizontal="right"/>
    </xf>
    <xf numFmtId="43"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43" fontId="23" fillId="15" borderId="56" xfId="4" applyNumberFormat="1" applyFont="1" applyFill="1" applyBorder="1" applyAlignment="1">
      <alignment horizontal="right"/>
    </xf>
    <xf numFmtId="41" fontId="24" fillId="0" borderId="56" xfId="4" applyNumberFormat="1" applyFont="1" applyBorder="1" applyAlignment="1">
      <alignment horizontal="right"/>
    </xf>
    <xf numFmtId="0" fontId="24" fillId="0" borderId="56" xfId="4" applyFont="1" applyBorder="1" applyAlignment="1">
      <alignment horizontal="left"/>
    </xf>
    <xf numFmtId="165" fontId="25" fillId="0" borderId="57" xfId="1" applyNumberFormat="1" applyFont="1" applyBorder="1" applyAlignment="1">
      <alignment horizontal="right" vertical="center"/>
    </xf>
    <xf numFmtId="41" fontId="24" fillId="0" borderId="56" xfId="4" applyNumberFormat="1" applyFont="1" applyBorder="1" applyAlignment="1">
      <alignment horizontal="right"/>
    </xf>
    <xf numFmtId="0" fontId="24" fillId="0" borderId="56" xfId="4" applyFont="1" applyBorder="1" applyAlignment="1">
      <alignment horizontal="left"/>
    </xf>
    <xf numFmtId="41" fontId="24" fillId="0" borderId="56" xfId="4" applyNumberFormat="1" applyFont="1" applyBorder="1" applyAlignment="1">
      <alignment horizontal="right"/>
    </xf>
    <xf numFmtId="0" fontId="24" fillId="0" borderId="56" xfId="4" applyFont="1" applyBorder="1" applyAlignment="1">
      <alignment horizontal="left"/>
    </xf>
    <xf numFmtId="176" fontId="24" fillId="0" borderId="56" xfId="4" applyNumberFormat="1" applyFont="1" applyBorder="1" applyAlignment="1">
      <alignment horizontal="right"/>
    </xf>
    <xf numFmtId="0" fontId="23" fillId="15" borderId="22" xfId="4" applyFont="1" applyFill="1" applyBorder="1" applyAlignment="1">
      <alignment horizontal="left" wrapText="1"/>
    </xf>
    <xf numFmtId="0" fontId="23" fillId="15" borderId="22" xfId="4" applyFont="1" applyFill="1" applyBorder="1" applyAlignment="1">
      <alignment horizontal="right" wrapText="1"/>
    </xf>
    <xf numFmtId="41" fontId="24" fillId="0" borderId="56" xfId="4" applyNumberFormat="1" applyFont="1" applyBorder="1" applyAlignment="1">
      <alignment horizontal="right"/>
    </xf>
    <xf numFmtId="174"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41"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174" fontId="23" fillId="15" borderId="56" xfId="4" applyNumberFormat="1" applyFont="1" applyFill="1" applyBorder="1" applyAlignment="1">
      <alignment horizontal="right"/>
    </xf>
    <xf numFmtId="174" fontId="23" fillId="17" borderId="56" xfId="4" applyNumberFormat="1" applyFont="1" applyFill="1" applyBorder="1" applyAlignment="1">
      <alignment horizontal="right"/>
    </xf>
    <xf numFmtId="41" fontId="24" fillId="0" borderId="56" xfId="4" applyNumberFormat="1" applyFont="1" applyBorder="1" applyAlignment="1">
      <alignment horizontal="right"/>
    </xf>
    <xf numFmtId="43"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41" fontId="23" fillId="17" borderId="56" xfId="4" applyNumberFormat="1" applyFont="1" applyFill="1" applyBorder="1" applyAlignment="1">
      <alignment horizontal="right"/>
    </xf>
    <xf numFmtId="43"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43" fontId="23" fillId="15" borderId="56" xfId="4" applyNumberFormat="1" applyFont="1" applyFill="1" applyBorder="1" applyAlignment="1">
      <alignment horizontal="right"/>
    </xf>
    <xf numFmtId="41" fontId="24" fillId="0" borderId="56" xfId="4" applyNumberFormat="1" applyFont="1" applyBorder="1" applyAlignment="1">
      <alignment horizontal="right"/>
    </xf>
    <xf numFmtId="43"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41" fontId="23" fillId="17" borderId="56" xfId="4" applyNumberFormat="1" applyFont="1" applyFill="1" applyBorder="1" applyAlignment="1">
      <alignment horizontal="right"/>
    </xf>
    <xf numFmtId="43" fontId="23" fillId="17" borderId="56" xfId="4" applyNumberFormat="1" applyFont="1" applyFill="1" applyBorder="1" applyAlignment="1">
      <alignment horizontal="right"/>
    </xf>
    <xf numFmtId="175" fontId="24" fillId="0" borderId="56" xfId="4" applyNumberFormat="1" applyFont="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175" fontId="23" fillId="15" borderId="56" xfId="4" applyNumberFormat="1" applyFont="1" applyFill="1" applyBorder="1" applyAlignment="1">
      <alignment horizontal="right"/>
    </xf>
    <xf numFmtId="43" fontId="23" fillId="15" borderId="56" xfId="4" applyNumberFormat="1" applyFont="1" applyFill="1" applyBorder="1" applyAlignment="1">
      <alignment horizontal="right"/>
    </xf>
    <xf numFmtId="175" fontId="23" fillId="17" borderId="56" xfId="4" applyNumberFormat="1" applyFont="1" applyFill="1" applyBorder="1" applyAlignment="1">
      <alignment horizontal="right"/>
    </xf>
    <xf numFmtId="0" fontId="23" fillId="15" borderId="22" xfId="4" applyFont="1" applyFill="1" applyBorder="1" applyAlignment="1">
      <alignment horizontal="left" wrapText="1"/>
    </xf>
    <xf numFmtId="0" fontId="23" fillId="15" borderId="22" xfId="4" applyFont="1" applyFill="1" applyBorder="1" applyAlignment="1">
      <alignment horizontal="right" wrapText="1"/>
    </xf>
    <xf numFmtId="41" fontId="24" fillId="0" borderId="56" xfId="4" applyNumberFormat="1" applyFont="1" applyBorder="1" applyAlignment="1">
      <alignment horizontal="right"/>
    </xf>
    <xf numFmtId="43" fontId="24" fillId="0" borderId="56" xfId="4" applyNumberFormat="1" applyFont="1" applyBorder="1" applyAlignment="1">
      <alignment horizontal="right"/>
    </xf>
    <xf numFmtId="0" fontId="24" fillId="0" borderId="56" xfId="4" applyFont="1" applyBorder="1" applyAlignment="1">
      <alignment horizontal="left"/>
    </xf>
    <xf numFmtId="41"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43" fontId="23" fillId="15" borderId="56" xfId="4" applyNumberFormat="1" applyFont="1" applyFill="1" applyBorder="1" applyAlignment="1">
      <alignment horizontal="right"/>
    </xf>
    <xf numFmtId="2" fontId="0" fillId="13" borderId="0" xfId="1" applyNumberFormat="1" applyFont="1" applyFill="1"/>
    <xf numFmtId="2" fontId="23" fillId="15" borderId="22" xfId="1" applyNumberFormat="1" applyFont="1" applyFill="1" applyBorder="1" applyAlignment="1">
      <alignment horizontal="right" wrapText="1"/>
    </xf>
    <xf numFmtId="2" fontId="0" fillId="0" borderId="0" xfId="1" applyNumberFormat="1" applyFont="1"/>
    <xf numFmtId="172" fontId="0" fillId="0" borderId="0" xfId="0" applyNumberFormat="1"/>
    <xf numFmtId="0" fontId="24" fillId="0" borderId="62" xfId="0" applyFont="1" applyBorder="1"/>
    <xf numFmtId="167" fontId="24" fillId="0" borderId="62" xfId="0" applyNumberFormat="1" applyFont="1" applyBorder="1"/>
    <xf numFmtId="2" fontId="24" fillId="0" borderId="62" xfId="0" applyNumberFormat="1" applyFont="1" applyBorder="1"/>
    <xf numFmtId="165" fontId="24" fillId="0" borderId="62" xfId="1" applyNumberFormat="1" applyFont="1" applyFill="1" applyBorder="1" applyAlignment="1">
      <alignment horizontal="center"/>
    </xf>
    <xf numFmtId="177" fontId="23" fillId="17" borderId="56" xfId="0" applyNumberFormat="1" applyFont="1" applyFill="1" applyBorder="1" applyAlignment="1">
      <alignment horizontal="right"/>
    </xf>
    <xf numFmtId="0" fontId="0" fillId="0" borderId="0" xfId="0"/>
    <xf numFmtId="0" fontId="0" fillId="0" borderId="0" xfId="0" applyAlignment="1">
      <alignment horizontal="left" wrapText="1"/>
    </xf>
    <xf numFmtId="0" fontId="0" fillId="25" borderId="0" xfId="0" applyFill="1" applyAlignment="1">
      <alignment horizontal="left" wrapText="1"/>
    </xf>
    <xf numFmtId="0" fontId="0" fillId="0" borderId="0" xfId="0" applyNumberFormat="1" applyAlignment="1">
      <alignment wrapText="1"/>
    </xf>
    <xf numFmtId="0" fontId="0" fillId="25" borderId="0" xfId="0" applyNumberFormat="1" applyFill="1" applyAlignment="1">
      <alignment wrapText="1"/>
    </xf>
    <xf numFmtId="165" fontId="24" fillId="0" borderId="56" xfId="1" applyNumberFormat="1" applyFont="1" applyBorder="1" applyAlignment="1">
      <alignment horizontal="left"/>
    </xf>
    <xf numFmtId="165" fontId="57" fillId="17" borderId="56" xfId="0" applyNumberFormat="1" applyFont="1" applyFill="1" applyBorder="1" applyAlignment="1">
      <alignment horizontal="right"/>
    </xf>
    <xf numFmtId="165" fontId="0" fillId="0" borderId="0" xfId="1" applyNumberFormat="1" applyFont="1" applyAlignment="1">
      <alignment wrapText="1"/>
    </xf>
    <xf numFmtId="43" fontId="6" fillId="0" borderId="27" xfId="1" applyNumberFormat="1" applyFont="1" applyBorder="1"/>
    <xf numFmtId="0" fontId="59" fillId="0" borderId="83" xfId="4" applyFont="1" applyBorder="1" applyAlignment="1">
      <alignment horizontal="left" vertical="center"/>
    </xf>
    <xf numFmtId="0" fontId="59" fillId="0" borderId="83" xfId="4" applyFont="1" applyBorder="1" applyAlignment="1">
      <alignment horizontal="right" vertical="center"/>
    </xf>
    <xf numFmtId="0" fontId="23" fillId="15" borderId="0" xfId="4" applyFont="1" applyFill="1" applyBorder="1" applyAlignment="1">
      <alignment horizontal="right" wrapText="1"/>
    </xf>
    <xf numFmtId="0" fontId="23" fillId="15" borderId="22" xfId="4" applyFont="1" applyFill="1" applyBorder="1" applyAlignment="1">
      <alignment horizontal="left" wrapText="1"/>
    </xf>
    <xf numFmtId="0" fontId="23" fillId="15" borderId="22" xfId="4" applyFont="1" applyFill="1" applyBorder="1" applyAlignment="1">
      <alignment horizontal="right" wrapText="1"/>
    </xf>
    <xf numFmtId="41" fontId="24" fillId="0" borderId="56" xfId="4" applyNumberFormat="1" applyFont="1" applyBorder="1" applyAlignment="1">
      <alignment horizontal="right"/>
    </xf>
    <xf numFmtId="43" fontId="24" fillId="0" borderId="56" xfId="4" applyNumberFormat="1" applyFont="1" applyBorder="1" applyAlignment="1">
      <alignment horizontal="right"/>
    </xf>
    <xf numFmtId="0" fontId="24" fillId="0" borderId="56" xfId="4" applyFont="1" applyBorder="1" applyAlignment="1">
      <alignment horizontal="left"/>
    </xf>
    <xf numFmtId="0" fontId="23" fillId="17" borderId="56" xfId="4" applyFont="1" applyFill="1" applyBorder="1" applyAlignment="1">
      <alignment horizontal="left"/>
    </xf>
    <xf numFmtId="41" fontId="23" fillId="17" borderId="56" xfId="4" applyNumberFormat="1" applyFont="1" applyFill="1" applyBorder="1" applyAlignment="1">
      <alignment horizontal="right"/>
    </xf>
    <xf numFmtId="43"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0" fontId="23" fillId="15" borderId="56" xfId="4" applyFont="1" applyFill="1" applyBorder="1" applyAlignment="1">
      <alignment horizontal="left"/>
    </xf>
    <xf numFmtId="43" fontId="23" fillId="15" borderId="56" xfId="4" applyNumberFormat="1" applyFont="1" applyFill="1" applyBorder="1" applyAlignment="1">
      <alignment horizontal="right"/>
    </xf>
    <xf numFmtId="0" fontId="23" fillId="15" borderId="22" xfId="4" applyFont="1" applyFill="1" applyBorder="1" applyAlignment="1">
      <alignment horizontal="right" wrapText="1"/>
    </xf>
    <xf numFmtId="41" fontId="24" fillId="0" borderId="56" xfId="4" applyNumberFormat="1" applyFont="1" applyBorder="1" applyAlignment="1">
      <alignment horizontal="right"/>
    </xf>
    <xf numFmtId="174" fontId="24" fillId="0" borderId="56" xfId="4" applyNumberFormat="1" applyFont="1" applyBorder="1" applyAlignment="1">
      <alignment horizontal="right"/>
    </xf>
    <xf numFmtId="0" fontId="24" fillId="0" borderId="56" xfId="4" applyFont="1" applyBorder="1" applyAlignment="1">
      <alignment horizontal="left"/>
    </xf>
    <xf numFmtId="41" fontId="23" fillId="17" borderId="56" xfId="4" applyNumberFormat="1" applyFont="1" applyFill="1" applyBorder="1" applyAlignment="1">
      <alignment horizontal="right"/>
    </xf>
    <xf numFmtId="172" fontId="23" fillId="15" borderId="56" xfId="4" applyNumberFormat="1" applyFont="1" applyFill="1" applyBorder="1" applyAlignment="1">
      <alignment horizontal="right"/>
    </xf>
    <xf numFmtId="175" fontId="23" fillId="15" borderId="56" xfId="4" applyNumberFormat="1" applyFont="1" applyFill="1" applyBorder="1" applyAlignment="1">
      <alignment horizontal="right"/>
    </xf>
    <xf numFmtId="41" fontId="24" fillId="0" borderId="0" xfId="4" applyNumberFormat="1" applyFont="1" applyBorder="1" applyAlignment="1">
      <alignment horizontal="right"/>
    </xf>
    <xf numFmtId="172" fontId="23" fillId="15" borderId="0" xfId="4" applyNumberFormat="1" applyFont="1" applyFill="1" applyBorder="1" applyAlignment="1">
      <alignment horizontal="right"/>
    </xf>
    <xf numFmtId="41" fontId="23" fillId="17" borderId="0" xfId="4" applyNumberFormat="1" applyFont="1" applyFill="1" applyBorder="1" applyAlignment="1">
      <alignment horizontal="right"/>
    </xf>
    <xf numFmtId="9" fontId="0" fillId="0" borderId="0" xfId="2" applyNumberFormat="1" applyFont="1"/>
    <xf numFmtId="178" fontId="24" fillId="0" borderId="56" xfId="4" applyNumberFormat="1" applyFont="1" applyBorder="1" applyAlignment="1">
      <alignment horizontal="right"/>
    </xf>
    <xf numFmtId="178" fontId="23" fillId="15" borderId="56" xfId="4" applyNumberFormat="1" applyFont="1" applyFill="1" applyBorder="1" applyAlignment="1">
      <alignment horizontal="right"/>
    </xf>
    <xf numFmtId="165" fontId="24" fillId="0" borderId="60" xfId="1" applyNumberFormat="1" applyFont="1" applyBorder="1" applyAlignment="1">
      <alignment horizontal="right"/>
    </xf>
    <xf numFmtId="43" fontId="24" fillId="0" borderId="56" xfId="1" applyFont="1" applyBorder="1" applyAlignment="1">
      <alignment horizontal="right"/>
    </xf>
    <xf numFmtId="165" fontId="23" fillId="15" borderId="22" xfId="1" applyNumberFormat="1" applyFont="1" applyFill="1" applyBorder="1" applyAlignment="1">
      <alignment horizontal="left" wrapText="1"/>
    </xf>
    <xf numFmtId="165" fontId="59" fillId="0" borderId="83" xfId="1" applyNumberFormat="1" applyFont="1" applyBorder="1" applyAlignment="1">
      <alignment horizontal="right" vertical="center"/>
    </xf>
    <xf numFmtId="165" fontId="23" fillId="15" borderId="56" xfId="1" applyNumberFormat="1" applyFont="1" applyFill="1" applyBorder="1" applyAlignment="1">
      <alignment horizontal="left"/>
    </xf>
    <xf numFmtId="164" fontId="24" fillId="0" borderId="56" xfId="1" applyNumberFormat="1" applyFont="1" applyBorder="1" applyAlignment="1">
      <alignment horizontal="right"/>
    </xf>
    <xf numFmtId="164" fontId="23" fillId="15" borderId="56" xfId="1" applyNumberFormat="1" applyFont="1" applyFill="1" applyBorder="1" applyAlignment="1">
      <alignment horizontal="right"/>
    </xf>
    <xf numFmtId="165" fontId="23" fillId="15" borderId="56" xfId="0" applyNumberFormat="1" applyFont="1" applyFill="1" applyBorder="1" applyAlignment="1">
      <alignment horizontal="right"/>
    </xf>
    <xf numFmtId="0" fontId="42" fillId="0" borderId="58" xfId="0" applyFont="1" applyBorder="1" applyAlignment="1">
      <alignment horizontal="left" vertical="center"/>
    </xf>
    <xf numFmtId="0" fontId="42" fillId="0" borderId="21" xfId="0" applyFont="1" applyBorder="1" applyAlignment="1">
      <alignment horizontal="left" vertical="center"/>
    </xf>
    <xf numFmtId="0" fontId="0" fillId="4" borderId="0" xfId="0" applyFill="1" applyAlignment="1">
      <alignment horizontal="left"/>
    </xf>
    <xf numFmtId="0" fontId="1" fillId="4" borderId="0" xfId="0" applyFont="1" applyFill="1" applyAlignment="1">
      <alignment horizontal="left" wrapText="1"/>
    </xf>
    <xf numFmtId="0" fontId="0" fillId="4" borderId="0" xfId="0" applyFill="1" applyAlignment="1">
      <alignment horizontal="left" vertical="center" wrapText="1"/>
    </xf>
    <xf numFmtId="0" fontId="6" fillId="0" borderId="0" xfId="0" applyFont="1" applyAlignment="1">
      <alignment horizontal="center" wrapText="1"/>
    </xf>
    <xf numFmtId="0" fontId="8" fillId="4" borderId="0" xfId="0" applyFont="1" applyFill="1" applyAlignment="1">
      <alignment horizontal="left"/>
    </xf>
    <xf numFmtId="0" fontId="1" fillId="4" borderId="0" xfId="0" applyFont="1" applyFill="1" applyAlignment="1">
      <alignment horizontal="left"/>
    </xf>
    <xf numFmtId="0" fontId="8" fillId="4" borderId="0" xfId="0" applyFont="1" applyFill="1" applyAlignment="1">
      <alignment horizontal="left" vertical="center"/>
    </xf>
    <xf numFmtId="0" fontId="1" fillId="4" borderId="0" xfId="0" applyFont="1" applyFill="1" applyAlignment="1">
      <alignment horizontal="left" vertical="center"/>
    </xf>
    <xf numFmtId="0" fontId="24" fillId="0" borderId="0" xfId="0" applyFont="1" applyAlignment="1">
      <alignment horizont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0" fillId="4" borderId="0" xfId="0" applyFill="1" applyAlignment="1">
      <alignment horizontal="left" wrapText="1"/>
    </xf>
  </cellXfs>
  <cellStyles count="11">
    <cellStyle name="Comma" xfId="1" builtinId="3"/>
    <cellStyle name="Comma 2" xfId="7" xr:uid="{D12B98BD-DC14-485F-8DA7-7C8E9CEEEFF8}"/>
    <cellStyle name="Comma 3" xfId="5" xr:uid="{101BF742-7CFC-45C3-8494-CA81CAD87D41}"/>
    <cellStyle name="Heading 1" xfId="3" builtinId="16"/>
    <cellStyle name="Heading 1 2" xfId="9" xr:uid="{43DE97E5-CFD8-47CE-97F6-554DC72F1FB3}"/>
    <cellStyle name="Normal" xfId="0" builtinId="0"/>
    <cellStyle name="Normal 2" xfId="6" xr:uid="{FCCCF7B1-98FC-40F4-B363-73B2070A45B5}"/>
    <cellStyle name="Normal 3" xfId="4" xr:uid="{8C7CE136-048A-4302-AEB0-F981AA8BE5CC}"/>
    <cellStyle name="Normal 5" xfId="10" xr:uid="{34DC203E-88AA-4B7A-B332-18825C05BECA}"/>
    <cellStyle name="Percent" xfId="2" builtinId="5"/>
    <cellStyle name="Percent 2" xfId="8" xr:uid="{C8F84C38-7055-42EB-8713-96DA5A3F878F}"/>
  </cellStyles>
  <dxfs count="2">
    <dxf>
      <font>
        <b/>
        <i val="0"/>
        <color theme="0"/>
      </font>
      <fill>
        <patternFill>
          <bgColor theme="3"/>
        </patternFill>
      </fill>
      <border>
        <bottom style="thick">
          <color theme="4"/>
        </bottom>
      </border>
    </dxf>
    <dxf>
      <font>
        <b val="0"/>
        <i val="0"/>
        <strike val="0"/>
        <u val="none"/>
        <color theme="1"/>
      </font>
      <fill>
        <patternFill>
          <bgColor theme="0"/>
        </patternFill>
      </fill>
      <border>
        <bottom style="medium">
          <color theme="3"/>
        </bottom>
        <horizontal style="medium">
          <color theme="2" tint="-9.9948118533890809E-2"/>
        </horizontal>
      </border>
    </dxf>
  </dxfs>
  <tableStyles count="1" defaultTableStyle="TableStyleMedium2" defaultPivotStyle="PivotStyleLight16">
    <tableStyle name="Navigant ComEd" pivot="0" count="2" xr9:uid="{5655664F-AB5A-4365-80FD-3B9F414AC654}">
      <tableStyleElement type="wholeTable" dxfId="1"/>
      <tableStyleElement type="headerRow" dxfId="0"/>
    </tableStyle>
  </tableStyles>
  <colors>
    <mruColors>
      <color rgb="FFB6B6B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7AC-4EF0-836D-36E1B9678652}"/>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7AC-4EF0-836D-36E1B967865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67AC-4EF0-836D-36E1B967865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67AC-4EF0-836D-36E1B9678652}"/>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67AC-4EF0-836D-36E1B9678652}"/>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67AC-4EF0-836D-36E1B9678652}"/>
              </c:ext>
            </c:extLst>
          </c:dPt>
          <c:dLbls>
            <c:dLbl>
              <c:idx val="0"/>
              <c:layout>
                <c:manualLayout>
                  <c:x val="3.9158100832109646E-3"/>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7AC-4EF0-836D-36E1B9678652}"/>
                </c:ext>
              </c:extLst>
            </c:dLbl>
            <c:dLbl>
              <c:idx val="1"/>
              <c:layout>
                <c:manualLayout>
                  <c:x val="-2.9368575624082231E-2"/>
                  <c:y val="-7.6997089267517053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7AC-4EF0-836D-36E1B9678652}"/>
                </c:ext>
              </c:extLst>
            </c:dLbl>
            <c:dLbl>
              <c:idx val="2"/>
              <c:layout>
                <c:manualLayout>
                  <c:x val="3.9158100832109646E-3"/>
                  <c:y val="-0.1231953428280242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7AC-4EF0-836D-36E1B9678652}"/>
                </c:ext>
              </c:extLst>
            </c:dLbl>
            <c:dLbl>
              <c:idx val="3"/>
              <c:layout>
                <c:manualLayout>
                  <c:x val="-2.9368575624082249E-2"/>
                  <c:y val="1.026627856900202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7AC-4EF0-836D-36E1B9678652}"/>
                </c:ext>
              </c:extLst>
            </c:dLbl>
            <c:dLbl>
              <c:idx val="4"/>
              <c:layout>
                <c:manualLayout>
                  <c:x val="-4.5031815956926055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AC-4EF0-836D-36E1B9678652}"/>
                </c:ext>
              </c:extLst>
            </c:dLbl>
            <c:dLbl>
              <c:idx val="5"/>
              <c:layout>
                <c:manualLayout>
                  <c:x val="5.2837573385518588E-2"/>
                  <c:y val="-3.8697052721389947E-1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C781843-06CF-4098-A53B-4DADF33716E1}" type="CATEGORYNAME">
                      <a:rPr lang="en-US"/>
                      <a:pPr>
                        <a:defRPr sz="1000" b="1" i="0" u="none" strike="noStrike" kern="1200" spc="0" baseline="0">
                          <a:solidFill>
                            <a:schemeClr val="accent1"/>
                          </a:solidFill>
                          <a:latin typeface="+mn-lt"/>
                          <a:ea typeface="+mn-ea"/>
                          <a:cs typeface="+mn-cs"/>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7AC-4EF0-836D-36E1B967865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2_1'!$A$2:$A$7</c:f>
              <c:strCache>
                <c:ptCount val="6"/>
                <c:pt idx="0">
                  <c:v>Business</c:v>
                </c:pt>
                <c:pt idx="1">
                  <c:v>Residential</c:v>
                </c:pt>
                <c:pt idx="2">
                  <c:v>Voltage Optimization</c:v>
                </c:pt>
                <c:pt idx="3">
                  <c:v>Third Party</c:v>
                </c:pt>
                <c:pt idx="4">
                  <c:v>Income Eligible</c:v>
                </c:pt>
                <c:pt idx="5">
                  <c:v>Pilots</c:v>
                </c:pt>
              </c:strCache>
            </c:strRef>
          </c:cat>
          <c:val>
            <c:numRef>
              <c:f>'Figure 2_1'!$B$2:$B$7</c:f>
              <c:numCache>
                <c:formatCode>_(* #,##0_);_(* \(#,##0\);_(* "-"??_);_(@_)</c:formatCode>
                <c:ptCount val="6"/>
                <c:pt idx="0">
                  <c:v>828139607.79197896</c:v>
                </c:pt>
                <c:pt idx="1">
                  <c:v>354758879.26834798</c:v>
                </c:pt>
                <c:pt idx="2">
                  <c:v>270951739.97075999</c:v>
                </c:pt>
                <c:pt idx="3">
                  <c:v>193096858.03753</c:v>
                </c:pt>
                <c:pt idx="4">
                  <c:v>89630395.275008306</c:v>
                </c:pt>
                <c:pt idx="5">
                  <c:v>3258644.9275870798</c:v>
                </c:pt>
              </c:numCache>
            </c:numRef>
          </c:val>
          <c:extLst>
            <c:ext xmlns:c16="http://schemas.microsoft.com/office/drawing/2014/chart" uri="{C3380CC4-5D6E-409C-BE32-E72D297353CC}">
              <c16:uniqueId val="{0000000C-67AC-4EF0-836D-36E1B9678652}"/>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964-46D2-B169-188B54419F4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964-46D2-B169-188B54419F40}"/>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964-46D2-B169-188B54419F40}"/>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964-46D2-B169-188B54419F40}"/>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8964-46D2-B169-188B54419F40}"/>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8964-46D2-B169-188B54419F40}"/>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8964-46D2-B169-188B54419F40}"/>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8964-46D2-B169-188B54419F40}"/>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8964-46D2-B169-188B54419F40}"/>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8964-46D2-B169-188B54419F40}"/>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8964-46D2-B169-188B54419F40}"/>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8964-46D2-B169-188B54419F40}"/>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8964-46D2-B169-188B54419F40}"/>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8964-46D2-B169-188B54419F40}"/>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8964-46D2-B169-188B54419F40}"/>
              </c:ext>
            </c:extLst>
          </c:dPt>
          <c:dLbls>
            <c:dLbl>
              <c:idx val="0"/>
              <c:layout>
                <c:manualLayout>
                  <c:x val="4.5766590389016018E-3"/>
                  <c:y val="1.104057123046209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64-46D2-B169-188B54419F40}"/>
                </c:ext>
              </c:extLst>
            </c:dLbl>
            <c:dLbl>
              <c:idx val="1"/>
              <c:layout>
                <c:manualLayout>
                  <c:x val="4.5766590389016018E-3"/>
                  <c:y val="-3.312171369138634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964-46D2-B169-188B54419F40}"/>
                </c:ext>
              </c:extLst>
            </c:dLbl>
            <c:dLbl>
              <c:idx val="2"/>
              <c:layout>
                <c:manualLayout>
                  <c:x val="1.6781083142639208E-2"/>
                  <c:y val="-1.324868547655460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964-46D2-B169-188B54419F40}"/>
                </c:ext>
              </c:extLst>
            </c:dLbl>
            <c:dLbl>
              <c:idx val="3"/>
              <c:layout>
                <c:manualLayout>
                  <c:x val="1.2204424103737605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964-46D2-B169-188B54419F40}"/>
                </c:ext>
              </c:extLst>
            </c:dLbl>
            <c:dLbl>
              <c:idx val="4"/>
              <c:layout>
                <c:manualLayout>
                  <c:x val="-1.3729977116704834E-2"/>
                  <c:y val="6.624342738277260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964-46D2-B169-188B54419F40}"/>
                </c:ext>
              </c:extLst>
            </c:dLbl>
            <c:dLbl>
              <c:idx val="5"/>
              <c:layout>
                <c:manualLayout>
                  <c:x val="-1.5255530129672012E-2"/>
                  <c:y val="6.6243427382770984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964-46D2-B169-188B54419F40}"/>
                </c:ext>
              </c:extLst>
            </c:dLbl>
            <c:dLbl>
              <c:idx val="6"/>
              <c:layout>
                <c:manualLayout>
                  <c:x val="-7.6277650648360028E-3"/>
                  <c:y val="6.624342738277260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964-46D2-B169-188B54419F40}"/>
                </c:ext>
              </c:extLst>
            </c:dLbl>
            <c:dLbl>
              <c:idx val="7"/>
              <c:layout>
                <c:manualLayout>
                  <c:x val="-1.3729977116704813E-2"/>
                  <c:y val="1.32486854765544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964-46D2-B169-188B54419F40}"/>
                </c:ext>
              </c:extLst>
            </c:dLbl>
            <c:dLbl>
              <c:idx val="8"/>
              <c:layout>
                <c:manualLayout>
                  <c:x val="-2.8985507246376812E-2"/>
                  <c:y val="1.7664913968739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964-46D2-B169-188B54419F40}"/>
                </c:ext>
              </c:extLst>
            </c:dLbl>
            <c:dLbl>
              <c:idx val="9"/>
              <c:layout>
                <c:manualLayout>
                  <c:x val="-9.1533180778032033E-2"/>
                  <c:y val="-6.624342738277260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964-46D2-B169-188B54419F40}"/>
                </c:ext>
              </c:extLst>
            </c:dLbl>
            <c:dLbl>
              <c:idx val="10"/>
              <c:layout>
                <c:manualLayout>
                  <c:x val="-4.8817696414950422E-2"/>
                  <c:y val="2.208114246092400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964-46D2-B169-188B54419F40}"/>
                </c:ext>
              </c:extLst>
            </c:dLbl>
            <c:dLbl>
              <c:idx val="11"/>
              <c:layout>
                <c:manualLayout>
                  <c:x val="-0.16628527841342486"/>
                  <c:y val="-1.987302821483178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8964-46D2-B169-188B54419F40}"/>
                </c:ext>
              </c:extLst>
            </c:dLbl>
            <c:dLbl>
              <c:idx val="12"/>
              <c:layout>
                <c:manualLayout>
                  <c:x val="-4.4241037376048849E-2"/>
                  <c:y val="-4.416228492184840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8964-46D2-B169-188B54419F40}"/>
                </c:ext>
              </c:extLst>
            </c:dLbl>
            <c:dLbl>
              <c:idx val="13"/>
              <c:layout>
                <c:manualLayout>
                  <c:x val="6.7124332570556833E-2"/>
                  <c:y val="-1.545679972264694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0765070842117275"/>
                      <c:h val="6.052441148539324E-2"/>
                    </c:manualLayout>
                  </c15:layout>
                </c:ext>
                <c:ext xmlns:c16="http://schemas.microsoft.com/office/drawing/2014/chart" uri="{C3380CC4-5D6E-409C-BE32-E72D297353CC}">
                  <c16:uniqueId val="{0000001B-8964-46D2-B169-188B54419F40}"/>
                </c:ext>
              </c:extLst>
            </c:dLbl>
            <c:dLbl>
              <c:idx val="14"/>
              <c:layout>
                <c:manualLayout>
                  <c:x val="0.16628527841342486"/>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8964-46D2-B169-188B54419F40}"/>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3_1 Energy by Program'!$A$2:$A$16</c:f>
              <c:strCache>
                <c:ptCount val="15"/>
                <c:pt idx="0">
                  <c:v>Voltage Optimization</c:v>
                </c:pt>
                <c:pt idx="1">
                  <c:v>Incentives - Custom + Standard</c:v>
                </c:pt>
                <c:pt idx="2">
                  <c:v>Small Business</c:v>
                </c:pt>
                <c:pt idx="3">
                  <c:v>Business Instant Discounts</c:v>
                </c:pt>
                <c:pt idx="4">
                  <c:v>Lighting Discount</c:v>
                </c:pt>
                <c:pt idx="5">
                  <c:v>Other</c:v>
                </c:pt>
                <c:pt idx="6">
                  <c:v>Food Bank-LED Distribution</c:v>
                </c:pt>
                <c:pt idx="7">
                  <c:v>Residential Behavior</c:v>
                </c:pt>
                <c:pt idx="8">
                  <c:v>Product Discounts  - [Lighting Discounts +Appliance Rebates - IE]</c:v>
                </c:pt>
                <c:pt idx="9">
                  <c:v>LED Streetlighting</c:v>
                </c:pt>
                <c:pt idx="10">
                  <c:v>Appliance Rebates</c:v>
                </c:pt>
                <c:pt idx="11">
                  <c:v>RetroCommissioning + VCx</c:v>
                </c:pt>
                <c:pt idx="12">
                  <c:v>Industrial Systems + Industrial Energy Management</c:v>
                </c:pt>
                <c:pt idx="13">
                  <c:v>UIC-ERC Income Eligible Kits</c:v>
                </c:pt>
                <c:pt idx="14">
                  <c:v>Strategic Energy Management</c:v>
                </c:pt>
              </c:strCache>
            </c:strRef>
          </c:cat>
          <c:val>
            <c:numRef>
              <c:f>'Figure 3_1 Energy by Program'!$B$2:$B$16</c:f>
              <c:numCache>
                <c:formatCode>_(* #,##0_);_(* \(#,##0\);_(* "-"??_);_(@_)</c:formatCode>
                <c:ptCount val="15"/>
                <c:pt idx="0">
                  <c:v>270951739.97075999</c:v>
                </c:pt>
                <c:pt idx="1">
                  <c:v>219031128.04953301</c:v>
                </c:pt>
                <c:pt idx="2">
                  <c:v>216199142.73479599</c:v>
                </c:pt>
                <c:pt idx="3">
                  <c:v>205628305.621351</c:v>
                </c:pt>
                <c:pt idx="4">
                  <c:v>176705487.22600001</c:v>
                </c:pt>
                <c:pt idx="5">
                  <c:v>108745565.116016</c:v>
                </c:pt>
                <c:pt idx="6">
                  <c:v>108183379.934239</c:v>
                </c:pt>
                <c:pt idx="7">
                  <c:v>105968420.90390401</c:v>
                </c:pt>
                <c:pt idx="8">
                  <c:v>78353216.063424602</c:v>
                </c:pt>
                <c:pt idx="9">
                  <c:v>46856560.174731404</c:v>
                </c:pt>
                <c:pt idx="10">
                  <c:v>44878796.458540604</c:v>
                </c:pt>
                <c:pt idx="11">
                  <c:v>44436321.639970899</c:v>
                </c:pt>
                <c:pt idx="12">
                  <c:v>43806654.154445902</c:v>
                </c:pt>
                <c:pt idx="13">
                  <c:v>35945839.552941598</c:v>
                </c:pt>
                <c:pt idx="14">
                  <c:v>34145567.6705584</c:v>
                </c:pt>
              </c:numCache>
            </c:numRef>
          </c:val>
          <c:extLst>
            <c:ext xmlns:c16="http://schemas.microsoft.com/office/drawing/2014/chart" uri="{C3380CC4-5D6E-409C-BE32-E72D297353CC}">
              <c16:uniqueId val="{0000001E-8964-46D2-B169-188B54419F40}"/>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BD3-4171-A002-C1135CAD91D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BD3-4171-A002-C1135CAD91D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6BD3-4171-A002-C1135CAD91D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6BD3-4171-A002-C1135CAD91D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6BD3-4171-A002-C1135CAD91D4}"/>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6BD3-4171-A002-C1135CAD91D4}"/>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6BD3-4171-A002-C1135CAD91D4}"/>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6BD3-4171-A002-C1135CAD91D4}"/>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6BD3-4171-A002-C1135CAD91D4}"/>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6BD3-4171-A002-C1135CAD91D4}"/>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6BD3-4171-A002-C1135CAD91D4}"/>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6BD3-4171-A002-C1135CAD91D4}"/>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6BD3-4171-A002-C1135CAD91D4}"/>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096C-49A5-A709-00D5B334EB31}"/>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096C-49A5-A709-00D5B334EB31}"/>
              </c:ext>
            </c:extLst>
          </c:dPt>
          <c:dLbls>
            <c:dLbl>
              <c:idx val="0"/>
              <c:layout>
                <c:manualLayout>
                  <c:x val="2.2847817217462259E-2"/>
                  <c:y val="3.364170681596873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BD3-4171-A002-C1135CAD91D4}"/>
                </c:ext>
              </c:extLst>
            </c:dLbl>
            <c:dLbl>
              <c:idx val="1"/>
              <c:layout>
                <c:manualLayout>
                  <c:x val="9.7919216646266821E-3"/>
                  <c:y val="0.109711697826869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BD3-4171-A002-C1135CAD91D4}"/>
                </c:ext>
              </c:extLst>
            </c:dLbl>
            <c:dLbl>
              <c:idx val="2"/>
              <c:layout>
                <c:manualLayout>
                  <c:x val="-0.10607915136678907"/>
                  <c:y val="8.956056965458701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BD3-4171-A002-C1135CAD91D4}"/>
                </c:ext>
              </c:extLst>
            </c:dLbl>
            <c:dLbl>
              <c:idx val="3"/>
              <c:layout>
                <c:manualLayout>
                  <c:x val="-9.1397308506571337E-2"/>
                  <c:y val="9.747583006717387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BD3-4171-A002-C1135CAD91D4}"/>
                </c:ext>
              </c:extLst>
            </c:dLbl>
            <c:dLbl>
              <c:idx val="4"/>
              <c:layout>
                <c:manualLayout>
                  <c:x val="-0.18285642691236423"/>
                  <c:y val="0.1121648058652771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BD3-4171-A002-C1135CAD91D4}"/>
                </c:ext>
              </c:extLst>
            </c:dLbl>
            <c:dLbl>
              <c:idx val="5"/>
              <c:layout>
                <c:manualLayout>
                  <c:x val="-0.21697099368086945"/>
                  <c:y val="7.266944206332975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BD3-4171-A002-C1135CAD91D4}"/>
                </c:ext>
              </c:extLst>
            </c:dLbl>
            <c:dLbl>
              <c:idx val="6"/>
              <c:layout>
                <c:manualLayout>
                  <c:x val="-0.30028559771521829"/>
                  <c:y val="3.594778005440919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BD3-4171-A002-C1135CAD91D4}"/>
                </c:ext>
              </c:extLst>
            </c:dLbl>
            <c:dLbl>
              <c:idx val="7"/>
              <c:layout>
                <c:manualLayout>
                  <c:x val="-0.34108527131782945"/>
                  <c:y val="-9.1415249167906519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BD3-4171-A002-C1135CAD91D4}"/>
                </c:ext>
              </c:extLst>
            </c:dLbl>
            <c:dLbl>
              <c:idx val="8"/>
              <c:layout>
                <c:manualLayout>
                  <c:x val="-0.25050993166857816"/>
                  <c:y val="-1.33104989140780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9.8417036915673162E-2"/>
                      <c:h val="6.1371380355805805E-2"/>
                    </c:manualLayout>
                  </c15:layout>
                </c:ext>
                <c:ext xmlns:c16="http://schemas.microsoft.com/office/drawing/2014/chart" uri="{C3380CC4-5D6E-409C-BE32-E72D297353CC}">
                  <c16:uniqueId val="{00000011-6BD3-4171-A002-C1135CAD91D4}"/>
                </c:ext>
              </c:extLst>
            </c:dLbl>
            <c:dLbl>
              <c:idx val="9"/>
              <c:layout>
                <c:manualLayout>
                  <c:x val="-0.17135862913096697"/>
                  <c:y val="-1.138053915815532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BD3-4171-A002-C1135CAD91D4}"/>
                </c:ext>
              </c:extLst>
            </c:dLbl>
            <c:dLbl>
              <c:idx val="10"/>
              <c:layout>
                <c:manualLayout>
                  <c:x val="0.35414116687066505"/>
                  <c:y val="-4.4161470655073864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C9FD62B-1BC7-4A28-9F85-485EBCC13586}" type="CATEGORYNAME">
                      <a:rPr lang="en-US"/>
                      <a:pPr>
                        <a:defRPr sz="1000" b="1" i="0" u="none" strike="noStrike" kern="1200" spc="0" baseline="0">
                          <a:solidFill>
                            <a:schemeClr val="accent1"/>
                          </a:solidFill>
                          <a:latin typeface="+mn-lt"/>
                          <a:ea typeface="+mn-ea"/>
                          <a:cs typeface="+mn-cs"/>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6BD3-4171-A002-C1135CAD91D4}"/>
                </c:ext>
              </c:extLst>
            </c:dLbl>
            <c:dLbl>
              <c:idx val="11"/>
              <c:layout>
                <c:manualLayout>
                  <c:x val="0.2350061199510404"/>
                  <c:y val="-9.1415249167906502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76F0926-4524-4A46-8482-603E0D9748A9}" type="CATEGORYNAME">
                      <a:rPr lang="en-US"/>
                      <a:pPr>
                        <a:defRPr sz="1000" b="1" i="0" u="none" strike="noStrike" kern="1200" spc="0" baseline="0">
                          <a:solidFill>
                            <a:schemeClr val="accent1"/>
                          </a:solidFill>
                          <a:latin typeface="+mn-lt"/>
                          <a:ea typeface="+mn-ea"/>
                          <a:cs typeface="+mn-cs"/>
                        </a:defRPr>
                      </a:pPr>
                      <a:t>[CATEGORY NAME]</a:t>
                    </a:fld>
                    <a:r>
                      <a:rPr lang="en-US" baseline="0"/>
                      <a:t>
&lt;1%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6BD3-4171-A002-C1135CAD91D4}"/>
                </c:ext>
              </c:extLst>
            </c:dLbl>
            <c:dLbl>
              <c:idx val="12"/>
              <c:layout>
                <c:manualLayout>
                  <c:x val="0.28886168910648713"/>
                  <c:y val="3.4265204008575946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D5D94D46-93AD-4F3D-BEC9-256B1AA0C65F}" type="CATEGORYNAME">
                      <a:rPr lang="en-US"/>
                      <a:pPr>
                        <a:defRPr sz="1000" b="1" i="0" u="none" strike="noStrike" kern="1200" spc="0" baseline="0">
                          <a:solidFill>
                            <a:schemeClr val="accent1"/>
                          </a:solidFill>
                          <a:latin typeface="+mn-lt"/>
                          <a:ea typeface="+mn-ea"/>
                          <a:cs typeface="+mn-cs"/>
                        </a:defRPr>
                      </a:pPr>
                      <a:t>[CATEGORY NAME]</a:t>
                    </a:fld>
                    <a:r>
                      <a:rPr lang="en-US" baseline="0"/>
                      <a:t>
&lt;1%</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4.248871583830479E-2"/>
                      <c:h val="7.0327437321264522E-2"/>
                    </c:manualLayout>
                  </c15:layout>
                  <c15:dlblFieldTable/>
                  <c15:showDataLabelsRange val="0"/>
                </c:ext>
                <c:ext xmlns:c16="http://schemas.microsoft.com/office/drawing/2014/chart" uri="{C3380CC4-5D6E-409C-BE32-E72D297353CC}">
                  <c16:uniqueId val="{00000019-6BD3-4171-A002-C1135CAD91D4}"/>
                </c:ext>
              </c:extLst>
            </c:dLbl>
            <c:dLbl>
              <c:idx val="13"/>
              <c:layout>
                <c:manualLayout>
                  <c:x val="-8.8127294981640153E-2"/>
                  <c:y val="-8.9560569654587099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096C-49A5-A709-00D5B334EB31}"/>
                </c:ext>
              </c:extLst>
            </c:dLbl>
            <c:dLbl>
              <c:idx val="14"/>
              <c:layout>
                <c:manualLayout>
                  <c:x val="8.9759281925744588E-2"/>
                  <c:y val="-8.9560569654587099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096C-49A5-A709-00D5B334EB31}"/>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4_1'!$A$4:$A$18</c:f>
              <c:strCache>
                <c:ptCount val="15"/>
                <c:pt idx="0">
                  <c:v>Lighting</c:v>
                </c:pt>
                <c:pt idx="1">
                  <c:v>Voltage Optimization</c:v>
                </c:pt>
                <c:pt idx="2">
                  <c:v>Other</c:v>
                </c:pt>
                <c:pt idx="3">
                  <c:v>Behavior</c:v>
                </c:pt>
                <c:pt idx="4">
                  <c:v>HVAC</c:v>
                </c:pt>
                <c:pt idx="5">
                  <c:v>Compressed Air</c:v>
                </c:pt>
                <c:pt idx="6">
                  <c:v>Consumer Electronics</c:v>
                </c:pt>
                <c:pt idx="7">
                  <c:v>Refrigeration</c:v>
                </c:pt>
                <c:pt idx="8">
                  <c:v>Telecomm</c:v>
                </c:pt>
                <c:pt idx="9">
                  <c:v>EMS &amp; BAS</c:v>
                </c:pt>
                <c:pt idx="10">
                  <c:v>Appliances</c:v>
                </c:pt>
                <c:pt idx="11">
                  <c:v>Hot Water</c:v>
                </c:pt>
                <c:pt idx="12">
                  <c:v>Shell</c:v>
                </c:pt>
                <c:pt idx="13">
                  <c:v>Food Service Equipment</c:v>
                </c:pt>
                <c:pt idx="14">
                  <c:v>Water Leak Reduction</c:v>
                </c:pt>
              </c:strCache>
            </c:strRef>
          </c:cat>
          <c:val>
            <c:numRef>
              <c:f>'Figure 4_1'!$B$4:$B$18</c:f>
              <c:numCache>
                <c:formatCode>_(* #,##0_);_(* \(#,##0\);_(* "-"_);_(@_)</c:formatCode>
                <c:ptCount val="15"/>
                <c:pt idx="0">
                  <c:v>1039580872.2867399</c:v>
                </c:pt>
                <c:pt idx="1">
                  <c:v>270951739.97075999</c:v>
                </c:pt>
                <c:pt idx="2">
                  <c:v>136342140.34583101</c:v>
                </c:pt>
                <c:pt idx="3">
                  <c:v>105968420.90390401</c:v>
                </c:pt>
                <c:pt idx="4">
                  <c:v>58516360.215645902</c:v>
                </c:pt>
                <c:pt idx="5">
                  <c:v>31733686.721637499</c:v>
                </c:pt>
                <c:pt idx="6">
                  <c:v>26954419.7138847</c:v>
                </c:pt>
                <c:pt idx="7">
                  <c:v>25941400.786173899</c:v>
                </c:pt>
                <c:pt idx="8">
                  <c:v>9858634.6215293594</c:v>
                </c:pt>
                <c:pt idx="9">
                  <c:v>9370269.3370185196</c:v>
                </c:pt>
                <c:pt idx="10">
                  <c:v>8685994.5315934606</c:v>
                </c:pt>
                <c:pt idx="11">
                  <c:v>8294174.6305399099</c:v>
                </c:pt>
                <c:pt idx="12">
                  <c:v>6364173.3728248198</c:v>
                </c:pt>
                <c:pt idx="13">
                  <c:v>803707.32545831299</c:v>
                </c:pt>
                <c:pt idx="14">
                  <c:v>470130.50767531601</c:v>
                </c:pt>
              </c:numCache>
            </c:numRef>
          </c:val>
          <c:extLst>
            <c:ext xmlns:c16="http://schemas.microsoft.com/office/drawing/2014/chart" uri="{C3380CC4-5D6E-409C-BE32-E72D297353CC}">
              <c16:uniqueId val="{0000001A-6BD3-4171-A002-C1135CAD91D4}"/>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91684533908396"/>
          <c:y val="4.2644498861877947E-2"/>
          <c:w val="0.86708315466091601"/>
          <c:h val="0.72851413467769399"/>
        </c:manualLayout>
      </c:layout>
      <c:lineChart>
        <c:grouping val="standard"/>
        <c:varyColors val="0"/>
        <c:ser>
          <c:idx val="0"/>
          <c:order val="0"/>
          <c:tx>
            <c:strRef>
              <c:f>'Figure 4_2'!$A$4</c:f>
              <c:strCache>
                <c:ptCount val="1"/>
                <c:pt idx="0">
                  <c:v>CY2021 Portfolio Total Contribution to CPAS (kWh)</c:v>
                </c:pt>
              </c:strCache>
            </c:strRef>
          </c:tx>
          <c:spPr>
            <a:ln w="28575" cap="rnd">
              <a:solidFill>
                <a:schemeClr val="accent1"/>
              </a:solidFill>
              <a:round/>
            </a:ln>
            <a:effectLst/>
          </c:spPr>
          <c:marker>
            <c:symbol val="none"/>
          </c:marker>
          <c:cat>
            <c:numRef>
              <c:f>'Figure 4_2'!$B$3:$AH$3</c:f>
              <c:numCache>
                <c:formatCode>0</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'Figure 4_2'!$B$4:$AH$4</c:f>
              <c:numCache>
                <c:formatCode>###,###,##0</c:formatCode>
                <c:ptCount val="33"/>
                <c:pt idx="1">
                  <c:v>0</c:v>
                </c:pt>
                <c:pt idx="2">
                  <c:v>0</c:v>
                </c:pt>
                <c:pt idx="3">
                  <c:v>1849877161.8913</c:v>
                </c:pt>
                <c:pt idx="4">
                  <c:v>1819656934.17995</c:v>
                </c:pt>
                <c:pt idx="5">
                  <c:v>1786292658.7263899</c:v>
                </c:pt>
                <c:pt idx="6">
                  <c:v>1733318359.1059699</c:v>
                </c:pt>
                <c:pt idx="7">
                  <c:v>1556350518.6897099</c:v>
                </c:pt>
                <c:pt idx="8">
                  <c:v>1508127782.75049</c:v>
                </c:pt>
                <c:pt idx="9">
                  <c:v>1486197501.6450701</c:v>
                </c:pt>
                <c:pt idx="10">
                  <c:v>1333499060.92522</c:v>
                </c:pt>
                <c:pt idx="11">
                  <c:v>1301611576.6982901</c:v>
                </c:pt>
                <c:pt idx="12">
                  <c:v>1261813956.1911199</c:v>
                </c:pt>
                <c:pt idx="13">
                  <c:v>987145905.83444297</c:v>
                </c:pt>
                <c:pt idx="14">
                  <c:v>881934563.77818596</c:v>
                </c:pt>
                <c:pt idx="15">
                  <c:v>785192626.45891201</c:v>
                </c:pt>
                <c:pt idx="16">
                  <c:v>755116627.162462</c:v>
                </c:pt>
                <c:pt idx="17">
                  <c:v>732386484.85056806</c:v>
                </c:pt>
                <c:pt idx="18">
                  <c:v>138016976.68743399</c:v>
                </c:pt>
                <c:pt idx="19">
                  <c:v>135183225.31691301</c:v>
                </c:pt>
                <c:pt idx="20">
                  <c:v>122059362.514623</c:v>
                </c:pt>
                <c:pt idx="21">
                  <c:v>113799780.529636</c:v>
                </c:pt>
                <c:pt idx="22">
                  <c:v>111680672.30749001</c:v>
                </c:pt>
                <c:pt idx="23">
                  <c:v>9079267.0387182105</c:v>
                </c:pt>
                <c:pt idx="24">
                  <c:v>8820915.9875424094</c:v>
                </c:pt>
                <c:pt idx="25">
                  <c:v>8791885.4706210401</c:v>
                </c:pt>
                <c:pt idx="26">
                  <c:v>6386312.74853478</c:v>
                </c:pt>
                <c:pt idx="27">
                  <c:v>6309810.4318578402</c:v>
                </c:pt>
                <c:pt idx="28">
                  <c:v>443970.21219164098</c:v>
                </c:pt>
                <c:pt idx="29">
                  <c:v>443970.21219164098</c:v>
                </c:pt>
                <c:pt idx="30">
                  <c:v>443970.21219164098</c:v>
                </c:pt>
                <c:pt idx="31">
                  <c:v>443970.21219164098</c:v>
                </c:pt>
                <c:pt idx="32">
                  <c:v>443970.21219164098</c:v>
                </c:pt>
              </c:numCache>
            </c:numRef>
          </c:val>
          <c:smooth val="0"/>
          <c:extLst>
            <c:ext xmlns:c16="http://schemas.microsoft.com/office/drawing/2014/chart" uri="{C3380CC4-5D6E-409C-BE32-E72D297353CC}">
              <c16:uniqueId val="{00000000-09A9-4B61-9F3A-AEB54409F2C2}"/>
            </c:ext>
          </c:extLst>
        </c:ser>
        <c:ser>
          <c:idx val="1"/>
          <c:order val="1"/>
          <c:tx>
            <c:strRef>
              <c:f>'Figure 4_2'!$A$5</c:f>
              <c:strCache>
                <c:ptCount val="1"/>
                <c:pt idx="0">
                  <c:v>#REF!</c:v>
                </c:pt>
              </c:strCache>
            </c:strRef>
          </c:tx>
          <c:spPr>
            <a:ln w="28575" cap="rnd">
              <a:solidFill>
                <a:schemeClr val="accent2"/>
              </a:solidFill>
              <a:round/>
            </a:ln>
            <a:effectLst/>
          </c:spPr>
          <c:marker>
            <c:symbol val="none"/>
          </c:marker>
          <c:cat>
            <c:numRef>
              <c:f>'Figure 4_2'!$B$3:$AH$3</c:f>
              <c:numCache>
                <c:formatCode>0</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'Figure 4_2'!$B$5:$AH$5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1-09A9-4B61-9F3A-AEB54409F2C2}"/>
            </c:ext>
          </c:extLst>
        </c:ser>
        <c:dLbls>
          <c:showLegendKey val="0"/>
          <c:showVal val="0"/>
          <c:showCatName val="0"/>
          <c:showSerName val="0"/>
          <c:showPercent val="0"/>
          <c:showBubbleSize val="0"/>
        </c:dLbls>
        <c:smooth val="0"/>
        <c:axId val="330553216"/>
        <c:axId val="332881920"/>
      </c:lineChart>
      <c:catAx>
        <c:axId val="330553216"/>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r>
                  <a:rPr lang="en-US"/>
                  <a:t>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32881920"/>
        <c:crosses val="autoZero"/>
        <c:auto val="1"/>
        <c:lblAlgn val="ctr"/>
        <c:lblOffset val="100"/>
        <c:noMultiLvlLbl val="0"/>
      </c:catAx>
      <c:valAx>
        <c:axId val="33288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r>
                  <a:rPr lang="en-US"/>
                  <a:t>Verified</a:t>
                </a:r>
                <a:r>
                  <a:rPr lang="en-US" baseline="0"/>
                  <a:t> </a:t>
                </a:r>
                <a:r>
                  <a:rPr lang="en-US"/>
                  <a:t>Net kWh</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3055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14105431991637"/>
          <c:y val="6.5866804528221856E-2"/>
          <c:w val="0.67148924555276579"/>
          <c:h val="0.80092632360348892"/>
        </c:manualLayout>
      </c:layout>
      <c:pieChart>
        <c:varyColors val="1"/>
        <c:ser>
          <c:idx val="0"/>
          <c:order val="0"/>
          <c:tx>
            <c:strRef>
              <c:f>'Table 5_1'!$G$2</c:f>
              <c:strCache>
                <c:ptCount val="1"/>
                <c:pt idx="0">
                  <c:v>Verified Net Savings (kWh)</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C54-42EB-822A-910FE785017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C54-42EB-822A-910FE785017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C54-42EB-822A-910FE785017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C54-42EB-822A-910FE785017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C54-42EB-822A-910FE7850174}"/>
              </c:ext>
            </c:extLst>
          </c:dPt>
          <c:dLbls>
            <c:dLbl>
              <c:idx val="0"/>
              <c:spPr>
                <a:noFill/>
                <a:ln>
                  <a:noFill/>
                </a:ln>
                <a:effectLst/>
              </c:spPr>
              <c:txPr>
                <a:bodyPr rot="0" spcFirstLastPara="1" vertOverflow="ellipsis" vert="horz" wrap="square" anchor="ctr" anchorCtr="1"/>
                <a:lstStyle/>
                <a:p>
                  <a:pPr>
                    <a:defRPr sz="14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2C54-42EB-822A-910FE7850174}"/>
                </c:ext>
              </c:extLst>
            </c:dLbl>
            <c:dLbl>
              <c:idx val="1"/>
              <c:spPr>
                <a:noFill/>
                <a:ln>
                  <a:noFill/>
                </a:ln>
                <a:effectLst/>
              </c:spPr>
              <c:txPr>
                <a:bodyPr rot="0" spcFirstLastPara="1" vertOverflow="ellipsis" vert="horz" wrap="square" anchor="ctr" anchorCtr="1"/>
                <a:lstStyle/>
                <a:p>
                  <a:pPr>
                    <a:defRPr sz="14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2C54-42EB-822A-910FE7850174}"/>
                </c:ext>
              </c:extLst>
            </c:dLbl>
            <c:dLbl>
              <c:idx val="2"/>
              <c:spPr>
                <a:noFill/>
                <a:ln>
                  <a:noFill/>
                </a:ln>
                <a:effectLst/>
              </c:spPr>
              <c:txPr>
                <a:bodyPr rot="0" spcFirstLastPara="1" vertOverflow="ellipsis" vert="horz" wrap="square" anchor="ctr" anchorCtr="1"/>
                <a:lstStyle/>
                <a:p>
                  <a:pPr>
                    <a:defRPr sz="14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2C54-42EB-822A-910FE7850174}"/>
                </c:ext>
              </c:extLst>
            </c:dLbl>
            <c:dLbl>
              <c:idx val="3"/>
              <c:spPr>
                <a:noFill/>
                <a:ln>
                  <a:noFill/>
                </a:ln>
                <a:effectLst/>
              </c:spPr>
              <c:txPr>
                <a:bodyPr rot="0" spcFirstLastPara="1" vertOverflow="ellipsis" vert="horz" wrap="square" anchor="ctr" anchorCtr="1"/>
                <a:lstStyle/>
                <a:p>
                  <a:pPr>
                    <a:defRPr sz="14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2C54-42EB-822A-910FE7850174}"/>
                </c:ext>
              </c:extLst>
            </c:dLbl>
            <c:dLbl>
              <c:idx val="4"/>
              <c:spPr>
                <a:noFill/>
                <a:ln>
                  <a:noFill/>
                </a:ln>
                <a:effectLst/>
              </c:spPr>
              <c:txPr>
                <a:bodyPr rot="0" spcFirstLastPara="1" vertOverflow="ellipsis" vert="horz" wrap="square" anchor="ctr" anchorCtr="1"/>
                <a:lstStyle/>
                <a:p>
                  <a:pPr>
                    <a:defRPr sz="14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2C54-42EB-822A-910FE785017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5_1'!$A$3:$A$7</c:f>
              <c:strCache>
                <c:ptCount val="5"/>
                <c:pt idx="0">
                  <c:v>Appliances</c:v>
                </c:pt>
                <c:pt idx="1">
                  <c:v>Appliances</c:v>
                </c:pt>
                <c:pt idx="2">
                  <c:v>Hot Water</c:v>
                </c:pt>
                <c:pt idx="3">
                  <c:v>Hot Water</c:v>
                </c:pt>
                <c:pt idx="4">
                  <c:v>HVAC</c:v>
                </c:pt>
              </c:strCache>
            </c:strRef>
          </c:cat>
          <c:val>
            <c:numRef>
              <c:f>'Table 5_1'!$G$3:$G$7</c:f>
              <c:numCache>
                <c:formatCode>#,##0</c:formatCode>
                <c:ptCount val="5"/>
                <c:pt idx="0">
                  <c:v>999999</c:v>
                </c:pt>
                <c:pt idx="1">
                  <c:v>999999</c:v>
                </c:pt>
                <c:pt idx="2">
                  <c:v>999999</c:v>
                </c:pt>
                <c:pt idx="3">
                  <c:v>999999</c:v>
                </c:pt>
                <c:pt idx="4">
                  <c:v>999999</c:v>
                </c:pt>
              </c:numCache>
            </c:numRef>
          </c:val>
          <c:extLst>
            <c:ext xmlns:c16="http://schemas.microsoft.com/office/drawing/2014/chart" uri="{C3380CC4-5D6E-409C-BE32-E72D297353CC}">
              <c16:uniqueId val="{0000000A-2C54-42EB-822A-910FE7850174}"/>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[ComEd CY2021 Summary Evaluation Report 2022-04-29 Final.xlsx]Figure 5_1!PivotTable1</c:name>
    <c:fmtId val="0"/>
  </c:pivotSource>
  <c:chart>
    <c:autoTitleDeleted val="1"/>
    <c:pivotFmts>
      <c:pivotFmt>
        <c:idx val="0"/>
        <c:spPr>
          <a:solidFill>
            <a:schemeClr val="accent1"/>
          </a:solidFill>
          <a:ln>
            <a:noFill/>
          </a:ln>
          <a:effectLst>
            <a:outerShdw blurRad="635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2"/>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3"/>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'Figure 5_1'!$L$4</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4C0-4F9D-ABDE-E001B4204BA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34C0-4F9D-ABDE-E001B4204BA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4C0-4F9D-ABDE-E001B4204BAB}"/>
              </c:ext>
            </c:extLst>
          </c:dPt>
          <c:dLbls>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34C0-4F9D-ABDE-E001B4204BA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34C0-4F9D-ABDE-E001B4204BA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5_1'!$K$5:$K$8</c:f>
              <c:strCache>
                <c:ptCount val="3"/>
                <c:pt idx="0">
                  <c:v>Appliances</c:v>
                </c:pt>
                <c:pt idx="1">
                  <c:v>Hot Water</c:v>
                </c:pt>
                <c:pt idx="2">
                  <c:v>HVAC</c:v>
                </c:pt>
              </c:strCache>
            </c:strRef>
          </c:cat>
          <c:val>
            <c:numRef>
              <c:f>'Figure 5_1'!$L$5:$L$8</c:f>
              <c:numCache>
                <c:formatCode>General</c:formatCode>
                <c:ptCount val="3"/>
                <c:pt idx="0">
                  <c:v>1999998</c:v>
                </c:pt>
                <c:pt idx="1">
                  <c:v>1999998</c:v>
                </c:pt>
                <c:pt idx="2">
                  <c:v>999999</c:v>
                </c:pt>
              </c:numCache>
            </c:numRef>
          </c:val>
          <c:extLst>
            <c:ext xmlns:c16="http://schemas.microsoft.com/office/drawing/2014/chart" uri="{C3380CC4-5D6E-409C-BE32-E72D297353CC}">
              <c16:uniqueId val="{00000000-34C0-4F9D-ABDE-E001B4204BA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Graphics!$A$28:$A$35</c:f>
              <c:strCache>
                <c:ptCount val="8"/>
                <c:pt idx="0">
                  <c:v>VSD</c:v>
                </c:pt>
                <c:pt idx="1">
                  <c:v>Refrigeration</c:v>
                </c:pt>
                <c:pt idx="2">
                  <c:v>Compressed Air</c:v>
                </c:pt>
                <c:pt idx="3">
                  <c:v>HVAC</c:v>
                </c:pt>
                <c:pt idx="4">
                  <c:v>EMS</c:v>
                </c:pt>
                <c:pt idx="5">
                  <c:v>Food Service Equipment</c:v>
                </c:pt>
                <c:pt idx="6">
                  <c:v>Laboratory</c:v>
                </c:pt>
                <c:pt idx="7">
                  <c:v>Industrial System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Graphics!$A$28:$A$35</c15:sqref>
                  </c15:fullRef>
                </c:ext>
              </c:extLst>
              <c:f>Graphics!$A$29:$A$35</c:f>
              <c:strCache>
                <c:ptCount val="7"/>
                <c:pt idx="0">
                  <c:v>Refrigeration</c:v>
                </c:pt>
                <c:pt idx="1">
                  <c:v>Compressed Air</c:v>
                </c:pt>
                <c:pt idx="2">
                  <c:v>HVAC</c:v>
                </c:pt>
                <c:pt idx="3">
                  <c:v>EMS</c:v>
                </c:pt>
                <c:pt idx="4">
                  <c:v>Food Service Equipment</c:v>
                </c:pt>
                <c:pt idx="5">
                  <c:v>Laboratory</c:v>
                </c:pt>
                <c:pt idx="6">
                  <c:v>Industrial System</c:v>
                </c:pt>
              </c:strCache>
            </c:strRef>
          </c:cat>
          <c:val>
            <c:numRef>
              <c:extLst>
                <c:ext xmlns:c15="http://schemas.microsoft.com/office/drawing/2012/chart" uri="{02D57815-91ED-43cb-92C2-25804820EDAC}">
                  <c15:fullRef>
                    <c15:sqref>Graphics!$C$28:$C$35</c15:sqref>
                  </c15:fullRef>
                </c:ext>
              </c:extLst>
              <c:f>Graphics!$C$29:$C$35</c:f>
              <c:numCache>
                <c:formatCode>General</c:formatCode>
                <c:ptCount val="7"/>
                <c:pt idx="0">
                  <c:v>0.26302931596091206</c:v>
                </c:pt>
                <c:pt idx="1">
                  <c:v>0.15472312703583063</c:v>
                </c:pt>
                <c:pt idx="2">
                  <c:v>0.10179153094462541</c:v>
                </c:pt>
                <c:pt idx="3">
                  <c:v>8.4690553745928335E-2</c:v>
                </c:pt>
                <c:pt idx="4">
                  <c:v>7.4918566775244305E-2</c:v>
                </c:pt>
                <c:pt idx="5">
                  <c:v>4.8859934853420191E-3</c:v>
                </c:pt>
                <c:pt idx="6">
                  <c:v>4.0716612377850164E-3</c:v>
                </c:pt>
              </c:numCache>
            </c:numRef>
          </c:val>
          <c:extLst>
            <c:ext xmlns:c16="http://schemas.microsoft.com/office/drawing/2014/chart" uri="{C3380CC4-5D6E-409C-BE32-E72D297353CC}">
              <c16:uniqueId val="{00000008-A744-4B11-8E85-C23F5884DC46}"/>
            </c:ext>
          </c:extLst>
        </c:ser>
        <c:dLbls>
          <c:showLegendKey val="0"/>
          <c:showVal val="0"/>
          <c:showCatName val="0"/>
          <c:showSerName val="0"/>
          <c:showPercent val="0"/>
          <c:showBubbleSize val="0"/>
        </c:dLbls>
        <c:gapWidth val="219"/>
        <c:overlap val="-27"/>
        <c:axId val="533859008"/>
        <c:axId val="533856712"/>
      </c:barChart>
      <c:catAx>
        <c:axId val="53385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856712"/>
        <c:crosses val="autoZero"/>
        <c:auto val="1"/>
        <c:lblAlgn val="ctr"/>
        <c:lblOffset val="100"/>
        <c:noMultiLvlLbl val="0"/>
      </c:catAx>
      <c:valAx>
        <c:axId val="533856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Measures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859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Graphics!$H$29:$H$39</c:f>
              <c:strCache>
                <c:ptCount val="11"/>
                <c:pt idx="0">
                  <c:v>Lighting</c:v>
                </c:pt>
                <c:pt idx="1">
                  <c:v>VSD</c:v>
                </c:pt>
                <c:pt idx="2">
                  <c:v>Refrigeration</c:v>
                </c:pt>
                <c:pt idx="3">
                  <c:v>Compressed Air</c:v>
                </c:pt>
                <c:pt idx="4">
                  <c:v>HVAC</c:v>
                </c:pt>
                <c:pt idx="5">
                  <c:v>EMS</c:v>
                </c:pt>
                <c:pt idx="6">
                  <c:v>Food Service Equipment</c:v>
                </c:pt>
                <c:pt idx="7">
                  <c:v>Laboratory</c:v>
                </c:pt>
                <c:pt idx="8">
                  <c:v>Industrial System</c:v>
                </c:pt>
                <c:pt idx="9">
                  <c:v>Grand Total</c:v>
                </c:pt>
                <c:pt idx="10">
                  <c:v>Non-Lighting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D7-4CC9-BD03-142A98E692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ED7-4CC9-BD03-142A98E692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ED7-4CC9-BD03-142A98E692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Graphics!$H$29:$H$39</c15:sqref>
                  </c15:fullRef>
                </c:ext>
              </c:extLst>
              <c:f>(Graphics!$H$29,Graphics!$H$34,Graphics!$H$39)</c:f>
              <c:strCache>
                <c:ptCount val="3"/>
                <c:pt idx="0">
                  <c:v>Lighting</c:v>
                </c:pt>
                <c:pt idx="1">
                  <c:v>EMS</c:v>
                </c:pt>
                <c:pt idx="2">
                  <c:v>Non-Lighting</c:v>
                </c:pt>
              </c:strCache>
            </c:strRef>
          </c:cat>
          <c:val>
            <c:numRef>
              <c:extLst>
                <c:ext xmlns:c15="http://schemas.microsoft.com/office/drawing/2012/chart" uri="{02D57815-91ED-43cb-92C2-25804820EDAC}">
                  <c15:fullRef>
                    <c15:sqref>Graphics!$I$29:$I$39</c15:sqref>
                  </c15:fullRef>
                </c:ext>
              </c:extLst>
              <c:f>(Graphics!$I$29,Graphics!$I$34,Graphics!$I$39)</c:f>
              <c:numCache>
                <c:formatCode>General</c:formatCode>
                <c:ptCount val="3"/>
                <c:pt idx="0">
                  <c:v>8201</c:v>
                </c:pt>
                <c:pt idx="1">
                  <c:v>104</c:v>
                </c:pt>
                <c:pt idx="2" formatCode="#,##0">
                  <c:v>9424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9ED7-4CC9-BD03-142A98E692C7}"/>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4982593702983"/>
          <c:y val="5.1304462790492701E-2"/>
          <c:w val="0.71899933010465744"/>
          <c:h val="0.46841649439987998"/>
        </c:manualLayout>
      </c:layout>
      <c:barChart>
        <c:barDir val="col"/>
        <c:grouping val="clustered"/>
        <c:varyColors val="0"/>
        <c:ser>
          <c:idx val="0"/>
          <c:order val="0"/>
          <c:tx>
            <c:v>Verified Therms</c:v>
          </c:tx>
          <c:spPr>
            <a:solidFill>
              <a:schemeClr val="accent1"/>
            </a:solidFill>
            <a:ln>
              <a:noFill/>
            </a:ln>
            <a:effectLst/>
          </c:spPr>
          <c:invertIfNegative val="0"/>
          <c:cat>
            <c:strRef>
              <c:f>Graphics!$L$29:$L$36</c:f>
              <c:strCache>
                <c:ptCount val="8"/>
                <c:pt idx="0">
                  <c:v>Insulation</c:v>
                </c:pt>
                <c:pt idx="1">
                  <c:v>Heat Recovery</c:v>
                </c:pt>
                <c:pt idx="2">
                  <c:v>Process Equipment</c:v>
                </c:pt>
                <c:pt idx="3">
                  <c:v>Burner Replacement</c:v>
                </c:pt>
                <c:pt idx="4">
                  <c:v>Boiler Replacement</c:v>
                </c:pt>
                <c:pt idx="5">
                  <c:v>EMS</c:v>
                </c:pt>
                <c:pt idx="6">
                  <c:v>Revolving Door</c:v>
                </c:pt>
                <c:pt idx="7">
                  <c:v>HVAC Controls</c:v>
                </c:pt>
              </c:strCache>
            </c:strRef>
          </c:cat>
          <c:val>
            <c:numRef>
              <c:f>Graphics!$M$29:$M$36</c:f>
              <c:numCache>
                <c:formatCode>#,##0</c:formatCode>
                <c:ptCount val="8"/>
                <c:pt idx="0">
                  <c:v>155153.79778508306</c:v>
                </c:pt>
                <c:pt idx="1">
                  <c:v>99152.103085515089</c:v>
                </c:pt>
                <c:pt idx="2">
                  <c:v>75291.672040866004</c:v>
                </c:pt>
                <c:pt idx="3">
                  <c:v>66435.877649473448</c:v>
                </c:pt>
                <c:pt idx="4">
                  <c:v>55682.166163421723</c:v>
                </c:pt>
                <c:pt idx="5">
                  <c:v>51062.120410309028</c:v>
                </c:pt>
                <c:pt idx="6">
                  <c:v>26940.884133081701</c:v>
                </c:pt>
                <c:pt idx="7">
                  <c:v>8021.6637576573803</c:v>
                </c:pt>
              </c:numCache>
            </c:numRef>
          </c:val>
          <c:extLst>
            <c:ext xmlns:c16="http://schemas.microsoft.com/office/drawing/2014/chart" uri="{C3380CC4-5D6E-409C-BE32-E72D297353CC}">
              <c16:uniqueId val="{00000000-9096-494C-B70C-5FF2E02F078C}"/>
            </c:ext>
          </c:extLst>
        </c:ser>
        <c:dLbls>
          <c:showLegendKey val="0"/>
          <c:showVal val="0"/>
          <c:showCatName val="0"/>
          <c:showSerName val="0"/>
          <c:showPercent val="0"/>
          <c:showBubbleSize val="0"/>
        </c:dLbls>
        <c:gapWidth val="219"/>
        <c:axId val="506557272"/>
        <c:axId val="506549072"/>
      </c:barChart>
      <c:lineChart>
        <c:grouping val="standard"/>
        <c:varyColors val="0"/>
        <c:ser>
          <c:idx val="1"/>
          <c:order val="1"/>
          <c:tx>
            <c:v>Project Quantity</c:v>
          </c:tx>
          <c:spPr>
            <a:ln w="28575" cap="rnd">
              <a:solidFill>
                <a:schemeClr val="accent2"/>
              </a:solidFill>
              <a:round/>
            </a:ln>
            <a:effectLst/>
          </c:spPr>
          <c:marker>
            <c:symbol val="none"/>
          </c:marker>
          <c:cat>
            <c:strLit>
              <c:ptCount val="7"/>
              <c:pt idx="0">
                <c:v>Insulation</c:v>
              </c:pt>
              <c:pt idx="1">
                <c:v>Heat Recovery</c:v>
              </c:pt>
              <c:pt idx="2">
                <c:v>Process Equipment</c:v>
              </c:pt>
              <c:pt idx="3">
                <c:v>Burner Replacement</c:v>
              </c:pt>
              <c:pt idx="4">
                <c:v>Boiler Replacement</c:v>
              </c:pt>
              <c:pt idx="5">
                <c:v>EMS</c:v>
              </c:pt>
              <c:pt idx="6">
                <c:v>Revolving Door</c:v>
              </c:pt>
            </c:strLit>
          </c:cat>
          <c:val>
            <c:numRef>
              <c:f>Graphics!$N$29:$N$36</c:f>
              <c:numCache>
                <c:formatCode>#,##0</c:formatCode>
                <c:ptCount val="8"/>
                <c:pt idx="0">
                  <c:v>9</c:v>
                </c:pt>
                <c:pt idx="1">
                  <c:v>2</c:v>
                </c:pt>
                <c:pt idx="2">
                  <c:v>2</c:v>
                </c:pt>
                <c:pt idx="3">
                  <c:v>2</c:v>
                </c:pt>
                <c:pt idx="4">
                  <c:v>5</c:v>
                </c:pt>
                <c:pt idx="5">
                  <c:v>1</c:v>
                </c:pt>
                <c:pt idx="6">
                  <c:v>1</c:v>
                </c:pt>
                <c:pt idx="7">
                  <c:v>1</c:v>
                </c:pt>
              </c:numCache>
            </c:numRef>
          </c:val>
          <c:smooth val="0"/>
          <c:extLst>
            <c:ext xmlns:c16="http://schemas.microsoft.com/office/drawing/2014/chart" uri="{C3380CC4-5D6E-409C-BE32-E72D297353CC}">
              <c16:uniqueId val="{00000001-9096-494C-B70C-5FF2E02F078C}"/>
            </c:ext>
          </c:extLst>
        </c:ser>
        <c:dLbls>
          <c:showLegendKey val="0"/>
          <c:showVal val="0"/>
          <c:showCatName val="0"/>
          <c:showSerName val="0"/>
          <c:showPercent val="0"/>
          <c:showBubbleSize val="0"/>
        </c:dLbls>
        <c:marker val="1"/>
        <c:smooth val="0"/>
        <c:axId val="502877056"/>
        <c:axId val="502876728"/>
      </c:lineChart>
      <c:catAx>
        <c:axId val="506557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6549072"/>
        <c:crosses val="autoZero"/>
        <c:auto val="1"/>
        <c:lblAlgn val="ctr"/>
        <c:lblOffset val="100"/>
        <c:noMultiLvlLbl val="0"/>
      </c:catAx>
      <c:valAx>
        <c:axId val="50654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Verified Therms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6557272"/>
        <c:crosses val="autoZero"/>
        <c:crossBetween val="between"/>
      </c:valAx>
      <c:valAx>
        <c:axId val="50287672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Project Quantity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877056"/>
        <c:crosses val="max"/>
        <c:crossBetween val="between"/>
      </c:valAx>
      <c:catAx>
        <c:axId val="502877056"/>
        <c:scaling>
          <c:orientation val="minMax"/>
        </c:scaling>
        <c:delete val="1"/>
        <c:axPos val="b"/>
        <c:numFmt formatCode="General" sourceLinked="1"/>
        <c:majorTickMark val="out"/>
        <c:minorTickMark val="none"/>
        <c:tickLblPos val="nextTo"/>
        <c:crossAx val="502876728"/>
        <c:crosses val="autoZero"/>
        <c:auto val="1"/>
        <c:lblAlgn val="ctr"/>
        <c:lblOffset val="100"/>
        <c:noMultiLvlLbl val="0"/>
      </c:catAx>
      <c:spPr>
        <a:noFill/>
        <a:ln>
          <a:noFill/>
        </a:ln>
        <a:effectLst/>
      </c:spPr>
    </c:plotArea>
    <c:legend>
      <c:legendPos val="r"/>
      <c:layout>
        <c:manualLayout>
          <c:xMode val="edge"/>
          <c:yMode val="edge"/>
          <c:x val="0.70752478413043762"/>
          <c:y val="0.83615423629815311"/>
          <c:w val="0.27294942829130775"/>
          <c:h val="0.111011463904538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188595</xdr:colOff>
      <xdr:row>17</xdr:row>
      <xdr:rowOff>5080</xdr:rowOff>
    </xdr:from>
    <xdr:to>
      <xdr:col>2</xdr:col>
      <xdr:colOff>287753</xdr:colOff>
      <xdr:row>19</xdr:row>
      <xdr:rowOff>85154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307195" y="3434080"/>
          <a:ext cx="708758" cy="448374"/>
        </a:xfrm>
        <a:prstGeom prst="rect">
          <a:avLst/>
        </a:prstGeom>
        <a:ln>
          <a:solidFill>
            <a:schemeClr val="tx1"/>
          </a:solidFill>
        </a:ln>
      </xdr:spPr>
    </xdr:pic>
    <xdr:clientData/>
  </xdr:twoCellAnchor>
  <xdr:twoCellAnchor editAs="oneCell">
    <xdr:from>
      <xdr:col>1</xdr:col>
      <xdr:colOff>234950</xdr:colOff>
      <xdr:row>3</xdr:row>
      <xdr:rowOff>3175</xdr:rowOff>
    </xdr:from>
    <xdr:to>
      <xdr:col>7</xdr:col>
      <xdr:colOff>288290</xdr:colOff>
      <xdr:row>15</xdr:row>
      <xdr:rowOff>64770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28869" b="34120"/>
        <a:stretch/>
      </xdr:blipFill>
      <xdr:spPr>
        <a:xfrm>
          <a:off x="8940800" y="727075"/>
          <a:ext cx="3710940" cy="242379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4</xdr:row>
      <xdr:rowOff>14286</xdr:rowOff>
    </xdr:from>
    <xdr:to>
      <xdr:col>16</xdr:col>
      <xdr:colOff>152400</xdr:colOff>
      <xdr:row>30</xdr:row>
      <xdr:rowOff>9525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552450</xdr:colOff>
      <xdr:row>3</xdr:row>
      <xdr:rowOff>125411</xdr:rowOff>
    </xdr:from>
    <xdr:to>
      <xdr:col>17</xdr:col>
      <xdr:colOff>342900</xdr:colOff>
      <xdr:row>33</xdr:row>
      <xdr:rowOff>161925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352425</xdr:colOff>
      <xdr:row>3</xdr:row>
      <xdr:rowOff>100011</xdr:rowOff>
    </xdr:from>
    <xdr:to>
      <xdr:col>19</xdr:col>
      <xdr:colOff>209550</xdr:colOff>
      <xdr:row>32</xdr:row>
      <xdr:rowOff>95250</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292734</xdr:colOff>
      <xdr:row>7</xdr:row>
      <xdr:rowOff>76200</xdr:rowOff>
    </xdr:from>
    <xdr:to>
      <xdr:col>12</xdr:col>
      <xdr:colOff>12699</xdr:colOff>
      <xdr:row>32</xdr:row>
      <xdr:rowOff>152400</xdr:rowOff>
    </xdr:to>
    <xdr:graphicFrame macro="">
      <xdr:nvGraphicFramePr>
        <xdr:cNvPr id="2" name="Chart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117474</xdr:colOff>
      <xdr:row>3</xdr:row>
      <xdr:rowOff>107950</xdr:rowOff>
    </xdr:from>
    <xdr:to>
      <xdr:col>7</xdr:col>
      <xdr:colOff>349250</xdr:colOff>
      <xdr:row>24</xdr:row>
      <xdr:rowOff>12700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603250</xdr:colOff>
      <xdr:row>9</xdr:row>
      <xdr:rowOff>31750</xdr:rowOff>
    </xdr:from>
    <xdr:to>
      <xdr:col>13</xdr:col>
      <xdr:colOff>406400</xdr:colOff>
      <xdr:row>24</xdr:row>
      <xdr:rowOff>12700</xdr:rowOff>
    </xdr:to>
    <xdr:graphicFrame macro="">
      <xdr:nvGraphicFramePr>
        <xdr:cNvPr id="3" name="Chart 2">
          <a:extLst>
            <a:ext uri="{FF2B5EF4-FFF2-40B4-BE49-F238E27FC236}">
              <a16:creationId xmlns:a16="http://schemas.microsoft.com/office/drawing/2014/main" id="{00000000-0008-0000-3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69436</xdr:colOff>
      <xdr:row>10</xdr:row>
      <xdr:rowOff>115958</xdr:rowOff>
    </xdr:from>
    <xdr:to>
      <xdr:col>5</xdr:col>
      <xdr:colOff>735496</xdr:colOff>
      <xdr:row>25</xdr:row>
      <xdr:rowOff>6765</xdr:rowOff>
    </xdr:to>
    <xdr:graphicFrame macro="">
      <xdr:nvGraphicFramePr>
        <xdr:cNvPr id="3" name="Chart 2">
          <a:extLst>
            <a:ext uri="{FF2B5EF4-FFF2-40B4-BE49-F238E27FC236}">
              <a16:creationId xmlns:a16="http://schemas.microsoft.com/office/drawing/2014/main" id="{00000000-0008-0000-3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276970</xdr:colOff>
      <xdr:row>10</xdr:row>
      <xdr:rowOff>176118</xdr:rowOff>
    </xdr:from>
    <xdr:to>
      <xdr:col>10</xdr:col>
      <xdr:colOff>1050079</xdr:colOff>
      <xdr:row>26</xdr:row>
      <xdr:rowOff>91521</xdr:rowOff>
    </xdr:to>
    <xdr:graphicFrame macro="">
      <xdr:nvGraphicFramePr>
        <xdr:cNvPr id="4" name="Chart 3">
          <a:extLst>
            <a:ext uri="{FF2B5EF4-FFF2-40B4-BE49-F238E27FC236}">
              <a16:creationId xmlns:a16="http://schemas.microsoft.com/office/drawing/2014/main" id="{00000000-0008-0000-3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1395880</xdr:colOff>
      <xdr:row>12</xdr:row>
      <xdr:rowOff>116915</xdr:rowOff>
    </xdr:from>
    <xdr:to>
      <xdr:col>16</xdr:col>
      <xdr:colOff>123266</xdr:colOff>
      <xdr:row>26</xdr:row>
      <xdr:rowOff>121771</xdr:rowOff>
    </xdr:to>
    <xdr:graphicFrame macro="">
      <xdr:nvGraphicFramePr>
        <xdr:cNvPr id="5" name="Chart 4">
          <a:extLst>
            <a:ext uri="{FF2B5EF4-FFF2-40B4-BE49-F238E27FC236}">
              <a16:creationId xmlns:a16="http://schemas.microsoft.com/office/drawing/2014/main" id="{00000000-0008-0000-3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harles Ampong" id="{9AC3D088-9802-4ACA-8B0C-B081973CC8B3}" userId="Charles Ampong"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 Erickson" refreshedDate="43846.699619791667" createdVersion="6" refreshedVersion="6" minRefreshableVersion="3" recordCount="8" xr:uid="{C3DF42B3-6056-4070-AD77-E0B3FBB11FF0}">
  <cacheSource type="worksheet">
    <worksheetSource ref="A2:H10" sheet="Table 5_1"/>
  </cacheSource>
  <cacheFields count="8">
    <cacheField name="End Use Type" numFmtId="0">
      <sharedItems containsBlank="1" count="5">
        <s v="Appliances"/>
        <s v="Hot Water"/>
        <s v="HVAC"/>
        <s v="Etc."/>
        <m/>
      </sharedItems>
    </cacheField>
    <cacheField name="Research Category" numFmtId="0">
      <sharedItems/>
    </cacheField>
    <cacheField name="Ex Ante Gross Savings (kWh)" numFmtId="3">
      <sharedItems containsSemiMixedTypes="0" containsString="0" containsNumber="1" containsInteger="1" minValue="999999" maxValue="6999993"/>
    </cacheField>
    <cacheField name="Verified Gross Realization Rate" numFmtId="2">
      <sharedItems containsSemiMixedTypes="0" containsString="0" containsNumber="1" minValue="0.99" maxValue="1"/>
    </cacheField>
    <cacheField name="Verified Gross Savings (kWh)" numFmtId="3">
      <sharedItems containsSemiMixedTypes="0" containsString="0" containsNumber="1" containsInteger="1" minValue="999999" maxValue="6999993"/>
    </cacheField>
    <cacheField name="NTG*" numFmtId="4">
      <sharedItems containsMixedTypes="1" containsNumber="1" minValue="0.99" maxValue="0.99"/>
    </cacheField>
    <cacheField name="Verified Net Savings (kWh)" numFmtId="3">
      <sharedItems containsSemiMixedTypes="0" containsString="0" containsNumber="1" containsInteger="1" minValue="999999" maxValue="6999993"/>
    </cacheField>
    <cacheField name="EUL (years)" numFmtId="166">
      <sharedItems containsMixedTypes="1" containsNumber="1" minValue="9.9" maxValue="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s v="Measure 1"/>
    <n v="999999"/>
    <n v="0.99"/>
    <n v="999999"/>
    <n v="0.99"/>
    <n v="999999"/>
    <n v="9.9"/>
  </r>
  <r>
    <x v="0"/>
    <s v="Measure 2"/>
    <n v="999999"/>
    <n v="0.99"/>
    <n v="999999"/>
    <n v="0.99"/>
    <n v="999999"/>
    <n v="9.9"/>
  </r>
  <r>
    <x v="1"/>
    <s v="Measure 3"/>
    <n v="999999"/>
    <n v="0.99"/>
    <n v="999999"/>
    <n v="0.99"/>
    <n v="999999"/>
    <n v="9.9"/>
  </r>
  <r>
    <x v="1"/>
    <s v="Measure 4"/>
    <n v="999999"/>
    <n v="0.99"/>
    <n v="999999"/>
    <n v="0.99"/>
    <n v="999999"/>
    <n v="9.9"/>
  </r>
  <r>
    <x v="2"/>
    <s v="Measure 5"/>
    <n v="999999"/>
    <n v="0.99"/>
    <n v="999999"/>
    <n v="0.99"/>
    <n v="999999"/>
    <n v="9.9"/>
  </r>
  <r>
    <x v="3"/>
    <s v="Etc."/>
    <n v="999999"/>
    <n v="0.99"/>
    <n v="999999"/>
    <n v="0.99"/>
    <n v="999999"/>
    <n v="9.9"/>
  </r>
  <r>
    <x v="4"/>
    <s v="Other"/>
    <n v="999999"/>
    <n v="0.99"/>
    <n v="999999"/>
    <n v="0.99"/>
    <n v="999999"/>
    <n v="9.9"/>
  </r>
  <r>
    <x v="4"/>
    <s v="Total"/>
    <n v="6999993"/>
    <n v="1"/>
    <n v="6999993"/>
    <s v="NA"/>
    <n v="6999993"/>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4E3C60-7900-4D47-9F98-EB50D5190401}"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K4:L8" firstHeaderRow="1" firstDataRow="1" firstDataCol="1"/>
  <pivotFields count="8">
    <pivotField axis="axisRow" showAll="0">
      <items count="6">
        <item x="0"/>
        <item h="1" x="3"/>
        <item x="1"/>
        <item x="2"/>
        <item h="1" x="4"/>
        <item t="default"/>
      </items>
    </pivotField>
    <pivotField showAll="0"/>
    <pivotField numFmtId="3" showAll="0"/>
    <pivotField numFmtId="2" showAll="0"/>
    <pivotField numFmtId="3" showAll="0"/>
    <pivotField showAll="0"/>
    <pivotField dataField="1" numFmtId="3" showAll="0"/>
    <pivotField showAll="0"/>
  </pivotFields>
  <rowFields count="1">
    <field x="0"/>
  </rowFields>
  <rowItems count="4">
    <i>
      <x/>
    </i>
    <i>
      <x v="2"/>
    </i>
    <i>
      <x v="3"/>
    </i>
    <i t="grand">
      <x/>
    </i>
  </rowItems>
  <colItems count="1">
    <i/>
  </colItems>
  <dataFields count="1">
    <dataField name="Sum of Verified Net Savings (kWh)" fld="6" baseField="0" baseItem="0"/>
  </dataFields>
  <chartFormats count="1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2"/>
          </reference>
        </references>
      </pivotArea>
    </chartFormat>
    <chartFormat chart="0" format="3">
      <pivotArea type="data" outline="0" fieldPosition="0">
        <references count="2">
          <reference field="4294967294" count="1" selected="0">
            <x v="0"/>
          </reference>
          <reference field="0" count="1" selected="0">
            <x v="3"/>
          </reference>
        </references>
      </pivotArea>
    </chartFormat>
    <chartFormat chart="1" format="4" series="1">
      <pivotArea type="data" outline="0" fieldPosition="0">
        <references count="1">
          <reference field="4294967294" count="1" selected="0">
            <x v="0"/>
          </reference>
        </references>
      </pivotArea>
    </chartFormat>
    <chartFormat chart="1" format="5">
      <pivotArea type="data" outline="0" fieldPosition="0">
        <references count="2">
          <reference field="4294967294" count="1" selected="0">
            <x v="0"/>
          </reference>
          <reference field="0" count="1" selected="0">
            <x v="0"/>
          </reference>
        </references>
      </pivotArea>
    </chartFormat>
    <chartFormat chart="1" format="6">
      <pivotArea type="data" outline="0" fieldPosition="0">
        <references count="2">
          <reference field="4294967294" count="1" selected="0">
            <x v="0"/>
          </reference>
          <reference field="0" count="1" selected="0">
            <x v="2"/>
          </reference>
        </references>
      </pivotArea>
    </chartFormat>
    <chartFormat chart="1" format="7">
      <pivotArea type="data" outline="0" fieldPosition="0">
        <references count="2">
          <reference field="4294967294" count="1" selected="0">
            <x v="0"/>
          </reference>
          <reference field="0" count="1" selected="0">
            <x v="3"/>
          </reference>
        </references>
      </pivotArea>
    </chartFormat>
    <chartFormat chart="2" format="8" series="1">
      <pivotArea type="data" outline="0" fieldPosition="0">
        <references count="1">
          <reference field="4294967294" count="1" selected="0">
            <x v="0"/>
          </reference>
        </references>
      </pivotArea>
    </chartFormat>
    <chartFormat chart="2" format="9">
      <pivotArea type="data" outline="0" fieldPosition="0">
        <references count="2">
          <reference field="4294967294" count="1" selected="0">
            <x v="0"/>
          </reference>
          <reference field="0" count="1" selected="0">
            <x v="0"/>
          </reference>
        </references>
      </pivotArea>
    </chartFormat>
    <chartFormat chart="2" format="10">
      <pivotArea type="data" outline="0" fieldPosition="0">
        <references count="2">
          <reference field="4294967294" count="1" selected="0">
            <x v="0"/>
          </reference>
          <reference field="0" count="1" selected="0">
            <x v="2"/>
          </reference>
        </references>
      </pivotArea>
    </chartFormat>
    <chartFormat chart="2" format="1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Custom 1">
      <a:dk1>
        <a:sysClr val="windowText" lastClr="000000"/>
      </a:dk1>
      <a:lt1>
        <a:sysClr val="window" lastClr="FFFFFF"/>
      </a:lt1>
      <a:dk2>
        <a:srgbClr val="555759"/>
      </a:dk2>
      <a:lt2>
        <a:srgbClr val="F2F2F2"/>
      </a:lt2>
      <a:accent1>
        <a:srgbClr val="95D600"/>
      </a:accent1>
      <a:accent2>
        <a:srgbClr val="648C1A"/>
      </a:accent2>
      <a:accent3>
        <a:srgbClr val="0093C9"/>
      </a:accent3>
      <a:accent4>
        <a:srgbClr val="FFB718"/>
      </a:accent4>
      <a:accent5>
        <a:srgbClr val="F07B05"/>
      </a:accent5>
      <a:accent6>
        <a:srgbClr val="AC0040"/>
      </a:accent6>
      <a:hlink>
        <a:srgbClr val="006579"/>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 dT="2020-12-14T23:44:22.05" personId="{9AC3D088-9802-4ACA-8B0C-B081973CC8B3}" id="{7B4A41D2-8E7A-4AE9-8DA7-C7463F709A7C}">
    <text>Penalty values should be negative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1.xml"/></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topLeftCell="B1" workbookViewId="0">
      <pane ySplit="1" topLeftCell="A2" activePane="bottomLeft" state="frozen"/>
      <selection pane="bottomLeft" activeCell="K8" sqref="K8"/>
    </sheetView>
  </sheetViews>
  <sheetFormatPr defaultRowHeight="14.5" x14ac:dyDescent="0.35"/>
  <cols>
    <col min="1" max="1" width="130.54296875" bestFit="1" customWidth="1"/>
  </cols>
  <sheetData>
    <row r="1" spans="1:7" ht="21" x14ac:dyDescent="0.5">
      <c r="A1" s="1" t="s">
        <v>11</v>
      </c>
      <c r="C1" s="113" t="s">
        <v>28</v>
      </c>
      <c r="D1" s="113"/>
      <c r="E1" s="113"/>
      <c r="F1" s="23">
        <v>29.31</v>
      </c>
      <c r="G1" s="121" t="s">
        <v>167</v>
      </c>
    </row>
    <row r="2" spans="1:7" ht="21" x14ac:dyDescent="0.5">
      <c r="A2" s="2" t="s">
        <v>0</v>
      </c>
    </row>
    <row r="3" spans="1:7" x14ac:dyDescent="0.35">
      <c r="A3" s="3" t="s">
        <v>12</v>
      </c>
    </row>
    <row r="4" spans="1:7" x14ac:dyDescent="0.35">
      <c r="A4" s="3" t="s">
        <v>174</v>
      </c>
    </row>
    <row r="5" spans="1:7" x14ac:dyDescent="0.35">
      <c r="A5" s="3" t="s">
        <v>20</v>
      </c>
    </row>
    <row r="6" spans="1:7" x14ac:dyDescent="0.35">
      <c r="A6" s="4" t="s">
        <v>1</v>
      </c>
    </row>
    <row r="7" spans="1:7" x14ac:dyDescent="0.35">
      <c r="A7" s="4" t="s">
        <v>2</v>
      </c>
    </row>
    <row r="8" spans="1:7" x14ac:dyDescent="0.35">
      <c r="A8" s="5" t="s">
        <v>3</v>
      </c>
    </row>
    <row r="9" spans="1:7" x14ac:dyDescent="0.35">
      <c r="A9" s="5" t="s">
        <v>4</v>
      </c>
    </row>
    <row r="10" spans="1:7" x14ac:dyDescent="0.35">
      <c r="A10" s="5" t="s">
        <v>5</v>
      </c>
    </row>
    <row r="12" spans="1:7" ht="21" x14ac:dyDescent="0.5">
      <c r="A12" s="6" t="s">
        <v>6</v>
      </c>
    </row>
    <row r="13" spans="1:7" x14ac:dyDescent="0.35">
      <c r="A13" s="4" t="s">
        <v>13</v>
      </c>
    </row>
    <row r="14" spans="1:7" x14ac:dyDescent="0.35">
      <c r="A14" s="5" t="s">
        <v>7</v>
      </c>
    </row>
    <row r="15" spans="1:7" x14ac:dyDescent="0.35">
      <c r="A15" s="5" t="s">
        <v>8</v>
      </c>
    </row>
    <row r="16" spans="1:7" x14ac:dyDescent="0.35">
      <c r="A16" s="5"/>
    </row>
    <row r="17" spans="1:1" ht="18.5" x14ac:dyDescent="0.45">
      <c r="A17" s="7" t="s">
        <v>9</v>
      </c>
    </row>
    <row r="18" spans="1:1" x14ac:dyDescent="0.35">
      <c r="A18" s="5" t="s">
        <v>27</v>
      </c>
    </row>
    <row r="19" spans="1:1" x14ac:dyDescent="0.35">
      <c r="A19" s="5" t="s">
        <v>26</v>
      </c>
    </row>
    <row r="20" spans="1:1" x14ac:dyDescent="0.35">
      <c r="A20" s="5" t="s">
        <v>147</v>
      </c>
    </row>
    <row r="21" spans="1:1" x14ac:dyDescent="0.35">
      <c r="A21" s="5" t="s">
        <v>37</v>
      </c>
    </row>
    <row r="22" spans="1:1" x14ac:dyDescent="0.35">
      <c r="A22" s="5"/>
    </row>
    <row r="23" spans="1:1" ht="18.5" x14ac:dyDescent="0.45">
      <c r="A23" s="7" t="s">
        <v>10</v>
      </c>
    </row>
    <row r="24" spans="1:1" x14ac:dyDescent="0.35">
      <c r="A24" s="5" t="s">
        <v>148</v>
      </c>
    </row>
    <row r="25" spans="1:1" x14ac:dyDescent="0.35">
      <c r="A25" s="120" t="s">
        <v>168</v>
      </c>
    </row>
    <row r="26" spans="1:1" x14ac:dyDescent="0.35">
      <c r="A26" s="5" t="s">
        <v>149</v>
      </c>
    </row>
    <row r="27" spans="1:1" x14ac:dyDescent="0.35">
      <c r="A27" s="5"/>
    </row>
    <row r="28" spans="1:1" ht="18.5" x14ac:dyDescent="0.45">
      <c r="A28" s="7" t="s">
        <v>182</v>
      </c>
    </row>
    <row r="29" spans="1:1" x14ac:dyDescent="0.35">
      <c r="A29" s="5" t="s">
        <v>183</v>
      </c>
    </row>
    <row r="30" spans="1:1" x14ac:dyDescent="0.35">
      <c r="A30" s="54" t="s">
        <v>184</v>
      </c>
    </row>
    <row r="31" spans="1:1" x14ac:dyDescent="0.35">
      <c r="A31" s="5" t="s">
        <v>185</v>
      </c>
    </row>
    <row r="32" spans="1:1" x14ac:dyDescent="0.35">
      <c r="A32" s="54" t="s">
        <v>142</v>
      </c>
    </row>
    <row r="33" spans="1:1" x14ac:dyDescent="0.35">
      <c r="A33" s="54" t="s">
        <v>143</v>
      </c>
    </row>
    <row r="34" spans="1:1" x14ac:dyDescent="0.35">
      <c r="A34" s="54" t="s">
        <v>144</v>
      </c>
    </row>
    <row r="35" spans="1:1" x14ac:dyDescent="0.35">
      <c r="A35" s="5" t="s">
        <v>186</v>
      </c>
    </row>
    <row r="36" spans="1:1" x14ac:dyDescent="0.35">
      <c r="A36" s="54" t="s">
        <v>145</v>
      </c>
    </row>
    <row r="37" spans="1:1" x14ac:dyDescent="0.35">
      <c r="A37" s="54" t="s">
        <v>150</v>
      </c>
    </row>
    <row r="38" spans="1:1" x14ac:dyDescent="0.35">
      <c r="A38" s="54" t="s">
        <v>151</v>
      </c>
    </row>
    <row r="39" spans="1:1" x14ac:dyDescent="0.35">
      <c r="A39" s="54" t="s">
        <v>146</v>
      </c>
    </row>
    <row r="40" spans="1:1" x14ac:dyDescent="0.35">
      <c r="A40" s="5" t="s">
        <v>187</v>
      </c>
    </row>
    <row r="41" spans="1:1" x14ac:dyDescent="0.35">
      <c r="A41" s="54" t="s">
        <v>170</v>
      </c>
    </row>
    <row r="42" spans="1:1" x14ac:dyDescent="0.35">
      <c r="A42" s="54" t="s">
        <v>173</v>
      </c>
    </row>
    <row r="43" spans="1:1" x14ac:dyDescent="0.35">
      <c r="A43" s="54" t="s">
        <v>171</v>
      </c>
    </row>
    <row r="45" spans="1:1" ht="18.5" x14ac:dyDescent="0.45">
      <c r="A45" s="7" t="s">
        <v>172</v>
      </c>
    </row>
    <row r="46" spans="1:1" x14ac:dyDescent="0.35">
      <c r="A46" s="5" t="s">
        <v>175</v>
      </c>
    </row>
    <row r="47" spans="1:1" x14ac:dyDescent="0.35">
      <c r="A47" s="122" t="s">
        <v>179</v>
      </c>
    </row>
    <row r="48" spans="1:1" x14ac:dyDescent="0.35">
      <c r="A48" s="122" t="s">
        <v>176</v>
      </c>
    </row>
    <row r="49" spans="1:1" x14ac:dyDescent="0.35">
      <c r="A49" s="123" t="s">
        <v>177</v>
      </c>
    </row>
    <row r="50" spans="1:1" ht="29" x14ac:dyDescent="0.35">
      <c r="A50" s="123" t="s">
        <v>178</v>
      </c>
    </row>
    <row r="51" spans="1:1" x14ac:dyDescent="0.35">
      <c r="A51" s="5" t="s">
        <v>180</v>
      </c>
    </row>
    <row r="52" spans="1:1" x14ac:dyDescent="0.35">
      <c r="A52" s="5" t="s">
        <v>181</v>
      </c>
    </row>
    <row r="53" spans="1:1" x14ac:dyDescent="0.35">
      <c r="A53" s="5" t="s">
        <v>188</v>
      </c>
    </row>
  </sheetData>
  <dataConsolidate link="1"/>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9F7F-13AB-4313-885D-49F2423EB936}">
  <sheetPr codeName="Sheet27"/>
  <dimension ref="A1:I25"/>
  <sheetViews>
    <sheetView showGridLines="0" workbookViewId="0">
      <selection sqref="A1:G8"/>
    </sheetView>
  </sheetViews>
  <sheetFormatPr defaultRowHeight="14.5" x14ac:dyDescent="0.35"/>
  <cols>
    <col min="1" max="1" width="13.54296875" customWidth="1"/>
    <col min="2" max="2" width="24.7265625" customWidth="1"/>
    <col min="3" max="3" width="13.1796875" customWidth="1"/>
    <col min="4" max="4" width="16.1796875" customWidth="1"/>
    <col min="5" max="5" width="15" customWidth="1"/>
    <col min="6" max="6" width="18.54296875" customWidth="1"/>
    <col min="7" max="7" width="60" style="5" customWidth="1"/>
    <col min="9" max="9" width="41.1796875" customWidth="1"/>
  </cols>
  <sheetData>
    <row r="1" spans="1:9" ht="40" thickBot="1" x14ac:dyDescent="0.4">
      <c r="A1" s="260" t="s">
        <v>98</v>
      </c>
      <c r="B1" s="260" t="s">
        <v>152</v>
      </c>
      <c r="C1" s="264" t="s">
        <v>219</v>
      </c>
      <c r="D1" s="264" t="s">
        <v>517</v>
      </c>
      <c r="E1" s="264" t="s">
        <v>218</v>
      </c>
      <c r="F1" s="264" t="s">
        <v>516</v>
      </c>
      <c r="G1" s="272" t="s">
        <v>293</v>
      </c>
    </row>
    <row r="2" spans="1:9" s="277" customFormat="1" ht="15.5" thickTop="1" thickBot="1" x14ac:dyDescent="0.4">
      <c r="A2" s="273" t="s">
        <v>199</v>
      </c>
      <c r="B2" s="273" t="s">
        <v>294</v>
      </c>
      <c r="C2" s="274">
        <v>2376639.6570333298</v>
      </c>
      <c r="D2" s="275">
        <v>69659308.347646996</v>
      </c>
      <c r="E2" s="275">
        <v>2376639.6570107099</v>
      </c>
      <c r="F2" s="275">
        <v>69659308.346984103</v>
      </c>
      <c r="G2" s="276" t="s">
        <v>682</v>
      </c>
      <c r="I2"/>
    </row>
    <row r="3" spans="1:9" s="277" customFormat="1" ht="15" thickBot="1" x14ac:dyDescent="0.4">
      <c r="A3" s="273" t="s">
        <v>198</v>
      </c>
      <c r="B3" s="273" t="s">
        <v>507</v>
      </c>
      <c r="C3" s="274">
        <v>1861022.19331772</v>
      </c>
      <c r="D3" s="275">
        <v>54546560.486142203</v>
      </c>
      <c r="E3" s="275">
        <v>1302715.5353224</v>
      </c>
      <c r="F3" s="275">
        <v>38182592.340299599</v>
      </c>
      <c r="G3" s="276" t="s">
        <v>681</v>
      </c>
      <c r="I3" s="315"/>
    </row>
    <row r="4" spans="1:9" s="277" customFormat="1" ht="15" thickBot="1" x14ac:dyDescent="0.4">
      <c r="A4" s="273" t="s">
        <v>198</v>
      </c>
      <c r="B4" s="273" t="s">
        <v>538</v>
      </c>
      <c r="C4" s="274">
        <v>78926.502811249695</v>
      </c>
      <c r="D4" s="275">
        <v>2313335.7973977299</v>
      </c>
      <c r="E4" s="275">
        <v>41831.046489962297</v>
      </c>
      <c r="F4" s="275">
        <v>1226067.9726207899</v>
      </c>
      <c r="G4" s="276" t="s">
        <v>668</v>
      </c>
      <c r="I4" s="315"/>
    </row>
    <row r="5" spans="1:9" s="277" customFormat="1" ht="15" thickBot="1" x14ac:dyDescent="0.4">
      <c r="A5" s="273" t="s">
        <v>198</v>
      </c>
      <c r="B5" s="273" t="s">
        <v>542</v>
      </c>
      <c r="C5" s="274">
        <v>6206.78125</v>
      </c>
      <c r="D5" s="275">
        <v>181920.75843749999</v>
      </c>
      <c r="E5" s="275">
        <v>6020.5778124999997</v>
      </c>
      <c r="F5" s="275">
        <v>176463.13568437501</v>
      </c>
      <c r="G5" s="276" t="s">
        <v>678</v>
      </c>
      <c r="I5" s="315"/>
    </row>
    <row r="6" spans="1:9" s="329" customFormat="1" ht="15" thickBot="1" x14ac:dyDescent="0.4">
      <c r="A6" s="273" t="s">
        <v>97</v>
      </c>
      <c r="B6" s="273" t="s">
        <v>456</v>
      </c>
      <c r="C6" s="274">
        <v>11701.9813519164</v>
      </c>
      <c r="D6" s="275">
        <v>342985.07342466997</v>
      </c>
      <c r="E6" s="275">
        <v>10297.743589686401</v>
      </c>
      <c r="F6" s="275">
        <v>301826.86461370799</v>
      </c>
      <c r="G6" s="276" t="s">
        <v>679</v>
      </c>
      <c r="I6" s="315"/>
    </row>
    <row r="7" spans="1:9" s="277" customFormat="1" ht="15" thickBot="1" x14ac:dyDescent="0.4">
      <c r="A7" s="273" t="s">
        <v>563</v>
      </c>
      <c r="B7" s="273" t="s">
        <v>443</v>
      </c>
      <c r="C7" s="274">
        <v>17402.924999999999</v>
      </c>
      <c r="D7" s="275">
        <v>510079.73174999998</v>
      </c>
      <c r="E7" s="275">
        <v>16880.83725</v>
      </c>
      <c r="F7" s="275">
        <v>494777.3397975</v>
      </c>
      <c r="G7" s="276" t="s">
        <v>680</v>
      </c>
      <c r="I7"/>
    </row>
    <row r="8" spans="1:9" s="277" customFormat="1" ht="16.5" customHeight="1" x14ac:dyDescent="0.35">
      <c r="A8" s="278" t="s">
        <v>126</v>
      </c>
      <c r="B8" s="279" t="s">
        <v>636</v>
      </c>
      <c r="C8" s="280">
        <v>4351900.0407642201</v>
      </c>
      <c r="D8" s="280">
        <v>127554190.19479901</v>
      </c>
      <c r="E8" s="281">
        <v>3754385.3974752598</v>
      </c>
      <c r="F8" s="280">
        <v>110041036</v>
      </c>
      <c r="G8" s="282"/>
      <c r="I8"/>
    </row>
    <row r="10" spans="1:9" x14ac:dyDescent="0.35">
      <c r="H10" s="315"/>
      <c r="I10" s="315"/>
    </row>
    <row r="11" spans="1:9" x14ac:dyDescent="0.35">
      <c r="A11" s="315"/>
      <c r="B11" s="315"/>
      <c r="C11" s="315"/>
      <c r="D11" s="315"/>
      <c r="E11" s="315"/>
      <c r="F11" s="315"/>
      <c r="G11" s="315"/>
      <c r="H11" s="315"/>
      <c r="I11" s="315"/>
    </row>
    <row r="12" spans="1:9" x14ac:dyDescent="0.35">
      <c r="A12" s="315"/>
      <c r="B12" s="315"/>
      <c r="C12" s="315"/>
      <c r="D12" s="315"/>
      <c r="E12" s="315"/>
      <c r="F12" s="315"/>
      <c r="G12" s="315"/>
      <c r="H12" s="315"/>
      <c r="I12" s="315"/>
    </row>
    <row r="13" spans="1:9" x14ac:dyDescent="0.35">
      <c r="A13" s="315"/>
      <c r="B13" s="315"/>
      <c r="C13" s="315"/>
      <c r="D13" s="315"/>
      <c r="E13" s="315"/>
      <c r="F13" s="315"/>
      <c r="G13" s="315"/>
      <c r="H13" s="315"/>
      <c r="I13" s="315"/>
    </row>
    <row r="14" spans="1:9" x14ac:dyDescent="0.35">
      <c r="A14" s="315"/>
      <c r="B14" s="315"/>
      <c r="C14" s="315"/>
      <c r="D14" s="315"/>
      <c r="E14" s="315"/>
      <c r="F14" s="315"/>
      <c r="G14" s="315"/>
      <c r="H14" s="315"/>
      <c r="I14" s="315"/>
    </row>
    <row r="15" spans="1:9" x14ac:dyDescent="0.35">
      <c r="A15" s="315"/>
      <c r="B15" s="315"/>
      <c r="C15" s="315"/>
      <c r="D15" s="315"/>
      <c r="E15" s="315"/>
      <c r="F15" s="315"/>
      <c r="G15" s="315"/>
      <c r="H15" s="315"/>
      <c r="I15" s="315"/>
    </row>
    <row r="16" spans="1:9" x14ac:dyDescent="0.35">
      <c r="A16" s="315"/>
      <c r="B16" s="315"/>
      <c r="C16" s="315"/>
      <c r="D16" s="315"/>
      <c r="E16" s="315"/>
      <c r="F16" s="315"/>
      <c r="G16" s="315"/>
      <c r="H16" s="315"/>
      <c r="I16" s="315"/>
    </row>
    <row r="17" spans="1:9" x14ac:dyDescent="0.35">
      <c r="A17" s="315"/>
      <c r="B17" s="315"/>
      <c r="C17" s="315"/>
      <c r="D17" s="315"/>
      <c r="E17" s="315"/>
      <c r="F17" s="315"/>
      <c r="G17" s="315"/>
      <c r="H17" s="315"/>
      <c r="I17" s="315"/>
    </row>
    <row r="18" spans="1:9" x14ac:dyDescent="0.35">
      <c r="A18" s="315"/>
      <c r="B18" s="315"/>
      <c r="C18" s="315"/>
      <c r="D18" s="315"/>
      <c r="E18" s="315"/>
      <c r="F18" s="315"/>
      <c r="G18" s="315"/>
      <c r="H18" s="315"/>
      <c r="I18" s="315"/>
    </row>
    <row r="19" spans="1:9" x14ac:dyDescent="0.35">
      <c r="A19" s="315"/>
      <c r="B19" s="315"/>
      <c r="C19" s="315"/>
      <c r="D19" s="315"/>
      <c r="E19" s="315"/>
      <c r="F19" s="315"/>
      <c r="G19" s="315"/>
      <c r="H19" s="315"/>
      <c r="I19" s="315"/>
    </row>
    <row r="20" spans="1:9" x14ac:dyDescent="0.35">
      <c r="B20" s="315"/>
      <c r="C20" s="315"/>
      <c r="D20" s="315"/>
      <c r="E20" s="315"/>
      <c r="F20" s="315"/>
      <c r="G20" s="315"/>
      <c r="H20" s="315"/>
      <c r="I20" s="315"/>
    </row>
    <row r="21" spans="1:9" x14ac:dyDescent="0.35">
      <c r="A21" s="315"/>
      <c r="B21" s="315"/>
      <c r="C21" s="315"/>
      <c r="D21" s="315"/>
      <c r="E21" s="315"/>
      <c r="F21" s="315"/>
      <c r="G21" s="315"/>
      <c r="H21" s="315"/>
      <c r="I21" s="315"/>
    </row>
    <row r="22" spans="1:9" x14ac:dyDescent="0.35">
      <c r="A22" s="315"/>
      <c r="B22" s="315"/>
      <c r="C22" s="315"/>
      <c r="D22" s="315"/>
      <c r="E22" s="315"/>
      <c r="F22" s="315"/>
      <c r="G22" s="315"/>
      <c r="H22" s="315"/>
      <c r="I22" s="315"/>
    </row>
    <row r="23" spans="1:9" x14ac:dyDescent="0.35">
      <c r="A23" s="315"/>
      <c r="B23" s="315"/>
      <c r="C23" s="315"/>
      <c r="D23" s="315"/>
      <c r="E23" s="315"/>
      <c r="F23" s="315"/>
      <c r="G23" s="315"/>
      <c r="H23" s="315"/>
      <c r="I23" s="315"/>
    </row>
    <row r="24" spans="1:9" x14ac:dyDescent="0.35">
      <c r="A24" s="315"/>
      <c r="B24" s="315"/>
      <c r="C24" s="315"/>
      <c r="D24" s="315"/>
      <c r="E24" s="315"/>
      <c r="F24" s="315"/>
      <c r="G24" s="315"/>
      <c r="H24" s="315"/>
      <c r="I24" s="315"/>
    </row>
    <row r="25" spans="1:9" x14ac:dyDescent="0.35">
      <c r="C25" s="283"/>
      <c r="D25" s="283"/>
      <c r="E25" s="283"/>
      <c r="F25" s="28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F6F9-629E-4A9C-A444-E7A383F26D16}">
  <sheetPr codeName="Sheet8"/>
  <dimension ref="A1:AW104"/>
  <sheetViews>
    <sheetView showGridLines="0" topLeftCell="A13" zoomScaleNormal="100" workbookViewId="0">
      <selection activeCell="D4" sqref="D4:D40"/>
    </sheetView>
  </sheetViews>
  <sheetFormatPr defaultRowHeight="14.5" outlineLevelCol="2" x14ac:dyDescent="0.35"/>
  <cols>
    <col min="1" max="1" width="14" customWidth="1"/>
    <col min="2" max="2" width="40" customWidth="1"/>
    <col min="3" max="3" width="15.81640625" customWidth="1" outlineLevel="2"/>
    <col min="4" max="5" width="14.453125" customWidth="1" outlineLevel="2"/>
    <col min="6" max="6" width="13.453125" customWidth="1" outlineLevel="2"/>
    <col min="7" max="7" width="13.54296875" customWidth="1" outlineLevel="2"/>
    <col min="8" max="8" width="12.453125" customWidth="1" outlineLevel="2"/>
    <col min="9" max="9" width="12.81640625" customWidth="1" outlineLevel="2"/>
    <col min="10" max="14" width="12" customWidth="1" outlineLevel="2"/>
    <col min="15" max="15" width="12.81640625" customWidth="1" outlineLevel="2"/>
    <col min="16" max="27" width="12" customWidth="1" outlineLevel="1"/>
    <col min="28" max="38" width="12" bestFit="1" customWidth="1"/>
    <col min="39" max="39" width="9" customWidth="1"/>
  </cols>
  <sheetData>
    <row r="1" spans="1:49" ht="19" thickBot="1" x14ac:dyDescent="0.4">
      <c r="A1" s="10" t="s">
        <v>295</v>
      </c>
    </row>
    <row r="2" spans="1:49" ht="15" customHeight="1" thickTop="1" x14ac:dyDescent="0.35">
      <c r="A2" s="11"/>
      <c r="B2" s="11"/>
      <c r="C2" s="12"/>
      <c r="D2" s="12"/>
      <c r="E2" s="12"/>
      <c r="F2" s="12"/>
      <c r="G2" s="16" t="s">
        <v>110</v>
      </c>
      <c r="H2" s="17"/>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20"/>
      <c r="AN2" s="8"/>
      <c r="AO2" s="9"/>
      <c r="AP2" s="8"/>
    </row>
    <row r="3" spans="1:49" ht="40" thickBot="1" x14ac:dyDescent="0.4">
      <c r="A3" s="13" t="s">
        <v>98</v>
      </c>
      <c r="B3" s="13" t="s">
        <v>152</v>
      </c>
      <c r="C3" s="14" t="s">
        <v>169</v>
      </c>
      <c r="D3" s="14" t="s">
        <v>570</v>
      </c>
      <c r="E3" s="14" t="s">
        <v>189</v>
      </c>
      <c r="F3" s="14" t="s">
        <v>215</v>
      </c>
      <c r="G3" s="19">
        <v>2018</v>
      </c>
      <c r="H3" s="15">
        <v>2019</v>
      </c>
      <c r="I3" s="15">
        <v>2020</v>
      </c>
      <c r="J3" s="15">
        <v>2021</v>
      </c>
      <c r="K3" s="15">
        <v>2022</v>
      </c>
      <c r="L3" s="15">
        <v>2023</v>
      </c>
      <c r="M3" s="15">
        <v>2024</v>
      </c>
      <c r="N3" s="15">
        <v>2025</v>
      </c>
      <c r="O3" s="15">
        <v>2026</v>
      </c>
      <c r="P3" s="15">
        <v>2027</v>
      </c>
      <c r="Q3" s="15">
        <v>2028</v>
      </c>
      <c r="R3" s="15">
        <v>2029</v>
      </c>
      <c r="S3" s="15">
        <v>2030</v>
      </c>
      <c r="T3" s="15">
        <v>2031</v>
      </c>
      <c r="U3" s="15">
        <v>2032</v>
      </c>
      <c r="V3" s="15">
        <v>2033</v>
      </c>
      <c r="W3" s="15">
        <v>2034</v>
      </c>
      <c r="X3" s="15">
        <v>2035</v>
      </c>
      <c r="Y3" s="15">
        <v>2036</v>
      </c>
      <c r="Z3" s="15">
        <v>2037</v>
      </c>
      <c r="AA3" s="15">
        <v>2038</v>
      </c>
      <c r="AB3" s="15">
        <v>2039</v>
      </c>
      <c r="AC3" s="15">
        <v>2040</v>
      </c>
      <c r="AD3" s="15">
        <v>2041</v>
      </c>
      <c r="AE3" s="15">
        <v>2042</v>
      </c>
      <c r="AF3" s="15">
        <v>2043</v>
      </c>
      <c r="AG3" s="15">
        <v>2044</v>
      </c>
      <c r="AH3" s="15">
        <v>2045</v>
      </c>
      <c r="AI3" s="15">
        <v>2046</v>
      </c>
      <c r="AJ3" s="15">
        <v>2047</v>
      </c>
      <c r="AK3" s="15">
        <v>2048</v>
      </c>
      <c r="AL3" s="15">
        <v>2049</v>
      </c>
      <c r="AM3" s="21">
        <v>2050</v>
      </c>
      <c r="AN3" s="9"/>
      <c r="AO3" s="114"/>
      <c r="AP3" s="114"/>
      <c r="AQ3" s="651" t="s">
        <v>11</v>
      </c>
      <c r="AR3" s="651"/>
      <c r="AS3" s="651"/>
      <c r="AT3" s="651"/>
      <c r="AU3" s="651"/>
      <c r="AV3" s="651"/>
      <c r="AW3" s="651"/>
    </row>
    <row r="4" spans="1:49" ht="15.65" customHeight="1" thickTop="1" thickBot="1" x14ac:dyDescent="0.4">
      <c r="A4" s="58" t="s">
        <v>198</v>
      </c>
      <c r="B4" s="58" t="s">
        <v>507</v>
      </c>
      <c r="C4" s="87">
        <v>13.9751749865987</v>
      </c>
      <c r="D4" s="84">
        <v>347650433.05425602</v>
      </c>
      <c r="E4" s="55">
        <v>0.73986308065288797</v>
      </c>
      <c r="F4" s="59">
        <v>3460116521.9892802</v>
      </c>
      <c r="G4" s="132"/>
      <c r="H4" s="132"/>
      <c r="I4" s="132"/>
      <c r="J4" s="60">
        <v>257213720.38983199</v>
      </c>
      <c r="K4" s="60">
        <v>257151341.50987101</v>
      </c>
      <c r="L4" s="60">
        <v>256245607.63322201</v>
      </c>
      <c r="M4" s="60">
        <v>253638644.27849999</v>
      </c>
      <c r="N4" s="60">
        <v>252179896.71498999</v>
      </c>
      <c r="O4" s="60">
        <v>250715139.50970799</v>
      </c>
      <c r="P4" s="60">
        <v>247291153.88888699</v>
      </c>
      <c r="Q4" s="60">
        <v>244444461.03903499</v>
      </c>
      <c r="R4" s="60">
        <v>242301662.496461</v>
      </c>
      <c r="S4" s="60">
        <v>238463869.199983</v>
      </c>
      <c r="T4" s="60">
        <v>229406330.51686499</v>
      </c>
      <c r="U4" s="60">
        <v>191735485.90920299</v>
      </c>
      <c r="V4" s="60">
        <v>147748388.91352201</v>
      </c>
      <c r="W4" s="60">
        <v>140085534.866943</v>
      </c>
      <c r="X4" s="60">
        <v>135868126.30355</v>
      </c>
      <c r="Y4" s="60">
        <v>22138317.369462099</v>
      </c>
      <c r="Z4" s="60">
        <v>20965515.635857601</v>
      </c>
      <c r="AA4" s="60">
        <v>19758062.264512599</v>
      </c>
      <c r="AB4" s="60">
        <v>19753550.411693301</v>
      </c>
      <c r="AC4" s="60">
        <v>19100747.5504646</v>
      </c>
      <c r="AD4" s="60">
        <v>3696140.4209490898</v>
      </c>
      <c r="AE4" s="60">
        <v>3696140.4209490898</v>
      </c>
      <c r="AF4" s="60">
        <v>3696140.4209490898</v>
      </c>
      <c r="AG4" s="60">
        <v>1411272.1619319499</v>
      </c>
      <c r="AH4" s="60">
        <v>1411272.1619319499</v>
      </c>
      <c r="AI4" s="60">
        <v>0</v>
      </c>
      <c r="AJ4" s="60">
        <v>0</v>
      </c>
      <c r="AK4" s="60">
        <v>0</v>
      </c>
      <c r="AL4" s="60">
        <v>0</v>
      </c>
      <c r="AM4" s="60">
        <v>0</v>
      </c>
      <c r="AN4" s="8"/>
      <c r="AO4" s="8"/>
      <c r="AP4" s="8"/>
      <c r="AQ4" s="652" t="s">
        <v>163</v>
      </c>
      <c r="AR4" s="652"/>
      <c r="AS4" s="652"/>
      <c r="AT4" s="652"/>
      <c r="AU4" s="652"/>
      <c r="AV4" s="652"/>
      <c r="AW4" s="652"/>
    </row>
    <row r="5" spans="1:49" s="315" customFormat="1" ht="15.65" customHeight="1" thickBot="1" x14ac:dyDescent="0.4">
      <c r="A5" s="62" t="s">
        <v>198</v>
      </c>
      <c r="B5" s="62" t="s">
        <v>442</v>
      </c>
      <c r="C5" s="491">
        <v>11.246085474299299</v>
      </c>
      <c r="D5" s="84">
        <v>269381913.05046999</v>
      </c>
      <c r="E5" s="95">
        <v>0.76333374907329399</v>
      </c>
      <c r="F5" s="67">
        <v>2046609041.54</v>
      </c>
      <c r="G5" s="133"/>
      <c r="H5" s="133"/>
      <c r="I5" s="133"/>
      <c r="J5" s="57">
        <v>205628305.621351</v>
      </c>
      <c r="K5" s="57">
        <v>205628305.621351</v>
      </c>
      <c r="L5" s="57">
        <v>205628305.621351</v>
      </c>
      <c r="M5" s="57">
        <v>205628305.621351</v>
      </c>
      <c r="N5" s="57">
        <v>153913771.285806</v>
      </c>
      <c r="O5" s="57">
        <v>148333241.81868801</v>
      </c>
      <c r="P5" s="57">
        <v>145626215.83480701</v>
      </c>
      <c r="Q5" s="57">
        <v>116519955.004017</v>
      </c>
      <c r="R5" s="57">
        <v>116469814.539626</v>
      </c>
      <c r="S5" s="57">
        <v>105535834.928342</v>
      </c>
      <c r="T5" s="57">
        <v>95096158.627060398</v>
      </c>
      <c r="U5" s="57">
        <v>87314960.370165795</v>
      </c>
      <c r="V5" s="57">
        <v>87131316.554251701</v>
      </c>
      <c r="W5" s="57">
        <v>86512236.350495905</v>
      </c>
      <c r="X5" s="57">
        <v>81642313.741340205</v>
      </c>
      <c r="Y5" s="57">
        <v>0</v>
      </c>
      <c r="Z5" s="57">
        <v>0</v>
      </c>
      <c r="AA5" s="57">
        <v>0</v>
      </c>
      <c r="AB5" s="57">
        <v>0</v>
      </c>
      <c r="AC5" s="57">
        <v>0</v>
      </c>
      <c r="AD5" s="57">
        <v>0</v>
      </c>
      <c r="AE5" s="57">
        <v>0</v>
      </c>
      <c r="AF5" s="57">
        <v>0</v>
      </c>
      <c r="AG5" s="57">
        <v>0</v>
      </c>
      <c r="AH5" s="57">
        <v>0</v>
      </c>
      <c r="AI5" s="57">
        <v>0</v>
      </c>
      <c r="AJ5" s="57">
        <v>0</v>
      </c>
      <c r="AK5" s="57">
        <v>0</v>
      </c>
      <c r="AL5" s="57">
        <v>0</v>
      </c>
      <c r="AM5" s="57">
        <v>0</v>
      </c>
      <c r="AN5" s="8"/>
      <c r="AO5" s="8"/>
      <c r="AP5" s="8"/>
      <c r="AQ5" s="488"/>
      <c r="AR5" s="488"/>
      <c r="AS5" s="488"/>
      <c r="AT5" s="488"/>
      <c r="AU5" s="488"/>
      <c r="AV5" s="488"/>
      <c r="AW5" s="488"/>
    </row>
    <row r="6" spans="1:49" s="315" customFormat="1" ht="15.65" customHeight="1" thickBot="1" x14ac:dyDescent="0.4">
      <c r="A6" s="62" t="s">
        <v>198</v>
      </c>
      <c r="B6" s="62" t="s">
        <v>542</v>
      </c>
      <c r="C6" s="491">
        <v>12.4944487442349</v>
      </c>
      <c r="D6" s="84">
        <v>223011573.75864699</v>
      </c>
      <c r="E6" s="95">
        <v>0.97024384303843603</v>
      </c>
      <c r="F6" s="67">
        <v>2480476359.81215</v>
      </c>
      <c r="G6" s="133"/>
      <c r="H6" s="133"/>
      <c r="I6" s="133"/>
      <c r="J6" s="57">
        <v>216375606.36564001</v>
      </c>
      <c r="K6" s="57">
        <v>216248221.19373301</v>
      </c>
      <c r="L6" s="57">
        <v>214672459.764642</v>
      </c>
      <c r="M6" s="57">
        <v>207440479.90150201</v>
      </c>
      <c r="N6" s="57">
        <v>196275342.36976701</v>
      </c>
      <c r="O6" s="57">
        <v>189857905.10252199</v>
      </c>
      <c r="P6" s="57">
        <v>187616085.568528</v>
      </c>
      <c r="Q6" s="57">
        <v>185679687.769669</v>
      </c>
      <c r="R6" s="57">
        <v>184754352.55943099</v>
      </c>
      <c r="S6" s="57">
        <v>178921843.06925899</v>
      </c>
      <c r="T6" s="57">
        <v>157832853.36262101</v>
      </c>
      <c r="U6" s="57">
        <v>126719436.776903</v>
      </c>
      <c r="V6" s="57">
        <v>79890521.549641907</v>
      </c>
      <c r="W6" s="57">
        <v>70817184.410167396</v>
      </c>
      <c r="X6" s="57">
        <v>66305404.844700098</v>
      </c>
      <c r="Y6" s="57">
        <v>213795.04068437501</v>
      </c>
      <c r="Z6" s="57">
        <v>213795.04068437501</v>
      </c>
      <c r="AA6" s="57">
        <v>213795.04068437501</v>
      </c>
      <c r="AB6" s="57">
        <v>213795.04068437501</v>
      </c>
      <c r="AC6" s="57">
        <v>213795.04068437501</v>
      </c>
      <c r="AD6" s="57">
        <v>0</v>
      </c>
      <c r="AE6" s="57">
        <v>0</v>
      </c>
      <c r="AF6" s="57">
        <v>0</v>
      </c>
      <c r="AG6" s="57">
        <v>0</v>
      </c>
      <c r="AH6" s="57">
        <v>0</v>
      </c>
      <c r="AI6" s="57">
        <v>0</v>
      </c>
      <c r="AJ6" s="57">
        <v>0</v>
      </c>
      <c r="AK6" s="57">
        <v>0</v>
      </c>
      <c r="AL6" s="57">
        <v>0</v>
      </c>
      <c r="AM6" s="57">
        <v>0</v>
      </c>
      <c r="AN6" s="8"/>
      <c r="AO6" s="8"/>
      <c r="AP6" s="8"/>
      <c r="AQ6" s="488"/>
      <c r="AR6" s="488"/>
      <c r="AS6" s="488"/>
      <c r="AT6" s="488"/>
      <c r="AU6" s="488"/>
      <c r="AV6" s="488"/>
      <c r="AW6" s="488"/>
    </row>
    <row r="7" spans="1:49" s="315" customFormat="1" ht="15.65" customHeight="1" thickBot="1" x14ac:dyDescent="0.4">
      <c r="A7" s="62" t="s">
        <v>198</v>
      </c>
      <c r="B7" s="62" t="s">
        <v>158</v>
      </c>
      <c r="C7" s="491">
        <v>19.974185451619299</v>
      </c>
      <c r="D7" s="84">
        <v>54194123.2507746</v>
      </c>
      <c r="E7" s="95">
        <v>0.86460592706537898</v>
      </c>
      <c r="F7" s="67">
        <v>897929009.97896695</v>
      </c>
      <c r="G7" s="133"/>
      <c r="H7" s="133"/>
      <c r="I7" s="133"/>
      <c r="J7" s="57">
        <v>46856560.174731404</v>
      </c>
      <c r="K7" s="57">
        <v>46856560.174731404</v>
      </c>
      <c r="L7" s="57">
        <v>46856560.174731404</v>
      </c>
      <c r="M7" s="57">
        <v>44617206.875074297</v>
      </c>
      <c r="N7" s="57">
        <v>44617206.875074297</v>
      </c>
      <c r="O7" s="57">
        <v>44617206.875074297</v>
      </c>
      <c r="P7" s="57">
        <v>44617206.875074297</v>
      </c>
      <c r="Q7" s="57">
        <v>44617206.875074297</v>
      </c>
      <c r="R7" s="57">
        <v>44617206.875074297</v>
      </c>
      <c r="S7" s="57">
        <v>44617206.875074297</v>
      </c>
      <c r="T7" s="57">
        <v>44617206.875074297</v>
      </c>
      <c r="U7" s="57">
        <v>44617206.875074297</v>
      </c>
      <c r="V7" s="57">
        <v>44617206.875074297</v>
      </c>
      <c r="W7" s="57">
        <v>44617206.875074297</v>
      </c>
      <c r="X7" s="57">
        <v>44617206.875074297</v>
      </c>
      <c r="Y7" s="57">
        <v>44617206.875074297</v>
      </c>
      <c r="Z7" s="57">
        <v>44617206.875074297</v>
      </c>
      <c r="AA7" s="57">
        <v>44617206.875074297</v>
      </c>
      <c r="AB7" s="57">
        <v>44617206.875074297</v>
      </c>
      <c r="AC7" s="57">
        <v>43484019.453584202</v>
      </c>
      <c r="AD7" s="57">
        <v>0</v>
      </c>
      <c r="AE7" s="57">
        <v>0</v>
      </c>
      <c r="AF7" s="57">
        <v>0</v>
      </c>
      <c r="AG7" s="57">
        <v>0</v>
      </c>
      <c r="AH7" s="57">
        <v>0</v>
      </c>
      <c r="AI7" s="57">
        <v>0</v>
      </c>
      <c r="AJ7" s="57">
        <v>0</v>
      </c>
      <c r="AK7" s="57">
        <v>0</v>
      </c>
      <c r="AL7" s="57">
        <v>0</v>
      </c>
      <c r="AM7" s="57">
        <v>0</v>
      </c>
      <c r="AN7" s="8"/>
      <c r="AO7" s="8"/>
      <c r="AP7" s="8"/>
      <c r="AQ7" s="488"/>
      <c r="AR7" s="488"/>
      <c r="AS7" s="488"/>
      <c r="AT7" s="488"/>
      <c r="AU7" s="488"/>
      <c r="AV7" s="488"/>
      <c r="AW7" s="488"/>
    </row>
    <row r="8" spans="1:49" s="315" customFormat="1" ht="15.65" customHeight="1" thickBot="1" x14ac:dyDescent="0.4">
      <c r="A8" s="62" t="s">
        <v>198</v>
      </c>
      <c r="B8" s="62" t="s">
        <v>584</v>
      </c>
      <c r="C8" s="491">
        <v>7.5827302646459698</v>
      </c>
      <c r="D8" s="84">
        <v>53893792.770416997</v>
      </c>
      <c r="E8" s="95">
        <v>0.81283301661581997</v>
      </c>
      <c r="F8" s="67">
        <v>326008697.472561</v>
      </c>
      <c r="G8" s="133"/>
      <c r="H8" s="133"/>
      <c r="I8" s="133"/>
      <c r="J8" s="57">
        <v>43806654.154445902</v>
      </c>
      <c r="K8" s="57">
        <v>43806654.154445902</v>
      </c>
      <c r="L8" s="57">
        <v>43806654.154445902</v>
      </c>
      <c r="M8" s="57">
        <v>27207699.3821414</v>
      </c>
      <c r="N8" s="57">
        <v>27207699.3821414</v>
      </c>
      <c r="O8" s="57">
        <v>15595991.400885999</v>
      </c>
      <c r="P8" s="57">
        <v>15595991.400885999</v>
      </c>
      <c r="Q8" s="57">
        <v>15595991.400885999</v>
      </c>
      <c r="R8" s="57">
        <v>15574567.707912801</v>
      </c>
      <c r="S8" s="57">
        <v>15574567.707912801</v>
      </c>
      <c r="T8" s="57">
        <v>14605876.615374399</v>
      </c>
      <c r="U8" s="57">
        <v>14605876.615374399</v>
      </c>
      <c r="V8" s="57">
        <v>14605876.615374399</v>
      </c>
      <c r="W8" s="57">
        <v>3054243.4243978201</v>
      </c>
      <c r="X8" s="57">
        <v>3054243.4243978201</v>
      </c>
      <c r="Y8" s="57">
        <v>2513006.8737182901</v>
      </c>
      <c r="Z8" s="57">
        <v>2513006.8737182901</v>
      </c>
      <c r="AA8" s="57">
        <v>2408481.8956500501</v>
      </c>
      <c r="AB8" s="57">
        <v>2303956.9175817999</v>
      </c>
      <c r="AC8" s="57">
        <v>2303956.9175817999</v>
      </c>
      <c r="AD8" s="57">
        <v>89233.484429001604</v>
      </c>
      <c r="AE8" s="57">
        <v>89233.484429001604</v>
      </c>
      <c r="AF8" s="57">
        <v>89233.484429001604</v>
      </c>
      <c r="AG8" s="57">
        <v>0</v>
      </c>
      <c r="AH8" s="57">
        <v>0</v>
      </c>
      <c r="AI8" s="57">
        <v>0</v>
      </c>
      <c r="AJ8" s="57">
        <v>0</v>
      </c>
      <c r="AK8" s="57">
        <v>0</v>
      </c>
      <c r="AL8" s="57">
        <v>0</v>
      </c>
      <c r="AM8" s="57">
        <v>0</v>
      </c>
      <c r="AN8" s="8"/>
      <c r="AO8" s="8"/>
      <c r="AP8" s="8"/>
      <c r="AQ8" s="488"/>
      <c r="AR8" s="488"/>
      <c r="AS8" s="488"/>
      <c r="AT8" s="488"/>
      <c r="AU8" s="488"/>
      <c r="AV8" s="488"/>
      <c r="AW8" s="488"/>
    </row>
    <row r="9" spans="1:49" s="315" customFormat="1" ht="15.65" customHeight="1" thickBot="1" x14ac:dyDescent="0.4">
      <c r="A9" s="62" t="s">
        <v>198</v>
      </c>
      <c r="B9" s="62" t="s">
        <v>585</v>
      </c>
      <c r="C9" s="491">
        <v>7.8951383927543901</v>
      </c>
      <c r="D9" s="84">
        <v>45838182.815605097</v>
      </c>
      <c r="E9" s="95">
        <v>0.96941717385976101</v>
      </c>
      <c r="F9" s="67">
        <v>350028406.672589</v>
      </c>
      <c r="G9" s="133"/>
      <c r="H9" s="133"/>
      <c r="I9" s="133"/>
      <c r="J9" s="57">
        <v>44436321.639970899</v>
      </c>
      <c r="K9" s="57">
        <v>44436321.639970899</v>
      </c>
      <c r="L9" s="57">
        <v>44436321.639970899</v>
      </c>
      <c r="M9" s="57">
        <v>44436321.639970899</v>
      </c>
      <c r="N9" s="57">
        <v>44436321.639970899</v>
      </c>
      <c r="O9" s="57">
        <v>44436321.639970899</v>
      </c>
      <c r="P9" s="57">
        <v>44436321.639970899</v>
      </c>
      <c r="Q9" s="57">
        <v>27382831.365257598</v>
      </c>
      <c r="R9" s="57">
        <v>11591323.8275353</v>
      </c>
      <c r="S9" s="57">
        <v>0</v>
      </c>
      <c r="T9" s="57">
        <v>0</v>
      </c>
      <c r="U9" s="57">
        <v>0</v>
      </c>
      <c r="V9" s="57">
        <v>0</v>
      </c>
      <c r="W9" s="57">
        <v>0</v>
      </c>
      <c r="X9" s="57">
        <v>0</v>
      </c>
      <c r="Y9" s="57">
        <v>0</v>
      </c>
      <c r="Z9" s="57">
        <v>0</v>
      </c>
      <c r="AA9" s="57">
        <v>0</v>
      </c>
      <c r="AB9" s="57">
        <v>0</v>
      </c>
      <c r="AC9" s="57">
        <v>0</v>
      </c>
      <c r="AD9" s="57">
        <v>0</v>
      </c>
      <c r="AE9" s="57">
        <v>0</v>
      </c>
      <c r="AF9" s="57">
        <v>0</v>
      </c>
      <c r="AG9" s="57">
        <v>0</v>
      </c>
      <c r="AH9" s="57">
        <v>0</v>
      </c>
      <c r="AI9" s="57">
        <v>0</v>
      </c>
      <c r="AJ9" s="57">
        <v>0</v>
      </c>
      <c r="AK9" s="57">
        <v>0</v>
      </c>
      <c r="AL9" s="57">
        <v>0</v>
      </c>
      <c r="AM9" s="57">
        <v>0</v>
      </c>
      <c r="AN9" s="8"/>
      <c r="AO9" s="8"/>
      <c r="AP9" s="8"/>
      <c r="AQ9" s="488"/>
      <c r="AR9" s="488"/>
      <c r="AS9" s="488"/>
      <c r="AT9" s="488"/>
      <c r="AU9" s="488"/>
      <c r="AV9" s="488"/>
      <c r="AW9" s="488"/>
    </row>
    <row r="10" spans="1:49" s="315" customFormat="1" ht="15.65" customHeight="1" thickBot="1" x14ac:dyDescent="0.4">
      <c r="A10" s="62" t="s">
        <v>198</v>
      </c>
      <c r="B10" s="62" t="s">
        <v>586</v>
      </c>
      <c r="C10" s="491">
        <v>7</v>
      </c>
      <c r="D10" s="84">
        <v>34145567.6705584</v>
      </c>
      <c r="E10" s="95">
        <v>1</v>
      </c>
      <c r="F10" s="67">
        <v>239018973.69390899</v>
      </c>
      <c r="G10" s="133"/>
      <c r="H10" s="133"/>
      <c r="I10" s="133"/>
      <c r="J10" s="57">
        <v>34145567.6705584</v>
      </c>
      <c r="K10" s="57">
        <v>34145567.6705584</v>
      </c>
      <c r="L10" s="57">
        <v>34145567.6705584</v>
      </c>
      <c r="M10" s="57">
        <v>34145567.6705584</v>
      </c>
      <c r="N10" s="57">
        <v>34145567.6705584</v>
      </c>
      <c r="O10" s="57">
        <v>34145567.6705584</v>
      </c>
      <c r="P10" s="57">
        <v>34145567.6705584</v>
      </c>
      <c r="Q10" s="57">
        <v>0</v>
      </c>
      <c r="R10" s="57">
        <v>0</v>
      </c>
      <c r="S10" s="57">
        <v>0</v>
      </c>
      <c r="T10" s="57">
        <v>0</v>
      </c>
      <c r="U10" s="57">
        <v>0</v>
      </c>
      <c r="V10" s="57">
        <v>0</v>
      </c>
      <c r="W10" s="57">
        <v>0</v>
      </c>
      <c r="X10" s="57">
        <v>0</v>
      </c>
      <c r="Y10" s="57">
        <v>0</v>
      </c>
      <c r="Z10" s="57">
        <v>0</v>
      </c>
      <c r="AA10" s="57">
        <v>0</v>
      </c>
      <c r="AB10" s="57">
        <v>0</v>
      </c>
      <c r="AC10" s="57">
        <v>0</v>
      </c>
      <c r="AD10" s="57">
        <v>0</v>
      </c>
      <c r="AE10" s="57">
        <v>0</v>
      </c>
      <c r="AF10" s="57">
        <v>0</v>
      </c>
      <c r="AG10" s="57">
        <v>0</v>
      </c>
      <c r="AH10" s="57">
        <v>0</v>
      </c>
      <c r="AI10" s="57">
        <v>0</v>
      </c>
      <c r="AJ10" s="57">
        <v>0</v>
      </c>
      <c r="AK10" s="57">
        <v>0</v>
      </c>
      <c r="AL10" s="57">
        <v>0</v>
      </c>
      <c r="AM10" s="57">
        <v>0</v>
      </c>
      <c r="AN10" s="8"/>
      <c r="AO10" s="8"/>
      <c r="AP10" s="8"/>
      <c r="AQ10" s="488"/>
      <c r="AR10" s="488"/>
      <c r="AS10" s="488"/>
      <c r="AT10" s="488"/>
      <c r="AU10" s="488"/>
      <c r="AV10" s="488"/>
      <c r="AW10" s="488"/>
    </row>
    <row r="11" spans="1:49" s="315" customFormat="1" ht="15.65" customHeight="1" thickBot="1" x14ac:dyDescent="0.4">
      <c r="A11" s="62" t="s">
        <v>198</v>
      </c>
      <c r="B11" s="62" t="s">
        <v>538</v>
      </c>
      <c r="C11" s="491">
        <v>17.399999999999999</v>
      </c>
      <c r="D11" s="84">
        <v>32194590.256252099</v>
      </c>
      <c r="E11" s="95">
        <v>0.52999999999999903</v>
      </c>
      <c r="F11" s="67">
        <v>296898511.34315699</v>
      </c>
      <c r="G11" s="133"/>
      <c r="H11" s="133"/>
      <c r="I11" s="133"/>
      <c r="J11" s="57">
        <v>17063132.835813601</v>
      </c>
      <c r="K11" s="57">
        <v>17063132.835813601</v>
      </c>
      <c r="L11" s="57">
        <v>17063132.835813601</v>
      </c>
      <c r="M11" s="57">
        <v>17063132.835813601</v>
      </c>
      <c r="N11" s="57">
        <v>17063132.835813601</v>
      </c>
      <c r="O11" s="57">
        <v>17063132.835813601</v>
      </c>
      <c r="P11" s="57">
        <v>17063132.835813601</v>
      </c>
      <c r="Q11" s="57">
        <v>17063132.835813601</v>
      </c>
      <c r="R11" s="57">
        <v>17063132.835813601</v>
      </c>
      <c r="S11" s="57">
        <v>17063132.835813601</v>
      </c>
      <c r="T11" s="57">
        <v>17063132.835813601</v>
      </c>
      <c r="U11" s="57">
        <v>17063132.835813601</v>
      </c>
      <c r="V11" s="57">
        <v>17063132.835813601</v>
      </c>
      <c r="W11" s="57">
        <v>17063132.835813601</v>
      </c>
      <c r="X11" s="57">
        <v>17063132.835813601</v>
      </c>
      <c r="Y11" s="57">
        <v>17063132.835813601</v>
      </c>
      <c r="Z11" s="57">
        <v>17063132.835813601</v>
      </c>
      <c r="AA11" s="57">
        <v>6825253.1343254503</v>
      </c>
      <c r="AB11" s="57">
        <v>0</v>
      </c>
      <c r="AC11" s="57">
        <v>0</v>
      </c>
      <c r="AD11" s="57">
        <v>0</v>
      </c>
      <c r="AE11" s="57">
        <v>0</v>
      </c>
      <c r="AF11" s="57">
        <v>0</v>
      </c>
      <c r="AG11" s="57">
        <v>0</v>
      </c>
      <c r="AH11" s="57">
        <v>0</v>
      </c>
      <c r="AI11" s="57">
        <v>0</v>
      </c>
      <c r="AJ11" s="57">
        <v>0</v>
      </c>
      <c r="AK11" s="57">
        <v>0</v>
      </c>
      <c r="AL11" s="57">
        <v>0</v>
      </c>
      <c r="AM11" s="57">
        <v>0</v>
      </c>
      <c r="AN11" s="8"/>
      <c r="AO11" s="8"/>
      <c r="AP11" s="8"/>
      <c r="AQ11" s="488"/>
      <c r="AR11" s="488"/>
      <c r="AS11" s="488"/>
      <c r="AT11" s="488"/>
      <c r="AU11" s="488"/>
      <c r="AV11" s="488"/>
      <c r="AW11" s="488"/>
    </row>
    <row r="12" spans="1:49" s="315" customFormat="1" ht="15.65" customHeight="1" thickBot="1" x14ac:dyDescent="0.4">
      <c r="A12" s="62" t="s">
        <v>198</v>
      </c>
      <c r="B12" s="62" t="s">
        <v>446</v>
      </c>
      <c r="C12" s="491">
        <v>3.9124526954864902</v>
      </c>
      <c r="D12" s="84">
        <v>2339215.8334040102</v>
      </c>
      <c r="E12" s="95">
        <v>0.93999999999999895</v>
      </c>
      <c r="F12" s="67">
        <v>8602947.0151626207</v>
      </c>
      <c r="G12" s="133"/>
      <c r="H12" s="133"/>
      <c r="I12" s="133"/>
      <c r="J12" s="57">
        <v>2198862.8833997701</v>
      </c>
      <c r="K12" s="57">
        <v>2198862.8833997701</v>
      </c>
      <c r="L12" s="57">
        <v>2100051.36094615</v>
      </c>
      <c r="M12" s="57">
        <v>1488903.29334249</v>
      </c>
      <c r="N12" s="57">
        <v>615038.73273873702</v>
      </c>
      <c r="O12" s="57">
        <v>1227.86133570631</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57">
        <v>0</v>
      </c>
      <c r="AH12" s="57">
        <v>0</v>
      </c>
      <c r="AI12" s="57">
        <v>0</v>
      </c>
      <c r="AJ12" s="57">
        <v>0</v>
      </c>
      <c r="AK12" s="57">
        <v>0</v>
      </c>
      <c r="AL12" s="57">
        <v>0</v>
      </c>
      <c r="AM12" s="57">
        <v>0</v>
      </c>
      <c r="AN12" s="8"/>
      <c r="AO12" s="8"/>
      <c r="AP12" s="8"/>
      <c r="AQ12" s="488"/>
      <c r="AR12" s="488"/>
      <c r="AS12" s="488"/>
      <c r="AT12" s="488"/>
      <c r="AU12" s="488"/>
      <c r="AV12" s="488"/>
      <c r="AW12" s="488"/>
    </row>
    <row r="13" spans="1:49" s="315" customFormat="1" ht="15.65" customHeight="1" thickBot="1" x14ac:dyDescent="0.4">
      <c r="A13" s="62" t="s">
        <v>97</v>
      </c>
      <c r="B13" s="62" t="s">
        <v>587</v>
      </c>
      <c r="C13" s="491">
        <v>10.8748421932127</v>
      </c>
      <c r="D13" s="84">
        <v>318243559.25599998</v>
      </c>
      <c r="E13" s="95">
        <v>0.555252359667884</v>
      </c>
      <c r="F13" s="67">
        <v>1431751245.7383399</v>
      </c>
      <c r="G13" s="133"/>
      <c r="H13" s="133"/>
      <c r="I13" s="133"/>
      <c r="J13" s="57">
        <v>176705487.22600001</v>
      </c>
      <c r="K13" s="57">
        <v>176705487.22600001</v>
      </c>
      <c r="L13" s="57">
        <v>176705487.22600001</v>
      </c>
      <c r="M13" s="57">
        <v>176705487.22600001</v>
      </c>
      <c r="N13" s="57">
        <v>106182643.82671601</v>
      </c>
      <c r="O13" s="57">
        <v>100982131.211077</v>
      </c>
      <c r="P13" s="57">
        <v>99864579.765831798</v>
      </c>
      <c r="Q13" s="57">
        <v>97978163.141310096</v>
      </c>
      <c r="R13" s="57">
        <v>92561324.690535903</v>
      </c>
      <c r="S13" s="57">
        <v>92289418.762625501</v>
      </c>
      <c r="T13" s="57">
        <v>27404531.469599999</v>
      </c>
      <c r="U13" s="57">
        <v>27404531.469599999</v>
      </c>
      <c r="V13" s="57">
        <v>27404531.469599999</v>
      </c>
      <c r="W13" s="57">
        <v>27404531.469599999</v>
      </c>
      <c r="X13" s="57">
        <v>25452909.557847101</v>
      </c>
      <c r="Y13" s="57">
        <v>0</v>
      </c>
      <c r="Z13" s="57">
        <v>0</v>
      </c>
      <c r="AA13" s="57">
        <v>0</v>
      </c>
      <c r="AB13" s="57">
        <v>0</v>
      </c>
      <c r="AC13" s="57">
        <v>0</v>
      </c>
      <c r="AD13" s="57">
        <v>0</v>
      </c>
      <c r="AE13" s="57">
        <v>0</v>
      </c>
      <c r="AF13" s="57">
        <v>0</v>
      </c>
      <c r="AG13" s="57">
        <v>0</v>
      </c>
      <c r="AH13" s="57">
        <v>0</v>
      </c>
      <c r="AI13" s="57">
        <v>0</v>
      </c>
      <c r="AJ13" s="57">
        <v>0</v>
      </c>
      <c r="AK13" s="57">
        <v>0</v>
      </c>
      <c r="AL13" s="57">
        <v>0</v>
      </c>
      <c r="AM13" s="57">
        <v>0</v>
      </c>
      <c r="AN13" s="8"/>
      <c r="AO13" s="8"/>
      <c r="AP13" s="8"/>
      <c r="AQ13" s="488"/>
      <c r="AR13" s="488"/>
      <c r="AS13" s="488"/>
      <c r="AT13" s="488"/>
      <c r="AU13" s="488"/>
      <c r="AV13" s="488"/>
      <c r="AW13" s="488"/>
    </row>
    <row r="14" spans="1:49" s="315" customFormat="1" ht="15.65" customHeight="1" thickBot="1" x14ac:dyDescent="0.4">
      <c r="A14" s="62" t="s">
        <v>97</v>
      </c>
      <c r="B14" s="62" t="s">
        <v>267</v>
      </c>
      <c r="C14" s="491">
        <v>10.0850018388017</v>
      </c>
      <c r="D14" s="84">
        <v>56668075.741991803</v>
      </c>
      <c r="E14" s="95">
        <v>0.791959068151045</v>
      </c>
      <c r="F14" s="67">
        <v>451471933.78473502</v>
      </c>
      <c r="G14" s="133"/>
      <c r="H14" s="133"/>
      <c r="I14" s="133"/>
      <c r="J14" s="57">
        <v>44878796.458540604</v>
      </c>
      <c r="K14" s="57">
        <v>44878796.458540604</v>
      </c>
      <c r="L14" s="57">
        <v>44878796.458540604</v>
      </c>
      <c r="M14" s="57">
        <v>44878796.458540604</v>
      </c>
      <c r="N14" s="57">
        <v>44878796.458540604</v>
      </c>
      <c r="O14" s="57">
        <v>44878796.458540604</v>
      </c>
      <c r="P14" s="57">
        <v>44878796.458540604</v>
      </c>
      <c r="Q14" s="57">
        <v>31492870.8110612</v>
      </c>
      <c r="R14" s="57">
        <v>31492870.8110612</v>
      </c>
      <c r="S14" s="57">
        <v>29748578.461061198</v>
      </c>
      <c r="T14" s="57">
        <v>29674545.0546562</v>
      </c>
      <c r="U14" s="57">
        <v>4999895.8613542002</v>
      </c>
      <c r="V14" s="57">
        <v>2660735.4762033299</v>
      </c>
      <c r="W14" s="57">
        <v>2660735.4762033299</v>
      </c>
      <c r="X14" s="57">
        <v>1457002.3346754101</v>
      </c>
      <c r="Y14" s="57">
        <v>1457002.3346754101</v>
      </c>
      <c r="Z14" s="57">
        <v>1331485.2480000099</v>
      </c>
      <c r="AA14" s="57">
        <v>130115.598000008</v>
      </c>
      <c r="AB14" s="57">
        <v>130115.598000008</v>
      </c>
      <c r="AC14" s="57">
        <v>28135.17</v>
      </c>
      <c r="AD14" s="57">
        <v>28135.17</v>
      </c>
      <c r="AE14" s="57">
        <v>28135.17</v>
      </c>
      <c r="AF14" s="57">
        <v>0</v>
      </c>
      <c r="AG14" s="57">
        <v>0</v>
      </c>
      <c r="AH14" s="57">
        <v>0</v>
      </c>
      <c r="AI14" s="57">
        <v>0</v>
      </c>
      <c r="AJ14" s="57">
        <v>0</v>
      </c>
      <c r="AK14" s="57">
        <v>0</v>
      </c>
      <c r="AL14" s="57">
        <v>0</v>
      </c>
      <c r="AM14" s="57">
        <v>0</v>
      </c>
      <c r="AN14" s="8"/>
      <c r="AO14" s="8"/>
      <c r="AP14" s="8"/>
      <c r="AQ14" s="488"/>
      <c r="AR14" s="488"/>
      <c r="AS14" s="488"/>
      <c r="AT14" s="488"/>
      <c r="AU14" s="488"/>
      <c r="AV14" s="488"/>
      <c r="AW14" s="488"/>
    </row>
    <row r="15" spans="1:49" s="315" customFormat="1" ht="15.65" customHeight="1" thickBot="1" x14ac:dyDescent="0.4">
      <c r="A15" s="62" t="s">
        <v>97</v>
      </c>
      <c r="B15" s="62" t="s">
        <v>589</v>
      </c>
      <c r="C15" s="491">
        <v>9.6597924905184307</v>
      </c>
      <c r="D15" s="84">
        <v>16921455.886321601</v>
      </c>
      <c r="E15" s="95">
        <v>0.84190519621484405</v>
      </c>
      <c r="F15" s="67">
        <v>100823485.764571</v>
      </c>
      <c r="G15" s="133"/>
      <c r="H15" s="133"/>
      <c r="I15" s="133"/>
      <c r="J15" s="57">
        <v>14246261.6382144</v>
      </c>
      <c r="K15" s="57">
        <v>14246261.6382144</v>
      </c>
      <c r="L15" s="57">
        <v>14246261.6382144</v>
      </c>
      <c r="M15" s="57">
        <v>14246261.6382144</v>
      </c>
      <c r="N15" s="57">
        <v>7639577.2900786502</v>
      </c>
      <c r="O15" s="57">
        <v>7639577.2900786502</v>
      </c>
      <c r="P15" s="57">
        <v>7561667.6202565897</v>
      </c>
      <c r="Q15" s="57">
        <v>6694189.87285804</v>
      </c>
      <c r="R15" s="57">
        <v>6321933.3534309398</v>
      </c>
      <c r="S15" s="57">
        <v>6321933.3534309398</v>
      </c>
      <c r="T15" s="57">
        <v>520708.96955560503</v>
      </c>
      <c r="U15" s="57">
        <v>229422.05856730201</v>
      </c>
      <c r="V15" s="57">
        <v>229422.05856730201</v>
      </c>
      <c r="W15" s="57">
        <v>229422.05856730201</v>
      </c>
      <c r="X15" s="57">
        <v>229422.05856730201</v>
      </c>
      <c r="Y15" s="57">
        <v>221163.22775448501</v>
      </c>
      <c r="Z15" s="57">
        <v>0</v>
      </c>
      <c r="AA15" s="57">
        <v>0</v>
      </c>
      <c r="AB15" s="57">
        <v>0</v>
      </c>
      <c r="AC15" s="57">
        <v>0</v>
      </c>
      <c r="AD15" s="57">
        <v>0</v>
      </c>
      <c r="AE15" s="57">
        <v>0</v>
      </c>
      <c r="AF15" s="57">
        <v>0</v>
      </c>
      <c r="AG15" s="57">
        <v>0</v>
      </c>
      <c r="AH15" s="57">
        <v>0</v>
      </c>
      <c r="AI15" s="57">
        <v>0</v>
      </c>
      <c r="AJ15" s="57">
        <v>0</v>
      </c>
      <c r="AK15" s="57">
        <v>0</v>
      </c>
      <c r="AL15" s="57">
        <v>0</v>
      </c>
      <c r="AM15" s="57">
        <v>0</v>
      </c>
      <c r="AN15" s="8"/>
      <c r="AO15" s="8"/>
      <c r="AP15" s="8"/>
      <c r="AQ15" s="488"/>
      <c r="AR15" s="488"/>
      <c r="AS15" s="488"/>
      <c r="AT15" s="488"/>
      <c r="AU15" s="488"/>
      <c r="AV15" s="488"/>
      <c r="AW15" s="488"/>
    </row>
    <row r="16" spans="1:49" s="315" customFormat="1" ht="15.65" customHeight="1" thickBot="1" x14ac:dyDescent="0.4">
      <c r="A16" s="62" t="s">
        <v>97</v>
      </c>
      <c r="B16" s="62" t="s">
        <v>590</v>
      </c>
      <c r="C16" s="491">
        <v>8.1272676114708897</v>
      </c>
      <c r="D16" s="84">
        <v>9369021.8730801102</v>
      </c>
      <c r="E16" s="95">
        <v>0.86682325383005598</v>
      </c>
      <c r="F16" s="67">
        <v>60268958.936925501</v>
      </c>
      <c r="G16" s="133"/>
      <c r="H16" s="133"/>
      <c r="I16" s="133"/>
      <c r="J16" s="57">
        <v>8121286.0252282703</v>
      </c>
      <c r="K16" s="57">
        <v>7931529.6922887797</v>
      </c>
      <c r="L16" s="57">
        <v>7700769.0581875304</v>
      </c>
      <c r="M16" s="57">
        <v>7522432.2923516603</v>
      </c>
      <c r="N16" s="57">
        <v>6911585.4080576496</v>
      </c>
      <c r="O16" s="57">
        <v>5033452.2011439903</v>
      </c>
      <c r="P16" s="57">
        <v>3037828.3897233699</v>
      </c>
      <c r="Q16" s="57">
        <v>3035326.6642833101</v>
      </c>
      <c r="R16" s="57">
        <v>3034678.7846817099</v>
      </c>
      <c r="S16" s="57">
        <v>3034678.7846817099</v>
      </c>
      <c r="T16" s="57">
        <v>2412803.11205367</v>
      </c>
      <c r="U16" s="57">
        <v>1258901.88090935</v>
      </c>
      <c r="V16" s="57">
        <v>409467.67090384802</v>
      </c>
      <c r="W16" s="57">
        <v>409467.67090384802</v>
      </c>
      <c r="X16" s="57">
        <v>406325.86302554799</v>
      </c>
      <c r="Y16" s="57">
        <v>8425.4385012477705</v>
      </c>
      <c r="Z16" s="57">
        <v>0</v>
      </c>
      <c r="AA16" s="57">
        <v>0</v>
      </c>
      <c r="AB16" s="57">
        <v>0</v>
      </c>
      <c r="AC16" s="57">
        <v>0</v>
      </c>
      <c r="AD16" s="57">
        <v>0</v>
      </c>
      <c r="AE16" s="57">
        <v>0</v>
      </c>
      <c r="AF16" s="57">
        <v>0</v>
      </c>
      <c r="AG16" s="57">
        <v>0</v>
      </c>
      <c r="AH16" s="57">
        <v>0</v>
      </c>
      <c r="AI16" s="57">
        <v>0</v>
      </c>
      <c r="AJ16" s="57">
        <v>0</v>
      </c>
      <c r="AK16" s="57">
        <v>0</v>
      </c>
      <c r="AL16" s="57">
        <v>0</v>
      </c>
      <c r="AM16" s="57">
        <v>0</v>
      </c>
      <c r="AN16" s="8"/>
      <c r="AO16" s="8"/>
      <c r="AP16" s="8"/>
      <c r="AQ16" s="488"/>
      <c r="AR16" s="488"/>
      <c r="AS16" s="488"/>
      <c r="AT16" s="488"/>
      <c r="AU16" s="488"/>
      <c r="AV16" s="488"/>
      <c r="AW16" s="488"/>
    </row>
    <row r="17" spans="1:49" s="315" customFormat="1" ht="15.65" customHeight="1" thickBot="1" x14ac:dyDescent="0.4">
      <c r="A17" s="62" t="s">
        <v>97</v>
      </c>
      <c r="B17" s="62" t="s">
        <v>456</v>
      </c>
      <c r="C17" s="491">
        <v>16.151859480864399</v>
      </c>
      <c r="D17" s="84">
        <v>6484680.6564689297</v>
      </c>
      <c r="E17" s="95">
        <v>0.79270732876358596</v>
      </c>
      <c r="F17" s="67">
        <v>75698833.851422593</v>
      </c>
      <c r="G17" s="133"/>
      <c r="H17" s="133"/>
      <c r="I17" s="133"/>
      <c r="J17" s="57">
        <v>5140453.8810743904</v>
      </c>
      <c r="K17" s="57">
        <v>5140453.8810743904</v>
      </c>
      <c r="L17" s="57">
        <v>5140453.8810743904</v>
      </c>
      <c r="M17" s="57">
        <v>5083706.7505640201</v>
      </c>
      <c r="N17" s="57">
        <v>5083706.7505640201</v>
      </c>
      <c r="O17" s="57">
        <v>5083706.7505640201</v>
      </c>
      <c r="P17" s="57">
        <v>4666579.1761654597</v>
      </c>
      <c r="Q17" s="57">
        <v>4656008.77399527</v>
      </c>
      <c r="R17" s="57">
        <v>4604784.0138943298</v>
      </c>
      <c r="S17" s="57">
        <v>4537123.4030746296</v>
      </c>
      <c r="T17" s="57">
        <v>4345962.40210493</v>
      </c>
      <c r="U17" s="57">
        <v>3710593.73189345</v>
      </c>
      <c r="V17" s="57">
        <v>3710593.73189345</v>
      </c>
      <c r="W17" s="57">
        <v>3710593.73189345</v>
      </c>
      <c r="X17" s="57">
        <v>3710593.73189345</v>
      </c>
      <c r="Y17" s="57">
        <v>2363382.3846691502</v>
      </c>
      <c r="Z17" s="57">
        <v>1696902.0389707601</v>
      </c>
      <c r="AA17" s="57">
        <v>1696902.0389707601</v>
      </c>
      <c r="AB17" s="57">
        <v>457997.99727693398</v>
      </c>
      <c r="AC17" s="57">
        <v>457997.99727693398</v>
      </c>
      <c r="AD17" s="57">
        <v>140067.360506881</v>
      </c>
      <c r="AE17" s="57">
        <v>140067.360506881</v>
      </c>
      <c r="AF17" s="57">
        <v>140067.360506881</v>
      </c>
      <c r="AG17" s="57">
        <v>140067.360506881</v>
      </c>
      <c r="AH17" s="57">
        <v>140067.360506881</v>
      </c>
      <c r="AI17" s="57">
        <v>0</v>
      </c>
      <c r="AJ17" s="57">
        <v>0</v>
      </c>
      <c r="AK17" s="57">
        <v>0</v>
      </c>
      <c r="AL17" s="57">
        <v>0</v>
      </c>
      <c r="AM17" s="57">
        <v>0</v>
      </c>
      <c r="AN17" s="8"/>
      <c r="AO17" s="8"/>
      <c r="AP17" s="8"/>
      <c r="AQ17" s="488"/>
      <c r="AR17" s="488"/>
      <c r="AS17" s="488"/>
      <c r="AT17" s="488"/>
      <c r="AU17" s="488"/>
      <c r="AV17" s="488"/>
      <c r="AW17" s="488"/>
    </row>
    <row r="18" spans="1:49" s="315" customFormat="1" ht="15.65" customHeight="1" thickBot="1" x14ac:dyDescent="0.4">
      <c r="A18" s="62" t="s">
        <v>97</v>
      </c>
      <c r="B18" s="62" t="s">
        <v>448</v>
      </c>
      <c r="C18" s="491">
        <v>5</v>
      </c>
      <c r="D18" s="84">
        <v>0</v>
      </c>
      <c r="E18" s="95"/>
      <c r="F18" s="67">
        <v>262365943.51783699</v>
      </c>
      <c r="G18" s="133"/>
      <c r="H18" s="133"/>
      <c r="I18" s="133"/>
      <c r="J18" s="57">
        <v>105968420.90390401</v>
      </c>
      <c r="K18" s="57">
        <v>76127713.577364907</v>
      </c>
      <c r="L18" s="57">
        <v>46144813.584919699</v>
      </c>
      <c r="M18" s="57">
        <v>23788505.936611</v>
      </c>
      <c r="N18" s="57">
        <v>10336489.515037101</v>
      </c>
      <c r="O18" s="57">
        <v>0</v>
      </c>
      <c r="P18" s="57">
        <v>0</v>
      </c>
      <c r="Q18" s="57">
        <v>0</v>
      </c>
      <c r="R18" s="57">
        <v>0</v>
      </c>
      <c r="S18" s="57">
        <v>0</v>
      </c>
      <c r="T18" s="57">
        <v>0</v>
      </c>
      <c r="U18" s="57">
        <v>0</v>
      </c>
      <c r="V18" s="57">
        <v>0</v>
      </c>
      <c r="W18" s="57">
        <v>0</v>
      </c>
      <c r="X18" s="57">
        <v>0</v>
      </c>
      <c r="Y18" s="57">
        <v>0</v>
      </c>
      <c r="Z18" s="57">
        <v>0</v>
      </c>
      <c r="AA18" s="57">
        <v>0</v>
      </c>
      <c r="AB18" s="57">
        <v>0</v>
      </c>
      <c r="AC18" s="57">
        <v>0</v>
      </c>
      <c r="AD18" s="57">
        <v>0</v>
      </c>
      <c r="AE18" s="57">
        <v>0</v>
      </c>
      <c r="AF18" s="57">
        <v>0</v>
      </c>
      <c r="AG18" s="57">
        <v>0</v>
      </c>
      <c r="AH18" s="57">
        <v>0</v>
      </c>
      <c r="AI18" s="57">
        <v>0</v>
      </c>
      <c r="AJ18" s="57">
        <v>0</v>
      </c>
      <c r="AK18" s="57">
        <v>0</v>
      </c>
      <c r="AL18" s="57">
        <v>0</v>
      </c>
      <c r="AM18" s="57">
        <v>0</v>
      </c>
      <c r="AN18" s="8"/>
      <c r="AO18" s="8"/>
      <c r="AP18" s="8"/>
      <c r="AQ18" s="488"/>
      <c r="AR18" s="488"/>
      <c r="AS18" s="488"/>
      <c r="AT18" s="488"/>
      <c r="AU18" s="488"/>
      <c r="AV18" s="488"/>
      <c r="AW18" s="488"/>
    </row>
    <row r="19" spans="1:49" s="315" customFormat="1" ht="15.65" customHeight="1" thickBot="1" x14ac:dyDescent="0.4">
      <c r="A19" s="62" t="s">
        <v>199</v>
      </c>
      <c r="B19" s="62" t="s">
        <v>524</v>
      </c>
      <c r="C19" s="491">
        <v>10.1929315173159</v>
      </c>
      <c r="D19" s="84">
        <v>90914406.716331795</v>
      </c>
      <c r="E19" s="95">
        <v>0.86183498186266305</v>
      </c>
      <c r="F19" s="67">
        <v>655072776.99773502</v>
      </c>
      <c r="G19" s="133"/>
      <c r="H19" s="133"/>
      <c r="I19" s="133"/>
      <c r="J19" s="57">
        <v>78353216.063424602</v>
      </c>
      <c r="K19" s="57">
        <v>78353216.063424602</v>
      </c>
      <c r="L19" s="57">
        <v>78353216.063424602</v>
      </c>
      <c r="M19" s="57">
        <v>78353216.063424602</v>
      </c>
      <c r="N19" s="57">
        <v>61895052.017688803</v>
      </c>
      <c r="O19" s="57">
        <v>60438032.050220199</v>
      </c>
      <c r="P19" s="57">
        <v>59441247.981180497</v>
      </c>
      <c r="Q19" s="57">
        <v>42782985.6213613</v>
      </c>
      <c r="R19" s="57">
        <v>39924011.990804501</v>
      </c>
      <c r="S19" s="57">
        <v>38281003.914772898</v>
      </c>
      <c r="T19" s="57">
        <v>8614678.2618922703</v>
      </c>
      <c r="U19" s="57">
        <v>8614678.2618922703</v>
      </c>
      <c r="V19" s="57">
        <v>7479292.4059935296</v>
      </c>
      <c r="W19" s="57">
        <v>7094465.1191151999</v>
      </c>
      <c r="X19" s="57">
        <v>7094465.1191151999</v>
      </c>
      <c r="Y19" s="57">
        <v>0</v>
      </c>
      <c r="Z19" s="57">
        <v>0</v>
      </c>
      <c r="AA19" s="57">
        <v>0</v>
      </c>
      <c r="AB19" s="57">
        <v>0</v>
      </c>
      <c r="AC19" s="57">
        <v>0</v>
      </c>
      <c r="AD19" s="57">
        <v>0</v>
      </c>
      <c r="AE19" s="57">
        <v>0</v>
      </c>
      <c r="AF19" s="57">
        <v>0</v>
      </c>
      <c r="AG19" s="57">
        <v>0</v>
      </c>
      <c r="AH19" s="57">
        <v>0</v>
      </c>
      <c r="AI19" s="57">
        <v>0</v>
      </c>
      <c r="AJ19" s="57">
        <v>0</v>
      </c>
      <c r="AK19" s="57">
        <v>0</v>
      </c>
      <c r="AL19" s="57">
        <v>0</v>
      </c>
      <c r="AM19" s="57">
        <v>0</v>
      </c>
      <c r="AN19" s="8"/>
      <c r="AO19" s="8"/>
      <c r="AP19" s="8"/>
      <c r="AQ19" s="488"/>
      <c r="AR19" s="488"/>
      <c r="AS19" s="488"/>
      <c r="AT19" s="488"/>
      <c r="AU19" s="488"/>
      <c r="AV19" s="488"/>
      <c r="AW19" s="488"/>
    </row>
    <row r="20" spans="1:49" s="315" customFormat="1" ht="15.65" customHeight="1" thickBot="1" x14ac:dyDescent="0.4">
      <c r="A20" s="62" t="s">
        <v>199</v>
      </c>
      <c r="B20" s="62" t="s">
        <v>564</v>
      </c>
      <c r="C20" s="491">
        <v>17.3891012815509</v>
      </c>
      <c r="D20" s="84">
        <v>25348924.192839999</v>
      </c>
      <c r="E20" s="95">
        <v>1</v>
      </c>
      <c r="F20" s="67">
        <v>431162756.889099</v>
      </c>
      <c r="G20" s="133"/>
      <c r="H20" s="133"/>
      <c r="I20" s="133"/>
      <c r="J20" s="57">
        <v>25348924.192839999</v>
      </c>
      <c r="K20" s="57">
        <v>25348924.192839999</v>
      </c>
      <c r="L20" s="57">
        <v>25074348.293674901</v>
      </c>
      <c r="M20" s="57">
        <v>24513183.110766601</v>
      </c>
      <c r="N20" s="57">
        <v>24199205.981522601</v>
      </c>
      <c r="O20" s="57">
        <v>23757490.4544685</v>
      </c>
      <c r="P20" s="57">
        <v>23292725.920549601</v>
      </c>
      <c r="Q20" s="57">
        <v>23189088.1385938</v>
      </c>
      <c r="R20" s="57">
        <v>22926135.4730643</v>
      </c>
      <c r="S20" s="57">
        <v>22842519.6420874</v>
      </c>
      <c r="T20" s="57">
        <v>21253784.887989301</v>
      </c>
      <c r="U20" s="57">
        <v>20413943.431161098</v>
      </c>
      <c r="V20" s="57">
        <v>20139560.8181145</v>
      </c>
      <c r="W20" s="57">
        <v>19953404.813957199</v>
      </c>
      <c r="X20" s="57">
        <v>19950329.211707201</v>
      </c>
      <c r="Y20" s="57">
        <v>13630719.8190303</v>
      </c>
      <c r="Z20" s="57">
        <v>13417413.816084901</v>
      </c>
      <c r="AA20" s="57">
        <v>13398097.0520849</v>
      </c>
      <c r="AB20" s="57">
        <v>13396241.766313501</v>
      </c>
      <c r="AC20" s="57">
        <v>13319944.8808777</v>
      </c>
      <c r="AD20" s="57">
        <v>4566035.03921468</v>
      </c>
      <c r="AE20" s="57">
        <v>4307683.9880388798</v>
      </c>
      <c r="AF20" s="57">
        <v>4307683.9880388798</v>
      </c>
      <c r="AG20" s="57">
        <v>4307683.9880388798</v>
      </c>
      <c r="AH20" s="57">
        <v>4307683.9880388798</v>
      </c>
      <c r="AI20" s="57">
        <v>0</v>
      </c>
      <c r="AJ20" s="57">
        <v>0</v>
      </c>
      <c r="AK20" s="57">
        <v>0</v>
      </c>
      <c r="AL20" s="57">
        <v>0</v>
      </c>
      <c r="AM20" s="57">
        <v>0</v>
      </c>
      <c r="AN20" s="8"/>
      <c r="AO20" s="8"/>
      <c r="AP20" s="8"/>
      <c r="AQ20" s="488"/>
      <c r="AR20" s="488"/>
      <c r="AS20" s="488"/>
      <c r="AT20" s="488"/>
      <c r="AU20" s="488"/>
      <c r="AV20" s="488"/>
      <c r="AW20" s="488"/>
    </row>
    <row r="21" spans="1:49" s="315" customFormat="1" ht="15.65" customHeight="1" thickBot="1" x14ac:dyDescent="0.4">
      <c r="A21" s="62" t="s">
        <v>199</v>
      </c>
      <c r="B21" s="62" t="s">
        <v>591</v>
      </c>
      <c r="C21" s="491">
        <v>18.7722393609066</v>
      </c>
      <c r="D21" s="84">
        <v>14943355.0037212</v>
      </c>
      <c r="E21" s="95">
        <v>0.99999999995563305</v>
      </c>
      <c r="F21" s="67">
        <v>261219296.79081899</v>
      </c>
      <c r="G21" s="133"/>
      <c r="H21" s="133"/>
      <c r="I21" s="133"/>
      <c r="J21" s="57">
        <v>14943355.003058201</v>
      </c>
      <c r="K21" s="57">
        <v>14943355.003058201</v>
      </c>
      <c r="L21" s="57">
        <v>14943355.003058201</v>
      </c>
      <c r="M21" s="57">
        <v>14846244.5996037</v>
      </c>
      <c r="N21" s="57">
        <v>14829398.302238701</v>
      </c>
      <c r="O21" s="57">
        <v>14829397.906739799</v>
      </c>
      <c r="P21" s="57">
        <v>13863918.416656001</v>
      </c>
      <c r="Q21" s="57">
        <v>13825259.9002575</v>
      </c>
      <c r="R21" s="57">
        <v>13796519.326558599</v>
      </c>
      <c r="S21" s="57">
        <v>12927885.052058101</v>
      </c>
      <c r="T21" s="57">
        <v>12114942.003537601</v>
      </c>
      <c r="U21" s="57">
        <v>11951131.288242999</v>
      </c>
      <c r="V21" s="57">
        <v>11828789.7152595</v>
      </c>
      <c r="W21" s="57">
        <v>11801960.183728101</v>
      </c>
      <c r="X21" s="57">
        <v>11801960.183728101</v>
      </c>
      <c r="Y21" s="57">
        <v>11759284.451411</v>
      </c>
      <c r="Z21" s="57">
        <v>11615674.3598984</v>
      </c>
      <c r="AA21" s="57">
        <v>11611038.6598984</v>
      </c>
      <c r="AB21" s="57">
        <v>11528471.475112701</v>
      </c>
      <c r="AC21" s="57">
        <v>11422117.995972199</v>
      </c>
      <c r="AD21" s="57">
        <v>7393.90918848603</v>
      </c>
      <c r="AE21" s="57">
        <v>7393.90918848603</v>
      </c>
      <c r="AF21" s="57">
        <v>6816.7091884860301</v>
      </c>
      <c r="AG21" s="57">
        <v>6816.7091884860301</v>
      </c>
      <c r="AH21" s="57">
        <v>6816.7091884860301</v>
      </c>
      <c r="AI21" s="57">
        <v>0</v>
      </c>
      <c r="AJ21" s="57">
        <v>0</v>
      </c>
      <c r="AK21" s="57">
        <v>0</v>
      </c>
      <c r="AL21" s="57">
        <v>0</v>
      </c>
      <c r="AM21" s="57">
        <v>0</v>
      </c>
      <c r="AN21" s="8"/>
      <c r="AO21" s="8"/>
      <c r="AP21" s="8"/>
      <c r="AQ21" s="488"/>
      <c r="AR21" s="488"/>
      <c r="AS21" s="488"/>
      <c r="AT21" s="488"/>
      <c r="AU21" s="488"/>
      <c r="AV21" s="488"/>
      <c r="AW21" s="488"/>
    </row>
    <row r="22" spans="1:49" s="315" customFormat="1" ht="15.65" customHeight="1" thickBot="1" x14ac:dyDescent="0.4">
      <c r="A22" s="62" t="s">
        <v>199</v>
      </c>
      <c r="B22" s="62" t="s">
        <v>552</v>
      </c>
      <c r="C22" s="491">
        <v>7.3342987974323002</v>
      </c>
      <c r="D22" s="84">
        <v>3188733.3932854398</v>
      </c>
      <c r="E22" s="95">
        <v>1</v>
      </c>
      <c r="F22" s="67">
        <v>21605290.133644398</v>
      </c>
      <c r="G22" s="133"/>
      <c r="H22" s="133"/>
      <c r="I22" s="133"/>
      <c r="J22" s="57">
        <v>3188733.3932854398</v>
      </c>
      <c r="K22" s="57">
        <v>3188733.3932854398</v>
      </c>
      <c r="L22" s="57">
        <v>3106497.7837866801</v>
      </c>
      <c r="M22" s="57">
        <v>2912921.3814647798</v>
      </c>
      <c r="N22" s="57">
        <v>2735848.2347360798</v>
      </c>
      <c r="O22" s="57">
        <v>2474597.3321130401</v>
      </c>
      <c r="P22" s="57">
        <v>1046562.67717007</v>
      </c>
      <c r="Q22" s="57">
        <v>875220.34076596599</v>
      </c>
      <c r="R22" s="57">
        <v>616617.31719682901</v>
      </c>
      <c r="S22" s="57">
        <v>414926.019431566</v>
      </c>
      <c r="T22" s="57">
        <v>348698.90065622103</v>
      </c>
      <c r="U22" s="57">
        <v>176767.69367777999</v>
      </c>
      <c r="V22" s="57">
        <v>75741.466853820501</v>
      </c>
      <c r="W22" s="57">
        <v>75433.977608786299</v>
      </c>
      <c r="X22" s="57">
        <v>75433.977608786299</v>
      </c>
      <c r="Y22" s="57">
        <v>75433.977608786299</v>
      </c>
      <c r="Z22" s="57">
        <v>55263.320360299898</v>
      </c>
      <c r="AA22" s="57">
        <v>55263.320360299898</v>
      </c>
      <c r="AB22" s="57">
        <v>53297.812836871097</v>
      </c>
      <c r="AC22" s="57">
        <v>53297.812836871097</v>
      </c>
      <c r="AD22" s="57">
        <v>0</v>
      </c>
      <c r="AE22" s="57">
        <v>0</v>
      </c>
      <c r="AF22" s="57">
        <v>0</v>
      </c>
      <c r="AG22" s="57">
        <v>0</v>
      </c>
      <c r="AH22" s="57">
        <v>0</v>
      </c>
      <c r="AI22" s="57">
        <v>0</v>
      </c>
      <c r="AJ22" s="57">
        <v>0</v>
      </c>
      <c r="AK22" s="57">
        <v>0</v>
      </c>
      <c r="AL22" s="57">
        <v>0</v>
      </c>
      <c r="AM22" s="57">
        <v>0</v>
      </c>
      <c r="AN22" s="8"/>
      <c r="AO22" s="8"/>
      <c r="AP22" s="8"/>
      <c r="AQ22" s="488"/>
      <c r="AR22" s="488"/>
      <c r="AS22" s="488"/>
      <c r="AT22" s="488"/>
      <c r="AU22" s="488"/>
      <c r="AV22" s="488"/>
      <c r="AW22" s="488"/>
    </row>
    <row r="23" spans="1:49" s="315" customFormat="1" ht="15.65" customHeight="1" thickBot="1" x14ac:dyDescent="0.4">
      <c r="A23" s="62" t="s">
        <v>199</v>
      </c>
      <c r="B23" s="62" t="s">
        <v>592</v>
      </c>
      <c r="C23" s="491">
        <v>15.4331013542559</v>
      </c>
      <c r="D23" s="84">
        <v>1374419.5823121399</v>
      </c>
      <c r="E23" s="95">
        <v>1</v>
      </c>
      <c r="F23" s="67">
        <v>21211556.717097402</v>
      </c>
      <c r="G23" s="133"/>
      <c r="H23" s="133"/>
      <c r="I23" s="133"/>
      <c r="J23" s="57">
        <v>1374419.5823121399</v>
      </c>
      <c r="K23" s="57">
        <v>1374419.5823121399</v>
      </c>
      <c r="L23" s="57">
        <v>1374419.5823121399</v>
      </c>
      <c r="M23" s="57">
        <v>1374419.5823121399</v>
      </c>
      <c r="N23" s="57">
        <v>1374419.5823121399</v>
      </c>
      <c r="O23" s="57">
        <v>1374419.5823121399</v>
      </c>
      <c r="P23" s="57">
        <v>1374419.5823121399</v>
      </c>
      <c r="Q23" s="57">
        <v>1374419.5823121399</v>
      </c>
      <c r="R23" s="57">
        <v>1286448.8684741899</v>
      </c>
      <c r="S23" s="57">
        <v>1286448.8684741899</v>
      </c>
      <c r="T23" s="57">
        <v>1282003.23984697</v>
      </c>
      <c r="U23" s="57">
        <v>1257493.25391082</v>
      </c>
      <c r="V23" s="57">
        <v>1257493.25391082</v>
      </c>
      <c r="W23" s="57">
        <v>1228821.1287272901</v>
      </c>
      <c r="X23" s="57">
        <v>917360.81356316095</v>
      </c>
      <c r="Y23" s="57">
        <v>594751.42823790701</v>
      </c>
      <c r="Z23" s="57">
        <v>365184.90485071199</v>
      </c>
      <c r="AA23" s="57">
        <v>142940.094888219</v>
      </c>
      <c r="AB23" s="57">
        <v>142940.094888219</v>
      </c>
      <c r="AC23" s="57">
        <v>94452.948037693204</v>
      </c>
      <c r="AD23" s="57">
        <v>94452.948037693204</v>
      </c>
      <c r="AE23" s="57">
        <v>94452.948037693204</v>
      </c>
      <c r="AF23" s="57">
        <v>94452.948037693204</v>
      </c>
      <c r="AG23" s="57">
        <v>76502.316676941293</v>
      </c>
      <c r="AH23" s="57">
        <v>0</v>
      </c>
      <c r="AI23" s="57">
        <v>0</v>
      </c>
      <c r="AJ23" s="57">
        <v>0</v>
      </c>
      <c r="AK23" s="57">
        <v>0</v>
      </c>
      <c r="AL23" s="57">
        <v>0</v>
      </c>
      <c r="AM23" s="57">
        <v>0</v>
      </c>
      <c r="AN23" s="8"/>
      <c r="AO23" s="8"/>
      <c r="AP23" s="8"/>
      <c r="AQ23" s="488"/>
      <c r="AR23" s="488"/>
      <c r="AS23" s="488"/>
      <c r="AT23" s="488"/>
      <c r="AU23" s="488"/>
      <c r="AV23" s="488"/>
      <c r="AW23" s="488"/>
    </row>
    <row r="24" spans="1:49" s="315" customFormat="1" ht="15.65" customHeight="1" thickBot="1" x14ac:dyDescent="0.4">
      <c r="A24" s="62" t="s">
        <v>563</v>
      </c>
      <c r="B24" s="62" t="s">
        <v>449</v>
      </c>
      <c r="C24" s="491">
        <v>11.611883273228999</v>
      </c>
      <c r="D24" s="84">
        <v>127326444.374239</v>
      </c>
      <c r="E24" s="95">
        <v>1</v>
      </c>
      <c r="F24" s="67">
        <v>1390183528.64417</v>
      </c>
      <c r="G24" s="133"/>
      <c r="H24" s="133"/>
      <c r="I24" s="133"/>
      <c r="J24" s="57">
        <v>127326444.374239</v>
      </c>
      <c r="K24" s="57">
        <v>127326444.374239</v>
      </c>
      <c r="L24" s="57">
        <v>127326444.374239</v>
      </c>
      <c r="M24" s="57">
        <v>127326444.374239</v>
      </c>
      <c r="N24" s="57">
        <v>127326444.374239</v>
      </c>
      <c r="O24" s="57">
        <v>127326444.374239</v>
      </c>
      <c r="P24" s="57">
        <v>121412762.1041</v>
      </c>
      <c r="Q24" s="57">
        <v>99427150.977982193</v>
      </c>
      <c r="R24" s="57">
        <v>99135313.603644595</v>
      </c>
      <c r="S24" s="57">
        <v>99135313.603644595</v>
      </c>
      <c r="T24" s="57">
        <v>20718467.601473901</v>
      </c>
      <c r="U24" s="57">
        <v>20718467.601473901</v>
      </c>
      <c r="V24" s="57">
        <v>20718467.601473901</v>
      </c>
      <c r="W24" s="57">
        <v>20718467.601473901</v>
      </c>
      <c r="X24" s="57">
        <v>20718467.601473901</v>
      </c>
      <c r="Y24" s="57">
        <v>20704396.8204</v>
      </c>
      <c r="Z24" s="57">
        <v>20704396.8204</v>
      </c>
      <c r="AA24" s="57">
        <v>20704396.8204</v>
      </c>
      <c r="AB24" s="57">
        <v>20704396.8204</v>
      </c>
      <c r="AC24" s="57">
        <v>20704396.8204</v>
      </c>
      <c r="AD24" s="57">
        <v>0</v>
      </c>
      <c r="AE24" s="57">
        <v>0</v>
      </c>
      <c r="AF24" s="57">
        <v>0</v>
      </c>
      <c r="AG24" s="57">
        <v>0</v>
      </c>
      <c r="AH24" s="57">
        <v>0</v>
      </c>
      <c r="AI24" s="57">
        <v>0</v>
      </c>
      <c r="AJ24" s="57">
        <v>0</v>
      </c>
      <c r="AK24" s="57">
        <v>0</v>
      </c>
      <c r="AL24" s="57">
        <v>0</v>
      </c>
      <c r="AM24" s="57">
        <v>0</v>
      </c>
      <c r="AN24" s="8"/>
      <c r="AO24" s="8"/>
      <c r="AP24" s="8"/>
      <c r="AQ24" s="488"/>
      <c r="AR24" s="488"/>
      <c r="AS24" s="488"/>
      <c r="AT24" s="488"/>
      <c r="AU24" s="488"/>
      <c r="AV24" s="488"/>
      <c r="AW24" s="488"/>
    </row>
    <row r="25" spans="1:49" s="315" customFormat="1" ht="15.65" customHeight="1" thickBot="1" x14ac:dyDescent="0.4">
      <c r="A25" s="62" t="s">
        <v>563</v>
      </c>
      <c r="B25" s="62" t="s">
        <v>451</v>
      </c>
      <c r="C25" s="491">
        <v>9.6282483071351503</v>
      </c>
      <c r="D25" s="84">
        <v>52883830.624941602</v>
      </c>
      <c r="E25" s="95">
        <v>1</v>
      </c>
      <c r="F25" s="67">
        <v>489351164.90045601</v>
      </c>
      <c r="G25" s="133"/>
      <c r="H25" s="133"/>
      <c r="I25" s="133"/>
      <c r="J25" s="57">
        <v>52883830.624941602</v>
      </c>
      <c r="K25" s="57">
        <v>52883830.624941602</v>
      </c>
      <c r="L25" s="57">
        <v>52883830.624941602</v>
      </c>
      <c r="M25" s="57">
        <v>52883830.624941602</v>
      </c>
      <c r="N25" s="57">
        <v>52883830.624941602</v>
      </c>
      <c r="O25" s="57">
        <v>52883830.624941602</v>
      </c>
      <c r="P25" s="57">
        <v>52883830.624941602</v>
      </c>
      <c r="Q25" s="57">
        <v>40585662.628621601</v>
      </c>
      <c r="R25" s="57">
        <v>39289343.948621601</v>
      </c>
      <c r="S25" s="57">
        <v>39289343.948621601</v>
      </c>
      <c r="T25" s="57">
        <v>0</v>
      </c>
      <c r="U25" s="57">
        <v>0</v>
      </c>
      <c r="V25" s="57">
        <v>0</v>
      </c>
      <c r="W25" s="57">
        <v>0</v>
      </c>
      <c r="X25" s="57">
        <v>0</v>
      </c>
      <c r="Y25" s="57">
        <v>0</v>
      </c>
      <c r="Z25" s="57">
        <v>0</v>
      </c>
      <c r="AA25" s="57">
        <v>0</v>
      </c>
      <c r="AB25" s="57">
        <v>0</v>
      </c>
      <c r="AC25" s="57">
        <v>0</v>
      </c>
      <c r="AD25" s="57">
        <v>0</v>
      </c>
      <c r="AE25" s="57">
        <v>0</v>
      </c>
      <c r="AF25" s="57">
        <v>0</v>
      </c>
      <c r="AG25" s="57">
        <v>0</v>
      </c>
      <c r="AH25" s="57">
        <v>0</v>
      </c>
      <c r="AI25" s="57">
        <v>0</v>
      </c>
      <c r="AJ25" s="57">
        <v>0</v>
      </c>
      <c r="AK25" s="57">
        <v>0</v>
      </c>
      <c r="AL25" s="57">
        <v>0</v>
      </c>
      <c r="AM25" s="57">
        <v>0</v>
      </c>
      <c r="AN25" s="8"/>
      <c r="AO25" s="8"/>
      <c r="AP25" s="8"/>
      <c r="AQ25" s="488"/>
      <c r="AR25" s="488"/>
      <c r="AS25" s="488"/>
      <c r="AT25" s="488"/>
      <c r="AU25" s="488"/>
      <c r="AV25" s="488"/>
      <c r="AW25" s="488"/>
    </row>
    <row r="26" spans="1:49" s="315" customFormat="1" ht="15.65" customHeight="1" thickBot="1" x14ac:dyDescent="0.4">
      <c r="A26" s="62" t="s">
        <v>563</v>
      </c>
      <c r="B26" s="62" t="s">
        <v>447</v>
      </c>
      <c r="C26" s="491">
        <v>10.7709679470561</v>
      </c>
      <c r="D26" s="84">
        <v>12350427.905908599</v>
      </c>
      <c r="E26" s="95">
        <v>0.80021970598268899</v>
      </c>
      <c r="F26" s="67">
        <v>106450698.577472</v>
      </c>
      <c r="G26" s="133"/>
      <c r="H26" s="133"/>
      <c r="I26" s="133"/>
      <c r="J26" s="57">
        <v>9883055.7876266092</v>
      </c>
      <c r="K26" s="57">
        <v>9883055.7876266092</v>
      </c>
      <c r="L26" s="57">
        <v>9883055.7876266092</v>
      </c>
      <c r="M26" s="57">
        <v>9883055.7876266092</v>
      </c>
      <c r="N26" s="57">
        <v>9883055.7876266092</v>
      </c>
      <c r="O26" s="57">
        <v>9883055.7876266092</v>
      </c>
      <c r="P26" s="57">
        <v>9883055.7876266092</v>
      </c>
      <c r="Q26" s="57">
        <v>9883055.7876266092</v>
      </c>
      <c r="R26" s="57">
        <v>9429728.5703233499</v>
      </c>
      <c r="S26" s="57">
        <v>7616419.7011103202</v>
      </c>
      <c r="T26" s="57">
        <v>2087557.7338828701</v>
      </c>
      <c r="U26" s="57">
        <v>2063136.56778561</v>
      </c>
      <c r="V26" s="57">
        <v>2063136.56778561</v>
      </c>
      <c r="W26" s="57">
        <v>2063136.56778561</v>
      </c>
      <c r="X26" s="57">
        <v>2063136.56778561</v>
      </c>
      <c r="Y26" s="57">
        <v>0</v>
      </c>
      <c r="Z26" s="57">
        <v>0</v>
      </c>
      <c r="AA26" s="57">
        <v>0</v>
      </c>
      <c r="AB26" s="57">
        <v>0</v>
      </c>
      <c r="AC26" s="57">
        <v>0</v>
      </c>
      <c r="AD26" s="57">
        <v>0</v>
      </c>
      <c r="AE26" s="57">
        <v>0</v>
      </c>
      <c r="AF26" s="57">
        <v>0</v>
      </c>
      <c r="AG26" s="57">
        <v>0</v>
      </c>
      <c r="AH26" s="57">
        <v>0</v>
      </c>
      <c r="AI26" s="57">
        <v>0</v>
      </c>
      <c r="AJ26" s="57">
        <v>0</v>
      </c>
      <c r="AK26" s="57">
        <v>0</v>
      </c>
      <c r="AL26" s="57">
        <v>0</v>
      </c>
      <c r="AM26" s="57">
        <v>0</v>
      </c>
      <c r="AN26" s="8"/>
      <c r="AO26" s="8"/>
      <c r="AP26" s="8"/>
      <c r="AQ26" s="488"/>
      <c r="AR26" s="488"/>
      <c r="AS26" s="488"/>
      <c r="AT26" s="488"/>
      <c r="AU26" s="488"/>
      <c r="AV26" s="488"/>
      <c r="AW26" s="488"/>
    </row>
    <row r="27" spans="1:49" s="315" customFormat="1" ht="15.65" customHeight="1" thickBot="1" x14ac:dyDescent="0.4">
      <c r="A27" s="62" t="s">
        <v>563</v>
      </c>
      <c r="B27" s="62" t="s">
        <v>441</v>
      </c>
      <c r="C27" s="491">
        <v>14.2706946073769</v>
      </c>
      <c r="D27" s="84">
        <v>10159377.8356863</v>
      </c>
      <c r="E27" s="95">
        <v>0.79999999999999905</v>
      </c>
      <c r="F27" s="67">
        <v>107553246.796556</v>
      </c>
      <c r="G27" s="133"/>
      <c r="H27" s="133"/>
      <c r="I27" s="133"/>
      <c r="J27" s="57">
        <v>8127502.2685489999</v>
      </c>
      <c r="K27" s="57">
        <v>8127502.2685489999</v>
      </c>
      <c r="L27" s="57">
        <v>8127080.4166105501</v>
      </c>
      <c r="M27" s="57">
        <v>8090978.9430511901</v>
      </c>
      <c r="N27" s="57">
        <v>7638603.7702875203</v>
      </c>
      <c r="O27" s="57">
        <v>7621863.5981942397</v>
      </c>
      <c r="P27" s="57">
        <v>7621863.5981942397</v>
      </c>
      <c r="Q27" s="57">
        <v>7547631.5215108199</v>
      </c>
      <c r="R27" s="57">
        <v>7547631.5215108199</v>
      </c>
      <c r="S27" s="57">
        <v>7379414.8503441801</v>
      </c>
      <c r="T27" s="57">
        <v>6939220.3156703999</v>
      </c>
      <c r="U27" s="57">
        <v>6758160.3120490098</v>
      </c>
      <c r="V27" s="57">
        <v>6649515.8925669296</v>
      </c>
      <c r="W27" s="57">
        <v>6581301.2942081196</v>
      </c>
      <c r="X27" s="57">
        <v>2794976.2252599001</v>
      </c>
      <c r="Y27" s="57">
        <v>0</v>
      </c>
      <c r="Z27" s="57">
        <v>0</v>
      </c>
      <c r="AA27" s="57">
        <v>0</v>
      </c>
      <c r="AB27" s="57">
        <v>0</v>
      </c>
      <c r="AC27" s="57">
        <v>0</v>
      </c>
      <c r="AD27" s="57">
        <v>0</v>
      </c>
      <c r="AE27" s="57">
        <v>0</v>
      </c>
      <c r="AF27" s="57">
        <v>0</v>
      </c>
      <c r="AG27" s="57">
        <v>0</v>
      </c>
      <c r="AH27" s="57">
        <v>0</v>
      </c>
      <c r="AI27" s="57">
        <v>0</v>
      </c>
      <c r="AJ27" s="57">
        <v>0</v>
      </c>
      <c r="AK27" s="57">
        <v>0</v>
      </c>
      <c r="AL27" s="57">
        <v>0</v>
      </c>
      <c r="AM27" s="57">
        <v>0</v>
      </c>
      <c r="AN27" s="8"/>
      <c r="AO27" s="8"/>
      <c r="AP27" s="8"/>
      <c r="AQ27" s="488"/>
      <c r="AR27" s="488"/>
      <c r="AS27" s="488"/>
      <c r="AT27" s="488"/>
      <c r="AU27" s="488"/>
      <c r="AV27" s="488"/>
      <c r="AW27" s="488"/>
    </row>
    <row r="28" spans="1:49" s="315" customFormat="1" ht="15.65" customHeight="1" thickBot="1" x14ac:dyDescent="0.4">
      <c r="A28" s="62" t="s">
        <v>563</v>
      </c>
      <c r="B28" s="62" t="s">
        <v>457</v>
      </c>
      <c r="C28" s="491">
        <v>14.7612796171938</v>
      </c>
      <c r="D28" s="84">
        <v>9091362.7029258795</v>
      </c>
      <c r="E28" s="95">
        <v>0.97</v>
      </c>
      <c r="F28" s="67">
        <v>127861084.38897599</v>
      </c>
      <c r="G28" s="133"/>
      <c r="H28" s="133"/>
      <c r="I28" s="133"/>
      <c r="J28" s="57">
        <v>8818621.8218380995</v>
      </c>
      <c r="K28" s="57">
        <v>8818621.8218380995</v>
      </c>
      <c r="L28" s="57">
        <v>8818621.8218380995</v>
      </c>
      <c r="M28" s="57">
        <v>8817877.9830961097</v>
      </c>
      <c r="N28" s="57">
        <v>8605394.5896714907</v>
      </c>
      <c r="O28" s="57">
        <v>8526012.8013433795</v>
      </c>
      <c r="P28" s="57">
        <v>8501269.1172064301</v>
      </c>
      <c r="Q28" s="57">
        <v>8471275.4423801005</v>
      </c>
      <c r="R28" s="57">
        <v>8459503.5468226504</v>
      </c>
      <c r="S28" s="57">
        <v>8458572.1464990806</v>
      </c>
      <c r="T28" s="57">
        <v>8457065.99100345</v>
      </c>
      <c r="U28" s="57">
        <v>8437991.3383747693</v>
      </c>
      <c r="V28" s="57">
        <v>8406895.9236066304</v>
      </c>
      <c r="W28" s="57">
        <v>8406895.9236066304</v>
      </c>
      <c r="X28" s="57">
        <v>7856464.11985044</v>
      </c>
      <c r="Y28" s="57">
        <v>0</v>
      </c>
      <c r="Z28" s="57">
        <v>0</v>
      </c>
      <c r="AA28" s="57">
        <v>0</v>
      </c>
      <c r="AB28" s="57">
        <v>0</v>
      </c>
      <c r="AC28" s="57">
        <v>0</v>
      </c>
      <c r="AD28" s="57">
        <v>0</v>
      </c>
      <c r="AE28" s="57">
        <v>0</v>
      </c>
      <c r="AF28" s="57">
        <v>0</v>
      </c>
      <c r="AG28" s="57">
        <v>0</v>
      </c>
      <c r="AH28" s="57">
        <v>0</v>
      </c>
      <c r="AI28" s="57">
        <v>0</v>
      </c>
      <c r="AJ28" s="57">
        <v>0</v>
      </c>
      <c r="AK28" s="57">
        <v>0</v>
      </c>
      <c r="AL28" s="57">
        <v>0</v>
      </c>
      <c r="AM28" s="57">
        <v>0</v>
      </c>
      <c r="AN28" s="8"/>
      <c r="AO28" s="8"/>
      <c r="AP28" s="8"/>
      <c r="AQ28" s="488"/>
      <c r="AR28" s="488"/>
      <c r="AS28" s="488"/>
      <c r="AT28" s="488"/>
      <c r="AU28" s="488"/>
      <c r="AV28" s="488"/>
      <c r="AW28" s="488"/>
    </row>
    <row r="29" spans="1:49" s="315" customFormat="1" ht="15.65" customHeight="1" thickBot="1" x14ac:dyDescent="0.4">
      <c r="A29" s="62" t="s">
        <v>563</v>
      </c>
      <c r="B29" s="62" t="s">
        <v>443</v>
      </c>
      <c r="C29" s="491">
        <v>13.102431432796701</v>
      </c>
      <c r="D29" s="84">
        <v>7447224.8631966403</v>
      </c>
      <c r="E29" s="95">
        <v>0.97</v>
      </c>
      <c r="F29" s="67">
        <v>94649450.540613398</v>
      </c>
      <c r="G29" s="133"/>
      <c r="H29" s="133"/>
      <c r="I29" s="133"/>
      <c r="J29" s="57">
        <v>7223808.1173007404</v>
      </c>
      <c r="K29" s="57">
        <v>7223808.1173007404</v>
      </c>
      <c r="L29" s="57">
        <v>7223808.1173007404</v>
      </c>
      <c r="M29" s="57">
        <v>7223808.1173007404</v>
      </c>
      <c r="N29" s="57">
        <v>7149521.8682193803</v>
      </c>
      <c r="O29" s="57">
        <v>6434891.9245974496</v>
      </c>
      <c r="P29" s="57">
        <v>6434891.9245974496</v>
      </c>
      <c r="Q29" s="57">
        <v>6434891.9245974496</v>
      </c>
      <c r="R29" s="57">
        <v>6434891.9245974496</v>
      </c>
      <c r="S29" s="57">
        <v>6434891.9245974496</v>
      </c>
      <c r="T29" s="57">
        <v>5377802.4793257099</v>
      </c>
      <c r="U29" s="57">
        <v>5377802.4793257099</v>
      </c>
      <c r="V29" s="57">
        <v>5364746.2076832298</v>
      </c>
      <c r="W29" s="57">
        <v>5154942.7069346504</v>
      </c>
      <c r="X29" s="57">
        <v>5154942.7069346504</v>
      </c>
      <c r="Y29" s="57">
        <v>0</v>
      </c>
      <c r="Z29" s="57">
        <v>0</v>
      </c>
      <c r="AA29" s="57">
        <v>0</v>
      </c>
      <c r="AB29" s="57">
        <v>0</v>
      </c>
      <c r="AC29" s="57">
        <v>0</v>
      </c>
      <c r="AD29" s="57">
        <v>0</v>
      </c>
      <c r="AE29" s="57">
        <v>0</v>
      </c>
      <c r="AF29" s="57">
        <v>0</v>
      </c>
      <c r="AG29" s="57">
        <v>0</v>
      </c>
      <c r="AH29" s="57">
        <v>0</v>
      </c>
      <c r="AI29" s="57">
        <v>0</v>
      </c>
      <c r="AJ29" s="57">
        <v>0</v>
      </c>
      <c r="AK29" s="57">
        <v>0</v>
      </c>
      <c r="AL29" s="57">
        <v>0</v>
      </c>
      <c r="AM29" s="57">
        <v>0</v>
      </c>
      <c r="AN29" s="8"/>
      <c r="AO29" s="8"/>
      <c r="AP29" s="8"/>
      <c r="AQ29" s="488"/>
      <c r="AR29" s="488"/>
      <c r="AS29" s="488"/>
      <c r="AT29" s="488"/>
      <c r="AU29" s="488"/>
      <c r="AV29" s="488"/>
      <c r="AW29" s="488"/>
    </row>
    <row r="30" spans="1:49" s="315" customFormat="1" ht="15.65" customHeight="1" thickBot="1" x14ac:dyDescent="0.4">
      <c r="A30" s="62" t="s">
        <v>563</v>
      </c>
      <c r="B30" s="62" t="s">
        <v>266</v>
      </c>
      <c r="C30" s="491">
        <v>7.15181676849895</v>
      </c>
      <c r="D30" s="84">
        <v>6148377.0891522299</v>
      </c>
      <c r="E30" s="95">
        <v>0.968274225145486</v>
      </c>
      <c r="F30" s="67">
        <v>35921123.980373897</v>
      </c>
      <c r="G30" s="133"/>
      <c r="H30" s="133"/>
      <c r="I30" s="133"/>
      <c r="J30" s="57">
        <v>5953315.0619011298</v>
      </c>
      <c r="K30" s="57">
        <v>5953315.0619011298</v>
      </c>
      <c r="L30" s="57">
        <v>5953315.0619011298</v>
      </c>
      <c r="M30" s="57">
        <v>5825432.5266215503</v>
      </c>
      <c r="N30" s="57">
        <v>3943148.3688884699</v>
      </c>
      <c r="O30" s="57">
        <v>2282569.2778411801</v>
      </c>
      <c r="P30" s="57">
        <v>2179943.1069899299</v>
      </c>
      <c r="Q30" s="57">
        <v>2106797.2704645498</v>
      </c>
      <c r="R30" s="57">
        <v>1219178.8664142401</v>
      </c>
      <c r="S30" s="57">
        <v>493665.398679187</v>
      </c>
      <c r="T30" s="57">
        <v>2610.9946928459999</v>
      </c>
      <c r="U30" s="57">
        <v>2610.9946928459999</v>
      </c>
      <c r="V30" s="57">
        <v>2610.9946928459999</v>
      </c>
      <c r="W30" s="57">
        <v>2610.9946928459999</v>
      </c>
      <c r="X30" s="57">
        <v>0</v>
      </c>
      <c r="Y30" s="57">
        <v>0</v>
      </c>
      <c r="Z30" s="57">
        <v>0</v>
      </c>
      <c r="AA30" s="57">
        <v>0</v>
      </c>
      <c r="AB30" s="57">
        <v>0</v>
      </c>
      <c r="AC30" s="57">
        <v>0</v>
      </c>
      <c r="AD30" s="57">
        <v>0</v>
      </c>
      <c r="AE30" s="57">
        <v>0</v>
      </c>
      <c r="AF30" s="57">
        <v>0</v>
      </c>
      <c r="AG30" s="57">
        <v>0</v>
      </c>
      <c r="AH30" s="57">
        <v>0</v>
      </c>
      <c r="AI30" s="57">
        <v>0</v>
      </c>
      <c r="AJ30" s="57">
        <v>0</v>
      </c>
      <c r="AK30" s="57">
        <v>0</v>
      </c>
      <c r="AL30" s="57">
        <v>0</v>
      </c>
      <c r="AM30" s="57">
        <v>0</v>
      </c>
      <c r="AN30" s="8"/>
      <c r="AO30" s="8"/>
      <c r="AP30" s="8"/>
      <c r="AQ30" s="488"/>
      <c r="AR30" s="488"/>
      <c r="AS30" s="488"/>
      <c r="AT30" s="488"/>
      <c r="AU30" s="488"/>
      <c r="AV30" s="488"/>
      <c r="AW30" s="488"/>
    </row>
    <row r="31" spans="1:49" s="315" customFormat="1" ht="15.65" customHeight="1" thickBot="1" x14ac:dyDescent="0.4">
      <c r="A31" s="62" t="s">
        <v>563</v>
      </c>
      <c r="B31" s="62" t="s">
        <v>674</v>
      </c>
      <c r="C31" s="491">
        <v>9.4364434428529798</v>
      </c>
      <c r="D31" s="84">
        <v>5543705.2151399096</v>
      </c>
      <c r="E31" s="95">
        <v>0.94502355790125303</v>
      </c>
      <c r="F31" s="67">
        <v>44443347.577042297</v>
      </c>
      <c r="G31" s="133"/>
      <c r="H31" s="133"/>
      <c r="I31" s="133"/>
      <c r="J31" s="57">
        <v>5238932.0263672499</v>
      </c>
      <c r="K31" s="57">
        <v>5238932.0263672499</v>
      </c>
      <c r="L31" s="57">
        <v>5026025.0784065397</v>
      </c>
      <c r="M31" s="57">
        <v>5026025.0784065397</v>
      </c>
      <c r="N31" s="57">
        <v>4210392.0147483703</v>
      </c>
      <c r="O31" s="57">
        <v>4210392.0147483703</v>
      </c>
      <c r="P31" s="57">
        <v>4210392.0147483703</v>
      </c>
      <c r="Q31" s="57">
        <v>4210392.0147483703</v>
      </c>
      <c r="R31" s="57">
        <v>3535932.6542506199</v>
      </c>
      <c r="S31" s="57">
        <v>3535932.6542506199</v>
      </c>
      <c r="T31" s="57">
        <v>0</v>
      </c>
      <c r="U31" s="57">
        <v>0</v>
      </c>
      <c r="V31" s="57">
        <v>0</v>
      </c>
      <c r="W31" s="57">
        <v>0</v>
      </c>
      <c r="X31" s="57">
        <v>0</v>
      </c>
      <c r="Y31" s="57">
        <v>0</v>
      </c>
      <c r="Z31" s="57">
        <v>0</v>
      </c>
      <c r="AA31" s="57">
        <v>0</v>
      </c>
      <c r="AB31" s="57">
        <v>0</v>
      </c>
      <c r="AC31" s="57">
        <v>0</v>
      </c>
      <c r="AD31" s="57">
        <v>0</v>
      </c>
      <c r="AE31" s="57">
        <v>0</v>
      </c>
      <c r="AF31" s="57">
        <v>0</v>
      </c>
      <c r="AG31" s="57">
        <v>0</v>
      </c>
      <c r="AH31" s="57">
        <v>0</v>
      </c>
      <c r="AI31" s="57">
        <v>0</v>
      </c>
      <c r="AJ31" s="57">
        <v>0</v>
      </c>
      <c r="AK31" s="57">
        <v>0</v>
      </c>
      <c r="AL31" s="57">
        <v>0</v>
      </c>
      <c r="AM31" s="57">
        <v>0</v>
      </c>
      <c r="AN31" s="8"/>
      <c r="AO31" s="8"/>
      <c r="AP31" s="8"/>
      <c r="AQ31" s="488"/>
      <c r="AR31" s="488"/>
      <c r="AS31" s="488"/>
      <c r="AT31" s="488"/>
      <c r="AU31" s="488"/>
      <c r="AV31" s="488"/>
      <c r="AW31" s="488"/>
    </row>
    <row r="32" spans="1:49" s="315" customFormat="1" ht="15.65" customHeight="1" thickBot="1" x14ac:dyDescent="0.4">
      <c r="A32" s="62" t="s">
        <v>563</v>
      </c>
      <c r="B32" s="62" t="s">
        <v>555</v>
      </c>
      <c r="C32" s="491">
        <v>13.5720807170388</v>
      </c>
      <c r="D32" s="84">
        <v>4347609.07893191</v>
      </c>
      <c r="E32" s="95">
        <v>0.97000000000000097</v>
      </c>
      <c r="F32" s="67">
        <v>53868282.889705397</v>
      </c>
      <c r="G32" s="133"/>
      <c r="H32" s="133"/>
      <c r="I32" s="133"/>
      <c r="J32" s="57">
        <v>4217180.8065639604</v>
      </c>
      <c r="K32" s="57">
        <v>4217180.8065639604</v>
      </c>
      <c r="L32" s="57">
        <v>4217013.1163058402</v>
      </c>
      <c r="M32" s="57">
        <v>4139084.2342331698</v>
      </c>
      <c r="N32" s="57">
        <v>3979099.3841555198</v>
      </c>
      <c r="O32" s="57">
        <v>3792369.8616901501</v>
      </c>
      <c r="P32" s="57">
        <v>3750032.3881825898</v>
      </c>
      <c r="Q32" s="57">
        <v>3726001.3800790799</v>
      </c>
      <c r="R32" s="57">
        <v>3723263.7498864098</v>
      </c>
      <c r="S32" s="57">
        <v>3720303.4848315502</v>
      </c>
      <c r="T32" s="57">
        <v>3571347.9816376101</v>
      </c>
      <c r="U32" s="57">
        <v>3227074.4197476199</v>
      </c>
      <c r="V32" s="57">
        <v>2681299.1680724402</v>
      </c>
      <c r="W32" s="57">
        <v>2417014.9885107898</v>
      </c>
      <c r="X32" s="57">
        <v>2381854.3410098501</v>
      </c>
      <c r="Y32" s="57">
        <v>13520.347279364199</v>
      </c>
      <c r="Z32" s="57">
        <v>13520.347279364199</v>
      </c>
      <c r="AA32" s="57">
        <v>13520.347279364199</v>
      </c>
      <c r="AB32" s="57">
        <v>13520.347279364199</v>
      </c>
      <c r="AC32" s="57">
        <v>13520.347279364199</v>
      </c>
      <c r="AD32" s="57">
        <v>13520.347279364199</v>
      </c>
      <c r="AE32" s="57">
        <v>13520.347279364199</v>
      </c>
      <c r="AF32" s="57">
        <v>13520.347279364199</v>
      </c>
      <c r="AG32" s="57">
        <v>0</v>
      </c>
      <c r="AH32" s="57">
        <v>0</v>
      </c>
      <c r="AI32" s="57">
        <v>0</v>
      </c>
      <c r="AJ32" s="57">
        <v>0</v>
      </c>
      <c r="AK32" s="57">
        <v>0</v>
      </c>
      <c r="AL32" s="57">
        <v>0</v>
      </c>
      <c r="AM32" s="57">
        <v>0</v>
      </c>
      <c r="AN32" s="8"/>
      <c r="AO32" s="8"/>
      <c r="AP32" s="8"/>
      <c r="AQ32" s="488"/>
      <c r="AR32" s="488"/>
      <c r="AS32" s="488"/>
      <c r="AT32" s="488"/>
      <c r="AU32" s="488"/>
      <c r="AV32" s="488"/>
      <c r="AW32" s="488"/>
    </row>
    <row r="33" spans="1:49" s="315" customFormat="1" ht="15.65" customHeight="1" thickBot="1" x14ac:dyDescent="0.4">
      <c r="A33" s="62" t="s">
        <v>268</v>
      </c>
      <c r="B33" s="62" t="s">
        <v>675</v>
      </c>
      <c r="C33" s="491">
        <v>10.199999999999999</v>
      </c>
      <c r="D33" s="84">
        <v>756433</v>
      </c>
      <c r="E33" s="95">
        <v>0.8</v>
      </c>
      <c r="F33" s="67">
        <v>6172493.2800000003</v>
      </c>
      <c r="G33" s="133"/>
      <c r="H33" s="133"/>
      <c r="I33" s="133"/>
      <c r="J33" s="57">
        <v>605146.4</v>
      </c>
      <c r="K33" s="57">
        <v>605146.4</v>
      </c>
      <c r="L33" s="57">
        <v>605146.4</v>
      </c>
      <c r="M33" s="57">
        <v>605146.4</v>
      </c>
      <c r="N33" s="57">
        <v>605146.4</v>
      </c>
      <c r="O33" s="57">
        <v>605146.4</v>
      </c>
      <c r="P33" s="57">
        <v>605146.4</v>
      </c>
      <c r="Q33" s="57">
        <v>605146.4</v>
      </c>
      <c r="R33" s="57">
        <v>605146.4</v>
      </c>
      <c r="S33" s="57">
        <v>605146.4</v>
      </c>
      <c r="T33" s="57">
        <v>121029.28</v>
      </c>
      <c r="U33" s="57">
        <v>0</v>
      </c>
      <c r="V33" s="57">
        <v>0</v>
      </c>
      <c r="W33" s="57">
        <v>0</v>
      </c>
      <c r="X33" s="57">
        <v>0</v>
      </c>
      <c r="Y33" s="57">
        <v>0</v>
      </c>
      <c r="Z33" s="57">
        <v>0</v>
      </c>
      <c r="AA33" s="57">
        <v>0</v>
      </c>
      <c r="AB33" s="57">
        <v>0</v>
      </c>
      <c r="AC33" s="57">
        <v>0</v>
      </c>
      <c r="AD33" s="57">
        <v>0</v>
      </c>
      <c r="AE33" s="57">
        <v>0</v>
      </c>
      <c r="AF33" s="57">
        <v>0</v>
      </c>
      <c r="AG33" s="57">
        <v>0</v>
      </c>
      <c r="AH33" s="57">
        <v>0</v>
      </c>
      <c r="AI33" s="57">
        <v>0</v>
      </c>
      <c r="AJ33" s="57">
        <v>0</v>
      </c>
      <c r="AK33" s="57">
        <v>0</v>
      </c>
      <c r="AL33" s="57">
        <v>0</v>
      </c>
      <c r="AM33" s="57">
        <v>0</v>
      </c>
      <c r="AN33" s="8"/>
      <c r="AO33" s="8"/>
      <c r="AP33" s="8"/>
      <c r="AQ33" s="488"/>
      <c r="AR33" s="488"/>
      <c r="AS33" s="488"/>
      <c r="AT33" s="488"/>
      <c r="AU33" s="488"/>
      <c r="AV33" s="488"/>
      <c r="AW33" s="488"/>
    </row>
    <row r="34" spans="1:49" s="315" customFormat="1" ht="15.65" customHeight="1" thickBot="1" x14ac:dyDescent="0.4">
      <c r="A34" s="62" t="s">
        <v>268</v>
      </c>
      <c r="B34" s="62" t="s">
        <v>558</v>
      </c>
      <c r="C34" s="491">
        <v>29.1653287207515</v>
      </c>
      <c r="D34" s="84">
        <v>587663.134594145</v>
      </c>
      <c r="E34" s="95">
        <v>0.80000000000000104</v>
      </c>
      <c r="F34" s="67">
        <v>13711510.7980044</v>
      </c>
      <c r="G34" s="133"/>
      <c r="H34" s="133"/>
      <c r="I34" s="133"/>
      <c r="J34" s="57">
        <v>470130.50767531601</v>
      </c>
      <c r="K34" s="57">
        <v>470130.50767531601</v>
      </c>
      <c r="L34" s="57">
        <v>470130.50767531601</v>
      </c>
      <c r="M34" s="57">
        <v>470130.50767531601</v>
      </c>
      <c r="N34" s="57">
        <v>470130.50767531601</v>
      </c>
      <c r="O34" s="57">
        <v>470130.50767531601</v>
      </c>
      <c r="P34" s="57">
        <v>470130.50767531601</v>
      </c>
      <c r="Q34" s="57">
        <v>470130.50767531601</v>
      </c>
      <c r="R34" s="57">
        <v>470130.50767531601</v>
      </c>
      <c r="S34" s="57">
        <v>470130.50767531601</v>
      </c>
      <c r="T34" s="57">
        <v>470130.50767531601</v>
      </c>
      <c r="U34" s="57">
        <v>470130.50767531601</v>
      </c>
      <c r="V34" s="57">
        <v>470130.50767531601</v>
      </c>
      <c r="W34" s="57">
        <v>470130.50767531601</v>
      </c>
      <c r="X34" s="57">
        <v>470130.50767531601</v>
      </c>
      <c r="Y34" s="57">
        <v>443970.21219164098</v>
      </c>
      <c r="Z34" s="57">
        <v>443970.21219164098</v>
      </c>
      <c r="AA34" s="57">
        <v>443970.21219164098</v>
      </c>
      <c r="AB34" s="57">
        <v>443970.21219164098</v>
      </c>
      <c r="AC34" s="57">
        <v>443970.21219164098</v>
      </c>
      <c r="AD34" s="57">
        <v>443970.21219164098</v>
      </c>
      <c r="AE34" s="57">
        <v>443970.21219164098</v>
      </c>
      <c r="AF34" s="57">
        <v>443970.21219164098</v>
      </c>
      <c r="AG34" s="57">
        <v>443970.21219164098</v>
      </c>
      <c r="AH34" s="57">
        <v>443970.21219164098</v>
      </c>
      <c r="AI34" s="57">
        <v>443970.21219164098</v>
      </c>
      <c r="AJ34" s="57">
        <v>443970.21219164098</v>
      </c>
      <c r="AK34" s="57">
        <v>443970.21219164098</v>
      </c>
      <c r="AL34" s="57">
        <v>443970.21219164098</v>
      </c>
      <c r="AM34" s="57">
        <v>443970.21219164098</v>
      </c>
      <c r="AN34" s="8"/>
      <c r="AO34" s="8"/>
      <c r="AP34" s="8"/>
      <c r="AQ34" s="488"/>
      <c r="AR34" s="488"/>
      <c r="AS34" s="488"/>
      <c r="AT34" s="488"/>
      <c r="AU34" s="488"/>
      <c r="AV34" s="488"/>
      <c r="AW34" s="488"/>
    </row>
    <row r="35" spans="1:49" s="315" customFormat="1" ht="15.65" customHeight="1" thickBot="1" x14ac:dyDescent="0.4">
      <c r="A35" s="62" t="s">
        <v>268</v>
      </c>
      <c r="B35" s="62" t="s">
        <v>458</v>
      </c>
      <c r="C35" s="491">
        <v>13.126794185239801</v>
      </c>
      <c r="D35" s="84">
        <v>349652.50053581799</v>
      </c>
      <c r="E35" s="95">
        <v>0.80000000000000104</v>
      </c>
      <c r="F35" s="67">
        <v>3671853.1287105102</v>
      </c>
      <c r="G35" s="133"/>
      <c r="H35" s="133"/>
      <c r="I35" s="133"/>
      <c r="J35" s="57">
        <v>279722.00042865501</v>
      </c>
      <c r="K35" s="57">
        <v>279722.00042865501</v>
      </c>
      <c r="L35" s="57">
        <v>279722.00042865501</v>
      </c>
      <c r="M35" s="57">
        <v>279722.00042865501</v>
      </c>
      <c r="N35" s="57">
        <v>279722.00042865501</v>
      </c>
      <c r="O35" s="57">
        <v>279722.00042865501</v>
      </c>
      <c r="P35" s="57">
        <v>279722.00042865501</v>
      </c>
      <c r="Q35" s="57">
        <v>279722.00042865501</v>
      </c>
      <c r="R35" s="57">
        <v>279722.00042865501</v>
      </c>
      <c r="S35" s="57">
        <v>272271.425807469</v>
      </c>
      <c r="T35" s="57">
        <v>268865.67586497602</v>
      </c>
      <c r="U35" s="57">
        <v>268865.67586497602</v>
      </c>
      <c r="V35" s="57">
        <v>48115.7601364</v>
      </c>
      <c r="W35" s="57">
        <v>48115.7601364</v>
      </c>
      <c r="X35" s="57">
        <v>48115.7601364</v>
      </c>
      <c r="Y35" s="57">
        <v>40001.013381199999</v>
      </c>
      <c r="Z35" s="57">
        <v>40001.013381199999</v>
      </c>
      <c r="AA35" s="57">
        <v>40001.013381199999</v>
      </c>
      <c r="AB35" s="57">
        <v>40001.013381199999</v>
      </c>
      <c r="AC35" s="57">
        <v>40001.013381199999</v>
      </c>
      <c r="AD35" s="57">
        <v>0</v>
      </c>
      <c r="AE35" s="57">
        <v>0</v>
      </c>
      <c r="AF35" s="57">
        <v>0</v>
      </c>
      <c r="AG35" s="57">
        <v>0</v>
      </c>
      <c r="AH35" s="57">
        <v>0</v>
      </c>
      <c r="AI35" s="57">
        <v>0</v>
      </c>
      <c r="AJ35" s="57">
        <v>0</v>
      </c>
      <c r="AK35" s="57">
        <v>0</v>
      </c>
      <c r="AL35" s="57">
        <v>0</v>
      </c>
      <c r="AM35" s="57">
        <v>0</v>
      </c>
      <c r="AN35" s="8"/>
      <c r="AO35" s="8"/>
      <c r="AP35" s="8"/>
      <c r="AQ35" s="488"/>
      <c r="AR35" s="488"/>
      <c r="AS35" s="488"/>
      <c r="AT35" s="488"/>
      <c r="AU35" s="488"/>
      <c r="AV35" s="488"/>
      <c r="AW35" s="488"/>
    </row>
    <row r="36" spans="1:49" s="315" customFormat="1" ht="15.65" customHeight="1" thickBot="1" x14ac:dyDescent="0.4">
      <c r="A36" s="62" t="s">
        <v>268</v>
      </c>
      <c r="B36" s="62" t="s">
        <v>557</v>
      </c>
      <c r="C36" s="491">
        <v>5.1029354259906299</v>
      </c>
      <c r="D36" s="84">
        <v>307652.948049</v>
      </c>
      <c r="E36" s="95">
        <v>1</v>
      </c>
      <c r="F36" s="67">
        <v>1567597.0251209999</v>
      </c>
      <c r="G36" s="133"/>
      <c r="H36" s="133"/>
      <c r="I36" s="133"/>
      <c r="J36" s="57">
        <v>307652.948049</v>
      </c>
      <c r="K36" s="57">
        <v>307652.948049</v>
      </c>
      <c r="L36" s="57">
        <v>307652.948049</v>
      </c>
      <c r="M36" s="57">
        <v>307652.948049</v>
      </c>
      <c r="N36" s="57">
        <v>307652.948049</v>
      </c>
      <c r="O36" s="57">
        <v>6342.4489290000001</v>
      </c>
      <c r="P36" s="57">
        <v>6342.4489290000001</v>
      </c>
      <c r="Q36" s="57">
        <v>6342.4489290000001</v>
      </c>
      <c r="R36" s="57">
        <v>6342.4489290000001</v>
      </c>
      <c r="S36" s="57">
        <v>3962.4891600000001</v>
      </c>
      <c r="T36" s="57">
        <v>0</v>
      </c>
      <c r="U36" s="57">
        <v>0</v>
      </c>
      <c r="V36" s="57">
        <v>0</v>
      </c>
      <c r="W36" s="57">
        <v>0</v>
      </c>
      <c r="X36" s="57">
        <v>0</v>
      </c>
      <c r="Y36" s="57">
        <v>0</v>
      </c>
      <c r="Z36" s="57">
        <v>0</v>
      </c>
      <c r="AA36" s="57">
        <v>0</v>
      </c>
      <c r="AB36" s="57">
        <v>0</v>
      </c>
      <c r="AC36" s="57">
        <v>0</v>
      </c>
      <c r="AD36" s="57">
        <v>0</v>
      </c>
      <c r="AE36" s="57">
        <v>0</v>
      </c>
      <c r="AF36" s="57">
        <v>0</v>
      </c>
      <c r="AG36" s="57">
        <v>0</v>
      </c>
      <c r="AH36" s="57">
        <v>0</v>
      </c>
      <c r="AI36" s="57">
        <v>0</v>
      </c>
      <c r="AJ36" s="57">
        <v>0</v>
      </c>
      <c r="AK36" s="57">
        <v>0</v>
      </c>
      <c r="AL36" s="57">
        <v>0</v>
      </c>
      <c r="AM36" s="57">
        <v>0</v>
      </c>
      <c r="AN36" s="8"/>
      <c r="AO36" s="8"/>
      <c r="AP36" s="8"/>
      <c r="AQ36" s="488"/>
      <c r="AR36" s="488"/>
      <c r="AS36" s="488"/>
      <c r="AT36" s="488"/>
      <c r="AU36" s="488"/>
      <c r="AV36" s="488"/>
      <c r="AW36" s="488"/>
    </row>
    <row r="37" spans="1:49" s="315" customFormat="1" ht="15.65" customHeight="1" thickBot="1" x14ac:dyDescent="0.4">
      <c r="A37" s="62" t="s">
        <v>268</v>
      </c>
      <c r="B37" s="62" t="s">
        <v>559</v>
      </c>
      <c r="C37" s="491">
        <v>15.924818176405999</v>
      </c>
      <c r="D37" s="84">
        <v>278151.33375957201</v>
      </c>
      <c r="E37" s="95">
        <v>0.62604113739599299</v>
      </c>
      <c r="F37" s="67">
        <v>2775188.39412812</v>
      </c>
      <c r="G37" s="133"/>
      <c r="H37" s="133"/>
      <c r="I37" s="133"/>
      <c r="J37" s="57">
        <v>174134.177355055</v>
      </c>
      <c r="K37" s="57">
        <v>174134.177355055</v>
      </c>
      <c r="L37" s="57">
        <v>174134.177355055</v>
      </c>
      <c r="M37" s="57">
        <v>174134.177355055</v>
      </c>
      <c r="N37" s="57">
        <v>174076.31158494001</v>
      </c>
      <c r="O37" s="57">
        <v>174076.31158494001</v>
      </c>
      <c r="P37" s="57">
        <v>164519.0536981</v>
      </c>
      <c r="Q37" s="57">
        <v>164462.61879066401</v>
      </c>
      <c r="R37" s="57">
        <v>164462.61879066401</v>
      </c>
      <c r="S37" s="57">
        <v>164017.91297213701</v>
      </c>
      <c r="T37" s="57">
        <v>163991.27367578601</v>
      </c>
      <c r="U37" s="57">
        <v>163266.702613147</v>
      </c>
      <c r="V37" s="57">
        <v>162037.559402057</v>
      </c>
      <c r="W37" s="57">
        <v>162037.559402057</v>
      </c>
      <c r="X37" s="57">
        <v>146678.526619421</v>
      </c>
      <c r="Y37" s="57">
        <v>146678.526619421</v>
      </c>
      <c r="Z37" s="57">
        <v>126755.974347733</v>
      </c>
      <c r="AA37" s="57">
        <v>318.14692136860401</v>
      </c>
      <c r="AB37" s="57">
        <v>318.14692136860401</v>
      </c>
      <c r="AC37" s="57">
        <v>318.14692136860401</v>
      </c>
      <c r="AD37" s="57">
        <v>318.14692136860401</v>
      </c>
      <c r="AE37" s="57">
        <v>318.14692136860401</v>
      </c>
      <c r="AF37" s="57">
        <v>0</v>
      </c>
      <c r="AG37" s="57">
        <v>0</v>
      </c>
      <c r="AH37" s="57">
        <v>0</v>
      </c>
      <c r="AI37" s="57">
        <v>0</v>
      </c>
      <c r="AJ37" s="57">
        <v>0</v>
      </c>
      <c r="AK37" s="57">
        <v>0</v>
      </c>
      <c r="AL37" s="57">
        <v>0</v>
      </c>
      <c r="AM37" s="57">
        <v>0</v>
      </c>
      <c r="AN37" s="8"/>
      <c r="AO37" s="8"/>
      <c r="AP37" s="8"/>
      <c r="AQ37" s="488"/>
      <c r="AR37" s="488"/>
      <c r="AS37" s="488"/>
      <c r="AT37" s="488"/>
      <c r="AU37" s="488"/>
      <c r="AV37" s="488"/>
      <c r="AW37" s="488"/>
    </row>
    <row r="38" spans="1:49" s="315" customFormat="1" ht="15.65" customHeight="1" thickBot="1" x14ac:dyDescent="0.4">
      <c r="A38" s="62" t="s">
        <v>268</v>
      </c>
      <c r="B38" s="62" t="s">
        <v>560</v>
      </c>
      <c r="C38" s="491">
        <v>15.083173376739699</v>
      </c>
      <c r="D38" s="84">
        <v>192184.55806949601</v>
      </c>
      <c r="E38" s="95">
        <v>0.80000000000000104</v>
      </c>
      <c r="F38" s="67">
        <v>2319002.4077554499</v>
      </c>
      <c r="G38" s="133"/>
      <c r="H38" s="133"/>
      <c r="I38" s="133"/>
      <c r="J38" s="57">
        <v>153747.64645559699</v>
      </c>
      <c r="K38" s="57">
        <v>153747.64645559699</v>
      </c>
      <c r="L38" s="57">
        <v>153747.64645559699</v>
      </c>
      <c r="M38" s="57">
        <v>153747.64645559699</v>
      </c>
      <c r="N38" s="57">
        <v>153747.64645559699</v>
      </c>
      <c r="O38" s="57">
        <v>153747.64645559699</v>
      </c>
      <c r="P38" s="57">
        <v>153747.64645559699</v>
      </c>
      <c r="Q38" s="57">
        <v>153747.64645559699</v>
      </c>
      <c r="R38" s="57">
        <v>153747.64645559699</v>
      </c>
      <c r="S38" s="57">
        <v>153747.64645559699</v>
      </c>
      <c r="T38" s="57">
        <v>153747.64645559699</v>
      </c>
      <c r="U38" s="57">
        <v>153747.64645559699</v>
      </c>
      <c r="V38" s="57">
        <v>153747.64645559699</v>
      </c>
      <c r="W38" s="57">
        <v>153747.64645559699</v>
      </c>
      <c r="X38" s="57">
        <v>153747.64645559699</v>
      </c>
      <c r="Y38" s="57">
        <v>12787.710921498599</v>
      </c>
      <c r="Z38" s="57">
        <v>0</v>
      </c>
      <c r="AA38" s="57">
        <v>0</v>
      </c>
      <c r="AB38" s="57">
        <v>0</v>
      </c>
      <c r="AC38" s="57">
        <v>0</v>
      </c>
      <c r="AD38" s="57">
        <v>0</v>
      </c>
      <c r="AE38" s="57">
        <v>0</v>
      </c>
      <c r="AF38" s="57">
        <v>0</v>
      </c>
      <c r="AG38" s="57">
        <v>0</v>
      </c>
      <c r="AH38" s="57">
        <v>0</v>
      </c>
      <c r="AI38" s="57">
        <v>0</v>
      </c>
      <c r="AJ38" s="57">
        <v>0</v>
      </c>
      <c r="AK38" s="57">
        <v>0</v>
      </c>
      <c r="AL38" s="57">
        <v>0</v>
      </c>
      <c r="AM38" s="57">
        <v>0</v>
      </c>
      <c r="AN38" s="8"/>
      <c r="AO38" s="8"/>
      <c r="AP38" s="8"/>
      <c r="AQ38" s="488"/>
      <c r="AR38" s="488"/>
      <c r="AS38" s="488"/>
      <c r="AT38" s="488"/>
      <c r="AU38" s="488"/>
      <c r="AV38" s="488"/>
      <c r="AW38" s="488"/>
    </row>
    <row r="39" spans="1:49" s="315" customFormat="1" ht="15.65" customHeight="1" thickBot="1" x14ac:dyDescent="0.4">
      <c r="A39" s="62" t="s">
        <v>268</v>
      </c>
      <c r="B39" s="62" t="s">
        <v>673</v>
      </c>
      <c r="C39" s="491">
        <v>14</v>
      </c>
      <c r="D39" s="84">
        <v>0</v>
      </c>
      <c r="E39" s="63"/>
      <c r="F39" s="56">
        <v>17753557.4667284</v>
      </c>
      <c r="G39" s="134"/>
      <c r="H39" s="134"/>
      <c r="I39" s="134"/>
      <c r="J39" s="57">
        <v>1268111.2476234599</v>
      </c>
      <c r="K39" s="57">
        <v>1268111.2476234599</v>
      </c>
      <c r="L39" s="57">
        <v>1268111.2476234599</v>
      </c>
      <c r="M39" s="57">
        <v>1268111.2476234599</v>
      </c>
      <c r="N39" s="57">
        <v>1268111.2476234599</v>
      </c>
      <c r="O39" s="57">
        <v>1268111.2476234599</v>
      </c>
      <c r="P39" s="57">
        <v>1268111.2476234599</v>
      </c>
      <c r="Q39" s="57">
        <v>1268111.2476234599</v>
      </c>
      <c r="R39" s="57">
        <v>1268111.2476234599</v>
      </c>
      <c r="S39" s="57">
        <v>1268111.2476234599</v>
      </c>
      <c r="T39" s="57">
        <v>1268111.2476234599</v>
      </c>
      <c r="U39" s="57">
        <v>1268111.2476234599</v>
      </c>
      <c r="V39" s="57">
        <v>1268111.2476234599</v>
      </c>
      <c r="W39" s="57">
        <v>1268111.2476234599</v>
      </c>
      <c r="X39" s="57">
        <v>0</v>
      </c>
      <c r="Y39" s="57">
        <v>0</v>
      </c>
      <c r="Z39" s="57">
        <v>0</v>
      </c>
      <c r="AA39" s="57">
        <v>0</v>
      </c>
      <c r="AB39" s="57">
        <v>0</v>
      </c>
      <c r="AC39" s="57">
        <v>0</v>
      </c>
      <c r="AD39" s="57">
        <v>0</v>
      </c>
      <c r="AE39" s="57">
        <v>0</v>
      </c>
      <c r="AF39" s="57">
        <v>0</v>
      </c>
      <c r="AG39" s="57">
        <v>0</v>
      </c>
      <c r="AH39" s="57">
        <v>0</v>
      </c>
      <c r="AI39" s="57">
        <v>0</v>
      </c>
      <c r="AJ39" s="57">
        <v>0</v>
      </c>
      <c r="AK39" s="57">
        <v>0</v>
      </c>
      <c r="AL39" s="57">
        <v>0</v>
      </c>
      <c r="AM39" s="57">
        <v>0</v>
      </c>
      <c r="AN39" s="8"/>
      <c r="AO39" s="8"/>
      <c r="AP39" s="8"/>
      <c r="AQ39" s="488"/>
      <c r="AR39" s="488"/>
      <c r="AS39" s="488"/>
      <c r="AT39" s="488"/>
      <c r="AU39" s="488"/>
      <c r="AV39" s="488"/>
      <c r="AW39" s="488"/>
    </row>
    <row r="40" spans="1:49" ht="15" thickBot="1" x14ac:dyDescent="0.4">
      <c r="A40" s="72" t="s">
        <v>265</v>
      </c>
      <c r="B40" s="72" t="s">
        <v>265</v>
      </c>
      <c r="C40" s="246">
        <v>15</v>
      </c>
      <c r="D40" s="73">
        <v>270951739.97075999</v>
      </c>
      <c r="E40" s="96">
        <v>1</v>
      </c>
      <c r="F40" s="74">
        <v>4064276099.56141</v>
      </c>
      <c r="G40" s="135"/>
      <c r="H40" s="135"/>
      <c r="I40" s="135"/>
      <c r="J40" s="73">
        <v>270951739.97075999</v>
      </c>
      <c r="K40" s="73">
        <v>270951739.97075999</v>
      </c>
      <c r="L40" s="73">
        <v>270951739.97075999</v>
      </c>
      <c r="M40" s="73">
        <v>270951739.97075999</v>
      </c>
      <c r="N40" s="73">
        <v>270951739.97075999</v>
      </c>
      <c r="O40" s="73">
        <v>270951739.97075999</v>
      </c>
      <c r="P40" s="73">
        <v>270951739.97075999</v>
      </c>
      <c r="Q40" s="73">
        <v>270951739.97075999</v>
      </c>
      <c r="R40" s="73">
        <v>270951739.97075999</v>
      </c>
      <c r="S40" s="73">
        <v>270951739.97075999</v>
      </c>
      <c r="T40" s="73">
        <v>270951739.97075999</v>
      </c>
      <c r="U40" s="73">
        <v>270951739.97075999</v>
      </c>
      <c r="V40" s="73">
        <v>270951739.97075999</v>
      </c>
      <c r="W40" s="73">
        <v>270951739.97075999</v>
      </c>
      <c r="X40" s="73">
        <v>270951739.97075999</v>
      </c>
      <c r="Y40" s="73">
        <v>0</v>
      </c>
      <c r="Z40" s="73">
        <v>0</v>
      </c>
      <c r="AA40" s="73">
        <v>0</v>
      </c>
      <c r="AB40" s="73">
        <v>0</v>
      </c>
      <c r="AC40" s="73">
        <v>0</v>
      </c>
      <c r="AD40" s="73">
        <v>0</v>
      </c>
      <c r="AE40" s="73">
        <v>0</v>
      </c>
      <c r="AF40" s="73">
        <v>0</v>
      </c>
      <c r="AG40" s="73">
        <v>0</v>
      </c>
      <c r="AH40" s="73">
        <v>0</v>
      </c>
      <c r="AI40" s="73">
        <v>0</v>
      </c>
      <c r="AJ40" s="73">
        <v>0</v>
      </c>
      <c r="AK40" s="73">
        <v>0</v>
      </c>
      <c r="AL40" s="73">
        <v>0</v>
      </c>
      <c r="AM40" s="73">
        <v>0</v>
      </c>
      <c r="AN40" s="8"/>
      <c r="AO40" s="8"/>
      <c r="AP40" s="8"/>
      <c r="AQ40" s="647"/>
      <c r="AR40" s="647"/>
      <c r="AS40" s="647"/>
      <c r="AT40" s="647"/>
      <c r="AU40" s="647"/>
      <c r="AV40" s="647"/>
      <c r="AW40" s="647"/>
    </row>
    <row r="41" spans="1:49" s="25" customFormat="1" ht="15" thickBot="1" x14ac:dyDescent="0.4">
      <c r="A41" s="70" t="s">
        <v>599</v>
      </c>
      <c r="B41" s="115"/>
      <c r="C41" s="70"/>
      <c r="D41" s="84">
        <v>2114827861.8986299</v>
      </c>
      <c r="E41" s="70"/>
      <c r="F41" s="116">
        <v>20440869778.9972</v>
      </c>
      <c r="G41" s="174"/>
      <c r="H41" s="174"/>
      <c r="I41" s="174"/>
      <c r="J41" s="117">
        <v>1849877161.8913</v>
      </c>
      <c r="K41" s="71">
        <v>1819656934.17995</v>
      </c>
      <c r="L41" s="71">
        <v>1786292658.7263899</v>
      </c>
      <c r="M41" s="71">
        <v>1733318359.1059699</v>
      </c>
      <c r="N41" s="71">
        <v>1556350518.6897099</v>
      </c>
      <c r="O41" s="71">
        <v>1508127782.75049</v>
      </c>
      <c r="P41" s="71">
        <v>1486197501.6450701</v>
      </c>
      <c r="Q41" s="71">
        <v>1333499060.92522</v>
      </c>
      <c r="R41" s="71">
        <v>1301611576.6982901</v>
      </c>
      <c r="S41" s="71">
        <v>1261813956.1911199</v>
      </c>
      <c r="T41" s="71">
        <v>987145905.83444297</v>
      </c>
      <c r="U41" s="71">
        <v>881934563.77818596</v>
      </c>
      <c r="V41" s="71">
        <v>785192626.45891201</v>
      </c>
      <c r="W41" s="71">
        <v>755116627.162462</v>
      </c>
      <c r="X41" s="71">
        <v>732386484.85056806</v>
      </c>
      <c r="Y41" s="71">
        <v>138016976.68743399</v>
      </c>
      <c r="Z41" s="71">
        <v>135183225.31691301</v>
      </c>
      <c r="AA41" s="71">
        <v>122059362.514623</v>
      </c>
      <c r="AB41" s="71">
        <v>113799780.529636</v>
      </c>
      <c r="AC41" s="71">
        <v>111680672.30749001</v>
      </c>
      <c r="AD41" s="71">
        <v>9079267.0387182105</v>
      </c>
      <c r="AE41" s="71">
        <v>8820915.9875424094</v>
      </c>
      <c r="AF41" s="71">
        <v>8791885.4706210401</v>
      </c>
      <c r="AG41" s="71">
        <v>6386312.74853478</v>
      </c>
      <c r="AH41" s="71">
        <v>6309810.4318578402</v>
      </c>
      <c r="AI41" s="71">
        <v>443970.21219164098</v>
      </c>
      <c r="AJ41" s="71">
        <v>443970.21219164098</v>
      </c>
      <c r="AK41" s="71">
        <v>443970.21219164098</v>
      </c>
      <c r="AL41" s="71">
        <v>443970.21219164098</v>
      </c>
      <c r="AM41" s="71">
        <v>443970.21219164098</v>
      </c>
      <c r="AN41" s="101"/>
      <c r="AO41" s="9"/>
      <c r="AP41" s="9"/>
      <c r="AQ41" s="647"/>
      <c r="AR41" s="647"/>
      <c r="AS41" s="647"/>
      <c r="AT41" s="647"/>
      <c r="AU41" s="647"/>
      <c r="AV41" s="647"/>
      <c r="AW41" s="647"/>
    </row>
    <row r="42" spans="1:49" s="25" customFormat="1" ht="15" thickBot="1" x14ac:dyDescent="0.4">
      <c r="A42" s="175" t="s">
        <v>292</v>
      </c>
      <c r="B42" s="136"/>
      <c r="C42" s="137"/>
      <c r="D42" s="141"/>
      <c r="E42" s="137"/>
      <c r="F42" s="138"/>
      <c r="G42" s="176">
        <v>1859781074.5836699</v>
      </c>
      <c r="H42" s="176">
        <v>3426787036.4096899</v>
      </c>
      <c r="I42" s="176">
        <v>5139036924.2538795</v>
      </c>
      <c r="J42" s="176">
        <v>4663796144.4959297</v>
      </c>
      <c r="K42" s="176">
        <v>4539857373.6670399</v>
      </c>
      <c r="L42" s="176">
        <v>4392279654.1385899</v>
      </c>
      <c r="M42" s="176">
        <v>3992666173.4349499</v>
      </c>
      <c r="N42" s="176">
        <v>3791153251.1471701</v>
      </c>
      <c r="O42" s="176">
        <v>3579801792.0013399</v>
      </c>
      <c r="P42" s="176">
        <v>3327673743.0412502</v>
      </c>
      <c r="Q42" s="176">
        <v>2912431143.7686901</v>
      </c>
      <c r="R42" s="176">
        <v>2678537824.27914</v>
      </c>
      <c r="S42" s="176">
        <v>2091471679.8099401</v>
      </c>
      <c r="T42" s="176">
        <v>1792079385.3477001</v>
      </c>
      <c r="U42" s="176">
        <v>1569448916.0488501</v>
      </c>
      <c r="V42" s="176">
        <v>1224766965.8001101</v>
      </c>
      <c r="W42" s="176">
        <v>736297441.70605004</v>
      </c>
      <c r="X42" s="176">
        <v>161357462.57169899</v>
      </c>
      <c r="Y42" s="176">
        <v>132639814.852293</v>
      </c>
      <c r="Z42" s="176">
        <v>108955839.424512</v>
      </c>
      <c r="AA42" s="176">
        <v>75957800.874541104</v>
      </c>
      <c r="AB42" s="176">
        <v>58725778.6044285</v>
      </c>
      <c r="AC42" s="176">
        <v>41216529.905464798</v>
      </c>
      <c r="AD42" s="176">
        <v>40854425.650766097</v>
      </c>
      <c r="AE42" s="176">
        <v>30446814.9955092</v>
      </c>
      <c r="AF42" s="176">
        <v>11064638.132999999</v>
      </c>
      <c r="AG42" s="176">
        <v>3585212.8118270799</v>
      </c>
      <c r="AH42" s="176">
        <v>0</v>
      </c>
      <c r="AI42" s="176">
        <v>0</v>
      </c>
      <c r="AJ42" s="176">
        <v>0</v>
      </c>
      <c r="AK42" s="176">
        <v>0</v>
      </c>
      <c r="AL42" s="176">
        <v>0</v>
      </c>
      <c r="AM42" s="176">
        <v>0</v>
      </c>
      <c r="AN42" s="101"/>
      <c r="AO42" s="9"/>
      <c r="AP42" s="9"/>
      <c r="AQ42" s="647"/>
      <c r="AR42" s="647"/>
      <c r="AS42" s="647"/>
      <c r="AT42" s="647"/>
      <c r="AU42" s="647"/>
      <c r="AV42" s="647"/>
      <c r="AW42" s="647"/>
    </row>
    <row r="43" spans="1:49" s="25" customFormat="1" ht="15" thickBot="1" x14ac:dyDescent="0.4">
      <c r="A43" s="144" t="s">
        <v>518</v>
      </c>
      <c r="B43" s="182"/>
      <c r="C43" s="149"/>
      <c r="D43" s="149"/>
      <c r="E43" s="149"/>
      <c r="F43" s="150"/>
      <c r="G43" s="183"/>
      <c r="H43" s="309">
        <v>4087238480</v>
      </c>
      <c r="I43" s="179">
        <v>3537033300</v>
      </c>
      <c r="J43" s="179">
        <v>3144029600</v>
      </c>
      <c r="K43" s="179">
        <v>2751025900</v>
      </c>
      <c r="L43" s="179">
        <v>2436622940</v>
      </c>
      <c r="M43" s="179">
        <v>2200820720</v>
      </c>
      <c r="N43" s="179">
        <v>1965018500</v>
      </c>
      <c r="O43" s="179">
        <v>1807817020</v>
      </c>
      <c r="P43" s="179">
        <v>1650615540</v>
      </c>
      <c r="Q43" s="179">
        <v>1414813320</v>
      </c>
      <c r="R43" s="179">
        <v>1336212580</v>
      </c>
      <c r="S43" s="179">
        <v>0</v>
      </c>
      <c r="T43" s="179">
        <v>0</v>
      </c>
      <c r="U43" s="179">
        <v>0</v>
      </c>
      <c r="V43" s="179">
        <v>0</v>
      </c>
      <c r="W43" s="179">
        <v>0</v>
      </c>
      <c r="X43" s="179">
        <v>0</v>
      </c>
      <c r="Y43" s="179">
        <v>0</v>
      </c>
      <c r="Z43" s="179">
        <v>0</v>
      </c>
      <c r="AA43" s="179">
        <v>0</v>
      </c>
      <c r="AB43" s="179">
        <v>0</v>
      </c>
      <c r="AC43" s="179">
        <v>0</v>
      </c>
      <c r="AD43" s="179">
        <v>0</v>
      </c>
      <c r="AE43" s="179">
        <v>0</v>
      </c>
      <c r="AF43" s="179">
        <v>0</v>
      </c>
      <c r="AG43" s="179">
        <v>0</v>
      </c>
      <c r="AH43" s="179">
        <v>0</v>
      </c>
      <c r="AI43" s="179">
        <v>0</v>
      </c>
      <c r="AJ43" s="179">
        <v>0</v>
      </c>
      <c r="AK43" s="179">
        <v>0</v>
      </c>
      <c r="AL43" s="179">
        <v>0</v>
      </c>
      <c r="AM43" s="179">
        <v>0</v>
      </c>
      <c r="AN43" s="101"/>
      <c r="AO43" s="9"/>
      <c r="AP43" s="9"/>
      <c r="AQ43" s="647"/>
      <c r="AR43" s="647"/>
      <c r="AS43" s="647"/>
      <c r="AT43" s="647"/>
      <c r="AU43" s="647"/>
      <c r="AV43" s="647"/>
      <c r="AW43" s="647"/>
    </row>
    <row r="44" spans="1:49" s="25" customFormat="1" ht="15" thickBot="1" x14ac:dyDescent="0.4">
      <c r="A44" s="144" t="s">
        <v>297</v>
      </c>
      <c r="B44" s="177"/>
      <c r="C44" s="167"/>
      <c r="D44" s="167"/>
      <c r="E44" s="167"/>
      <c r="F44" s="178"/>
      <c r="G44" s="179">
        <v>1859781074.5836699</v>
      </c>
      <c r="H44" s="179">
        <v>7514025516.4096899</v>
      </c>
      <c r="I44" s="179">
        <v>8676070224.2538795</v>
      </c>
      <c r="J44" s="179">
        <v>9657702906.3872299</v>
      </c>
      <c r="K44" s="179">
        <v>9110540207.8469906</v>
      </c>
      <c r="L44" s="179">
        <v>8615195252.8649807</v>
      </c>
      <c r="M44" s="179">
        <v>7926805252.5409203</v>
      </c>
      <c r="N44" s="179">
        <v>7312522269.8368797</v>
      </c>
      <c r="O44" s="179">
        <v>6895746594.7518301</v>
      </c>
      <c r="P44" s="179">
        <v>6464486784.6863203</v>
      </c>
      <c r="Q44" s="179">
        <v>5660743524.6939096</v>
      </c>
      <c r="R44" s="179">
        <v>5316361980.9774303</v>
      </c>
      <c r="S44" s="179">
        <v>3353285636.00106</v>
      </c>
      <c r="T44" s="179">
        <v>2779225291.1821399</v>
      </c>
      <c r="U44" s="179">
        <v>2451383479.8270302</v>
      </c>
      <c r="V44" s="179">
        <v>2009959592.2590201</v>
      </c>
      <c r="W44" s="179">
        <v>1491414068.86851</v>
      </c>
      <c r="X44" s="179">
        <v>893743947.42226696</v>
      </c>
      <c r="Y44" s="179">
        <v>270656791.53972697</v>
      </c>
      <c r="Z44" s="179">
        <v>244139064.74142501</v>
      </c>
      <c r="AA44" s="179">
        <v>198017163.389164</v>
      </c>
      <c r="AB44" s="179">
        <v>172525559.13406399</v>
      </c>
      <c r="AC44" s="179">
        <v>152897202.212955</v>
      </c>
      <c r="AD44" s="179">
        <v>49933692.689484298</v>
      </c>
      <c r="AE44" s="179">
        <v>39267730.983051598</v>
      </c>
      <c r="AF44" s="179">
        <v>19856523.603620999</v>
      </c>
      <c r="AG44" s="179">
        <v>9971525.5603618603</v>
      </c>
      <c r="AH44" s="179">
        <v>6309810.4318578402</v>
      </c>
      <c r="AI44" s="179">
        <v>443970.21219164098</v>
      </c>
      <c r="AJ44" s="179">
        <v>443970.21219164098</v>
      </c>
      <c r="AK44" s="179">
        <v>443970.21219164098</v>
      </c>
      <c r="AL44" s="179">
        <v>443970.21219164098</v>
      </c>
      <c r="AM44" s="179">
        <v>443970.21219164098</v>
      </c>
      <c r="AN44" s="9"/>
      <c r="AO44" s="9"/>
      <c r="AP44" s="9"/>
      <c r="AQ44" s="647"/>
      <c r="AR44" s="647"/>
      <c r="AS44" s="647"/>
      <c r="AT44" s="647"/>
      <c r="AU44" s="647"/>
      <c r="AV44" s="647"/>
      <c r="AW44" s="647"/>
    </row>
    <row r="45" spans="1:49" ht="15" thickBot="1" x14ac:dyDescent="0.4">
      <c r="A45" s="144" t="s">
        <v>600</v>
      </c>
      <c r="F45" s="180"/>
      <c r="G45" s="181"/>
      <c r="H45" s="181"/>
      <c r="I45" s="181"/>
      <c r="J45" s="181"/>
      <c r="K45" s="179">
        <v>30220227.711347099</v>
      </c>
      <c r="L45" s="179">
        <v>33364275.453560099</v>
      </c>
      <c r="M45" s="179">
        <v>52974299.620420501</v>
      </c>
      <c r="N45" s="179">
        <v>176967840.416264</v>
      </c>
      <c r="O45" s="179">
        <v>48222735.9392142</v>
      </c>
      <c r="P45" s="179">
        <v>21930281.105425399</v>
      </c>
      <c r="Q45" s="179">
        <v>152698440.71984401</v>
      </c>
      <c r="R45" s="179">
        <v>31887484.226933502</v>
      </c>
      <c r="S45" s="179">
        <v>39797620.507174999</v>
      </c>
      <c r="T45" s="179">
        <v>274668050.356673</v>
      </c>
      <c r="U45" s="179">
        <v>105211342.05625699</v>
      </c>
      <c r="V45" s="179">
        <v>96741937.319273397</v>
      </c>
      <c r="W45" s="179">
        <v>30075999.296450902</v>
      </c>
      <c r="X45" s="179">
        <v>22730142.3118935</v>
      </c>
      <c r="Y45" s="179">
        <v>594369508.16313398</v>
      </c>
      <c r="Z45" s="179">
        <v>2833751.37052092</v>
      </c>
      <c r="AA45" s="179">
        <v>13123862.8022903</v>
      </c>
      <c r="AB45" s="179">
        <v>8259581.98498738</v>
      </c>
      <c r="AC45" s="179">
        <v>2119108.2221455998</v>
      </c>
      <c r="AD45" s="179">
        <v>102601405.26877201</v>
      </c>
      <c r="AE45" s="179">
        <v>258351.051175801</v>
      </c>
      <c r="AF45" s="179">
        <v>29030.5169213675</v>
      </c>
      <c r="AG45" s="179">
        <v>2405572.7220862601</v>
      </c>
      <c r="AH45" s="179">
        <v>76502.316676940798</v>
      </c>
      <c r="AI45" s="179">
        <v>5865840.2196661998</v>
      </c>
      <c r="AJ45" s="179">
        <v>0</v>
      </c>
      <c r="AK45" s="179">
        <v>0</v>
      </c>
      <c r="AL45" s="179">
        <v>0</v>
      </c>
      <c r="AM45" s="179">
        <v>0</v>
      </c>
      <c r="AQ45" s="647"/>
      <c r="AR45" s="647"/>
      <c r="AS45" s="647"/>
      <c r="AT45" s="647"/>
      <c r="AU45" s="647"/>
      <c r="AV45" s="647"/>
      <c r="AW45" s="647"/>
    </row>
    <row r="46" spans="1:49" ht="15" thickBot="1" x14ac:dyDescent="0.4">
      <c r="A46" s="144" t="s">
        <v>596</v>
      </c>
      <c r="B46" s="182"/>
      <c r="C46" s="149"/>
      <c r="D46" s="149"/>
      <c r="E46" s="149"/>
      <c r="F46" s="150"/>
      <c r="G46" s="183"/>
      <c r="H46" s="183"/>
      <c r="I46" s="183"/>
      <c r="J46" s="179">
        <v>475240779.75795001</v>
      </c>
      <c r="K46" s="179">
        <v>123938770.82889</v>
      </c>
      <c r="L46" s="179">
        <v>147577719.52845001</v>
      </c>
      <c r="M46" s="179">
        <v>399613480.70363998</v>
      </c>
      <c r="N46" s="179">
        <v>201512922.28777999</v>
      </c>
      <c r="O46" s="179">
        <v>211351459.14583001</v>
      </c>
      <c r="P46" s="179">
        <v>252128048.96009001</v>
      </c>
      <c r="Q46" s="179">
        <v>415242599.27256</v>
      </c>
      <c r="R46" s="179">
        <v>233893319.48954999</v>
      </c>
      <c r="S46" s="179">
        <v>587066144.46920002</v>
      </c>
      <c r="T46" s="179">
        <v>299392294.46224099</v>
      </c>
      <c r="U46" s="179">
        <v>222630469.298852</v>
      </c>
      <c r="V46" s="179">
        <v>344681950.24873501</v>
      </c>
      <c r="W46" s="179">
        <v>488469524.09406197</v>
      </c>
      <c r="X46" s="179">
        <v>574939979.13435102</v>
      </c>
      <c r="Y46" s="179">
        <v>28717647.7194058</v>
      </c>
      <c r="Z46" s="179">
        <v>23683975.427781198</v>
      </c>
      <c r="AA46" s="179">
        <v>32998038.5499705</v>
      </c>
      <c r="AB46" s="179">
        <v>17232022.2701126</v>
      </c>
      <c r="AC46" s="179">
        <v>17509248.698963702</v>
      </c>
      <c r="AD46" s="179">
        <v>362104.25469870103</v>
      </c>
      <c r="AE46" s="179">
        <v>10407610.655256899</v>
      </c>
      <c r="AF46" s="179">
        <v>19382176.862509198</v>
      </c>
      <c r="AG46" s="179">
        <v>7479425.3211729098</v>
      </c>
      <c r="AH46" s="179">
        <v>3585212.8118270799</v>
      </c>
      <c r="AI46" s="179">
        <v>0</v>
      </c>
      <c r="AJ46" s="179">
        <v>0</v>
      </c>
      <c r="AK46" s="179">
        <v>0</v>
      </c>
      <c r="AL46" s="179">
        <v>0</v>
      </c>
      <c r="AM46" s="179">
        <v>0</v>
      </c>
      <c r="AN46" s="172"/>
      <c r="AQ46" s="647"/>
      <c r="AR46" s="647"/>
      <c r="AS46" s="647"/>
      <c r="AT46" s="647"/>
      <c r="AU46" s="647"/>
      <c r="AV46" s="647"/>
      <c r="AW46" s="647"/>
    </row>
    <row r="47" spans="1:49" s="25" customFormat="1" ht="15" thickBot="1" x14ac:dyDescent="0.4">
      <c r="A47" s="144" t="s">
        <v>296</v>
      </c>
      <c r="B47" s="182"/>
      <c r="C47" s="149"/>
      <c r="D47" s="149"/>
      <c r="E47" s="149"/>
      <c r="F47" s="150"/>
      <c r="G47" s="183"/>
      <c r="H47" s="183"/>
      <c r="I47" s="183"/>
      <c r="J47" s="179">
        <v>393003700</v>
      </c>
      <c r="K47" s="179">
        <v>393003700</v>
      </c>
      <c r="L47" s="179">
        <v>314402960</v>
      </c>
      <c r="M47" s="179">
        <v>235802220</v>
      </c>
      <c r="N47" s="179">
        <v>235802220</v>
      </c>
      <c r="O47" s="179">
        <v>157201480</v>
      </c>
      <c r="P47" s="179">
        <v>157201480</v>
      </c>
      <c r="Q47" s="179">
        <v>235802220</v>
      </c>
      <c r="R47" s="179">
        <v>78600740</v>
      </c>
      <c r="S47" s="179">
        <v>0</v>
      </c>
      <c r="T47" s="179">
        <v>0</v>
      </c>
      <c r="U47" s="179">
        <v>0</v>
      </c>
      <c r="V47" s="179">
        <v>0</v>
      </c>
      <c r="W47" s="179">
        <v>0</v>
      </c>
      <c r="X47" s="179">
        <v>0</v>
      </c>
      <c r="Y47" s="179">
        <v>0</v>
      </c>
      <c r="Z47" s="179">
        <v>0</v>
      </c>
      <c r="AA47" s="179">
        <v>0</v>
      </c>
      <c r="AB47" s="179">
        <v>0</v>
      </c>
      <c r="AC47" s="179">
        <v>0</v>
      </c>
      <c r="AD47" s="179">
        <v>0</v>
      </c>
      <c r="AE47" s="179">
        <v>0</v>
      </c>
      <c r="AF47" s="179">
        <v>0</v>
      </c>
      <c r="AG47" s="179">
        <v>0</v>
      </c>
      <c r="AH47" s="179">
        <v>0</v>
      </c>
      <c r="AI47" s="179">
        <v>0</v>
      </c>
      <c r="AJ47" s="179">
        <v>0</v>
      </c>
      <c r="AK47" s="179">
        <v>0</v>
      </c>
      <c r="AL47" s="179">
        <v>0</v>
      </c>
      <c r="AM47" s="179">
        <v>0</v>
      </c>
      <c r="AN47" s="9"/>
      <c r="AO47" s="9"/>
      <c r="AP47" s="9"/>
      <c r="AQ47" s="647"/>
      <c r="AR47" s="647"/>
      <c r="AS47" s="647"/>
      <c r="AT47" s="647"/>
      <c r="AU47" s="647"/>
      <c r="AV47" s="647"/>
      <c r="AW47" s="647"/>
    </row>
    <row r="48" spans="1:49" s="25" customFormat="1" ht="15" thickBot="1" x14ac:dyDescent="0.4">
      <c r="A48" s="144" t="s">
        <v>597</v>
      </c>
      <c r="B48" s="182"/>
      <c r="C48" s="149"/>
      <c r="D48" s="149"/>
      <c r="E48" s="149"/>
      <c r="F48" s="150"/>
      <c r="G48" s="183"/>
      <c r="H48" s="183"/>
      <c r="I48" s="183"/>
      <c r="J48" s="179">
        <v>868244479.75794995</v>
      </c>
      <c r="K48" s="179">
        <v>547162698.540236</v>
      </c>
      <c r="L48" s="179">
        <v>495344954.98201102</v>
      </c>
      <c r="M48" s="179">
        <v>688390000.32406104</v>
      </c>
      <c r="N48" s="179">
        <v>614282982.70404303</v>
      </c>
      <c r="O48" s="179">
        <v>416775675.08504403</v>
      </c>
      <c r="P48" s="179">
        <v>431259810.06551498</v>
      </c>
      <c r="Q48" s="179">
        <v>803743259.99240398</v>
      </c>
      <c r="R48" s="179">
        <v>344381543.71648401</v>
      </c>
      <c r="S48" s="179">
        <v>626863764.97637498</v>
      </c>
      <c r="T48" s="179">
        <v>574060344.81891406</v>
      </c>
      <c r="U48" s="179">
        <v>327841811.35510898</v>
      </c>
      <c r="V48" s="179">
        <v>441423887.56800902</v>
      </c>
      <c r="W48" s="179">
        <v>518545523.390513</v>
      </c>
      <c r="X48" s="179">
        <v>597670121.44624496</v>
      </c>
      <c r="Y48" s="179">
        <v>623087155.88253999</v>
      </c>
      <c r="Z48" s="179">
        <v>26517726.798302099</v>
      </c>
      <c r="AA48" s="179">
        <v>46121901.352260798</v>
      </c>
      <c r="AB48" s="179">
        <v>25491604.255100001</v>
      </c>
      <c r="AC48" s="179">
        <v>19628356.9211093</v>
      </c>
      <c r="AD48" s="179">
        <v>102963509.52347</v>
      </c>
      <c r="AE48" s="179">
        <v>10665961.7064327</v>
      </c>
      <c r="AF48" s="179">
        <v>19411207.3794306</v>
      </c>
      <c r="AG48" s="179">
        <v>9884998.0432591699</v>
      </c>
      <c r="AH48" s="179">
        <v>3661715.1285040202</v>
      </c>
      <c r="AI48" s="179">
        <v>5865840.2196661998</v>
      </c>
      <c r="AJ48" s="179">
        <v>0</v>
      </c>
      <c r="AK48" s="179">
        <v>0</v>
      </c>
      <c r="AL48" s="179">
        <v>0</v>
      </c>
      <c r="AM48" s="179">
        <v>0</v>
      </c>
      <c r="AN48" s="9"/>
      <c r="AO48" s="9"/>
      <c r="AP48" s="9"/>
      <c r="AQ48" s="647"/>
      <c r="AR48" s="647"/>
      <c r="AS48" s="647"/>
      <c r="AT48" s="647"/>
      <c r="AU48" s="647"/>
      <c r="AV48" s="647"/>
      <c r="AW48" s="647"/>
    </row>
    <row r="49" spans="1:49" ht="15" thickBot="1" x14ac:dyDescent="0.4">
      <c r="A49" s="152" t="s">
        <v>598</v>
      </c>
      <c r="B49" s="184"/>
      <c r="C49" s="184"/>
      <c r="D49" s="184"/>
      <c r="E49" s="184"/>
      <c r="F49" s="185"/>
      <c r="G49" s="186"/>
      <c r="H49" s="186"/>
      <c r="I49" s="186"/>
      <c r="J49" s="187">
        <v>981632682.13334894</v>
      </c>
      <c r="K49" s="187">
        <v>0</v>
      </c>
      <c r="L49" s="187">
        <v>0</v>
      </c>
      <c r="M49" s="187">
        <v>0</v>
      </c>
      <c r="N49" s="187">
        <v>0</v>
      </c>
      <c r="O49" s="187">
        <v>0</v>
      </c>
      <c r="P49" s="187">
        <v>0</v>
      </c>
      <c r="Q49" s="187">
        <v>0</v>
      </c>
      <c r="R49" s="187">
        <v>0</v>
      </c>
      <c r="S49" s="187">
        <v>0</v>
      </c>
      <c r="T49" s="187">
        <v>0</v>
      </c>
      <c r="U49" s="187">
        <v>0</v>
      </c>
      <c r="V49" s="187">
        <v>0</v>
      </c>
      <c r="W49" s="187">
        <v>0</v>
      </c>
      <c r="X49" s="187">
        <v>0</v>
      </c>
      <c r="Y49" s="187">
        <v>0</v>
      </c>
      <c r="Z49" s="187">
        <v>0</v>
      </c>
      <c r="AA49" s="187">
        <v>0</v>
      </c>
      <c r="AB49" s="187">
        <v>0</v>
      </c>
      <c r="AC49" s="187">
        <v>0</v>
      </c>
      <c r="AD49" s="187">
        <v>0</v>
      </c>
      <c r="AE49" s="187">
        <v>0</v>
      </c>
      <c r="AF49" s="187">
        <v>0</v>
      </c>
      <c r="AG49" s="187">
        <v>0</v>
      </c>
      <c r="AH49" s="187">
        <v>0</v>
      </c>
      <c r="AI49" s="187">
        <v>0</v>
      </c>
      <c r="AJ49" s="187">
        <v>0</v>
      </c>
      <c r="AK49" s="187">
        <v>0</v>
      </c>
      <c r="AL49" s="187">
        <v>0</v>
      </c>
      <c r="AM49" s="187">
        <v>0</v>
      </c>
    </row>
    <row r="51" spans="1:49" x14ac:dyDescent="0.35">
      <c r="AQ51" s="22" t="s">
        <v>32</v>
      </c>
      <c r="AS51" s="118"/>
      <c r="AT51" s="25"/>
      <c r="AU51" s="25"/>
      <c r="AV51" s="25"/>
      <c r="AW51" s="25"/>
    </row>
    <row r="52" spans="1:49" x14ac:dyDescent="0.35">
      <c r="A52" s="315"/>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Q52" s="50" t="s">
        <v>397</v>
      </c>
    </row>
    <row r="53" spans="1:49" x14ac:dyDescent="0.35">
      <c r="A53" s="315"/>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Q53" s="50" t="s">
        <v>472</v>
      </c>
    </row>
    <row r="54" spans="1:49" x14ac:dyDescent="0.35">
      <c r="A54" s="315"/>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Q54" s="50" t="s">
        <v>389</v>
      </c>
      <c r="AR54" s="119"/>
    </row>
    <row r="55" spans="1:49" x14ac:dyDescent="0.35">
      <c r="A55" s="315"/>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Q55" s="50" t="s">
        <v>209</v>
      </c>
    </row>
    <row r="56" spans="1:49" x14ac:dyDescent="0.35">
      <c r="A56" s="315"/>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Q56" s="50" t="s">
        <v>207</v>
      </c>
    </row>
    <row r="57" spans="1:49" x14ac:dyDescent="0.35">
      <c r="A57" s="315"/>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Q57" s="249" t="s">
        <v>398</v>
      </c>
    </row>
    <row r="58" spans="1:49" x14ac:dyDescent="0.35">
      <c r="A58" s="315"/>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Q58" s="298" t="s">
        <v>399</v>
      </c>
    </row>
    <row r="59" spans="1:49" x14ac:dyDescent="0.35">
      <c r="A59" s="315"/>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Q59" s="298" t="s">
        <v>400</v>
      </c>
    </row>
    <row r="60" spans="1:49" x14ac:dyDescent="0.35">
      <c r="A60" s="3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Q60" s="249" t="s">
        <v>387</v>
      </c>
    </row>
    <row r="61" spans="1:49" x14ac:dyDescent="0.35">
      <c r="A61" s="315"/>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Q61" s="22"/>
    </row>
    <row r="62" spans="1:49" x14ac:dyDescent="0.35">
      <c r="A62" s="315"/>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row>
    <row r="63" spans="1:49" x14ac:dyDescent="0.35">
      <c r="A63" s="315"/>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row>
    <row r="64" spans="1:49" x14ac:dyDescent="0.35">
      <c r="A64" s="315"/>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row>
    <row r="65" spans="1:39" x14ac:dyDescent="0.35">
      <c r="A65" s="315"/>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row>
    <row r="66" spans="1:39" x14ac:dyDescent="0.35">
      <c r="A66" s="315"/>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row>
    <row r="67" spans="1:39" x14ac:dyDescent="0.35">
      <c r="A67" s="315"/>
      <c r="B67" s="315"/>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row>
    <row r="68" spans="1:39" x14ac:dyDescent="0.35">
      <c r="A68" s="315"/>
      <c r="B68" s="315"/>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row>
    <row r="69" spans="1:39" x14ac:dyDescent="0.35">
      <c r="A69" s="315"/>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row>
    <row r="70" spans="1:39" x14ac:dyDescent="0.35">
      <c r="A70" s="315"/>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row>
    <row r="71" spans="1:39" x14ac:dyDescent="0.35">
      <c r="A71" s="315"/>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row>
    <row r="72" spans="1:39" x14ac:dyDescent="0.35">
      <c r="A72" s="315"/>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row>
    <row r="73" spans="1:39" x14ac:dyDescent="0.35">
      <c r="A73" s="315"/>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row>
    <row r="74" spans="1:39" x14ac:dyDescent="0.35">
      <c r="A74" s="315"/>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row>
    <row r="75" spans="1:39" x14ac:dyDescent="0.35">
      <c r="A75" s="315"/>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row>
    <row r="76" spans="1:39" x14ac:dyDescent="0.35">
      <c r="A76" s="315"/>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row>
    <row r="77" spans="1:39" x14ac:dyDescent="0.35">
      <c r="A77" s="315"/>
      <c r="B77" s="315"/>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row>
    <row r="78" spans="1:39" x14ac:dyDescent="0.35">
      <c r="A78" s="315"/>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row>
    <row r="79" spans="1:39" x14ac:dyDescent="0.35">
      <c r="A79" s="315"/>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row>
    <row r="80" spans="1:39" x14ac:dyDescent="0.35">
      <c r="A80" s="315"/>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row>
    <row r="81" spans="1:39" x14ac:dyDescent="0.35">
      <c r="A81" s="315"/>
      <c r="B81" s="315"/>
      <c r="C81" s="315"/>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row>
    <row r="82" spans="1:39" x14ac:dyDescent="0.35">
      <c r="A82" s="315"/>
      <c r="B82" s="315"/>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row>
    <row r="83" spans="1:39" x14ac:dyDescent="0.35">
      <c r="A83" s="315"/>
      <c r="B83" s="315"/>
      <c r="C83" s="315"/>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row>
    <row r="84" spans="1:39" x14ac:dyDescent="0.35">
      <c r="A84" s="315"/>
      <c r="B84" s="315"/>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15"/>
    </row>
    <row r="85" spans="1:39" x14ac:dyDescent="0.35">
      <c r="A85" s="315"/>
      <c r="B85" s="315"/>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15"/>
    </row>
    <row r="86" spans="1:39" x14ac:dyDescent="0.35">
      <c r="A86" s="315"/>
      <c r="B86" s="315"/>
      <c r="C86" s="315"/>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row>
    <row r="87" spans="1:39" x14ac:dyDescent="0.35">
      <c r="A87" s="315"/>
      <c r="B87" s="315"/>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row>
    <row r="88" spans="1:39" x14ac:dyDescent="0.35">
      <c r="A88" s="315"/>
      <c r="B88" s="315"/>
      <c r="C88" s="315"/>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c r="AJ88" s="315"/>
      <c r="AK88" s="315"/>
      <c r="AL88" s="315"/>
      <c r="AM88" s="315"/>
    </row>
    <row r="89" spans="1:39" x14ac:dyDescent="0.35">
      <c r="A89" s="315"/>
      <c r="B89" s="315"/>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row>
    <row r="90" spans="1:39" x14ac:dyDescent="0.35">
      <c r="A90" s="315"/>
      <c r="B90" s="315"/>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row>
    <row r="91" spans="1:39" x14ac:dyDescent="0.35">
      <c r="A91" s="315"/>
      <c r="B91" s="315"/>
      <c r="C91" s="315"/>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row>
    <row r="92" spans="1:39" x14ac:dyDescent="0.35">
      <c r="A92" s="315"/>
      <c r="B92" s="315"/>
      <c r="C92" s="315"/>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row>
    <row r="93" spans="1:39" x14ac:dyDescent="0.35">
      <c r="A93" s="315"/>
      <c r="B93" s="315"/>
      <c r="C93" s="315"/>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row>
    <row r="94" spans="1:39" x14ac:dyDescent="0.35">
      <c r="A94" s="315"/>
      <c r="B94" s="315"/>
      <c r="C94" s="315"/>
      <c r="D94" s="315"/>
      <c r="E94" s="315"/>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row>
    <row r="95" spans="1:39" x14ac:dyDescent="0.35">
      <c r="A95" s="315"/>
      <c r="B95" s="315"/>
      <c r="C95" s="315"/>
      <c r="D95" s="315"/>
      <c r="E95" s="315"/>
      <c r="F95" s="315"/>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row>
    <row r="96" spans="1:39" x14ac:dyDescent="0.35">
      <c r="A96" s="315"/>
      <c r="B96" s="315"/>
      <c r="C96" s="315"/>
      <c r="D96" s="315"/>
      <c r="E96" s="315"/>
      <c r="F96" s="315"/>
      <c r="G96" s="315"/>
      <c r="H96" s="315"/>
      <c r="I96" s="315"/>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row>
    <row r="97" spans="1:39" x14ac:dyDescent="0.35">
      <c r="A97" s="315"/>
      <c r="B97" s="315"/>
      <c r="C97" s="315"/>
      <c r="D97" s="315"/>
      <c r="E97" s="315"/>
      <c r="F97" s="315"/>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row>
    <row r="98" spans="1:39" x14ac:dyDescent="0.35">
      <c r="A98" s="315"/>
      <c r="B98" s="315"/>
      <c r="C98" s="315"/>
      <c r="D98" s="315"/>
      <c r="E98" s="315"/>
      <c r="F98" s="315"/>
      <c r="G98" s="315"/>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row>
    <row r="99" spans="1:39" x14ac:dyDescent="0.35">
      <c r="A99" s="315"/>
      <c r="B99" s="315"/>
      <c r="C99" s="315"/>
      <c r="D99" s="315"/>
      <c r="E99" s="315"/>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5"/>
      <c r="AJ99" s="315"/>
      <c r="AK99" s="315"/>
      <c r="AL99" s="315"/>
      <c r="AM99" s="315"/>
    </row>
    <row r="100" spans="1:39" x14ac:dyDescent="0.35">
      <c r="A100" s="315"/>
      <c r="B100" s="315"/>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5"/>
    </row>
    <row r="101" spans="1:39" x14ac:dyDescent="0.35">
      <c r="A101" s="315"/>
      <c r="B101" s="315"/>
      <c r="C101" s="315"/>
      <c r="D101" s="315"/>
      <c r="E101" s="315"/>
      <c r="F101" s="315"/>
      <c r="G101" s="315"/>
      <c r="H101" s="315"/>
      <c r="I101" s="315"/>
      <c r="J101" s="315"/>
      <c r="K101" s="315"/>
      <c r="L101" s="315"/>
      <c r="M101" s="315"/>
      <c r="N101" s="315"/>
      <c r="O101" s="315"/>
      <c r="P101" s="315"/>
      <c r="Q101" s="315"/>
      <c r="R101" s="315"/>
      <c r="S101" s="315"/>
      <c r="T101" s="315"/>
      <c r="U101" s="315"/>
      <c r="V101" s="315"/>
      <c r="W101" s="315"/>
      <c r="X101" s="315"/>
      <c r="Y101" s="315"/>
      <c r="Z101" s="315"/>
      <c r="AA101" s="315"/>
      <c r="AB101" s="315"/>
      <c r="AC101" s="315"/>
      <c r="AD101" s="315"/>
      <c r="AE101" s="315"/>
      <c r="AF101" s="315"/>
      <c r="AG101" s="315"/>
      <c r="AH101" s="315"/>
      <c r="AI101" s="315"/>
      <c r="AJ101" s="315"/>
      <c r="AK101" s="315"/>
      <c r="AL101" s="315"/>
      <c r="AM101" s="315"/>
    </row>
    <row r="102" spans="1:39" x14ac:dyDescent="0.35">
      <c r="A102" s="315"/>
      <c r="B102" s="315"/>
      <c r="C102" s="315"/>
      <c r="D102" s="315"/>
      <c r="E102" s="315"/>
      <c r="F102" s="315"/>
      <c r="G102" s="315"/>
      <c r="H102" s="315"/>
      <c r="I102" s="315"/>
      <c r="J102" s="315"/>
      <c r="K102" s="315"/>
      <c r="L102" s="315"/>
      <c r="M102" s="315"/>
      <c r="N102" s="315"/>
      <c r="O102" s="315"/>
      <c r="P102" s="315"/>
      <c r="Q102" s="315"/>
      <c r="R102" s="315"/>
      <c r="S102" s="315"/>
      <c r="T102" s="315"/>
      <c r="U102" s="315"/>
      <c r="V102" s="315"/>
      <c r="W102" s="315"/>
      <c r="X102" s="315"/>
      <c r="Y102" s="315"/>
      <c r="Z102" s="315"/>
      <c r="AA102" s="315"/>
      <c r="AB102" s="315"/>
      <c r="AC102" s="315"/>
      <c r="AD102" s="315"/>
      <c r="AE102" s="315"/>
      <c r="AF102" s="315"/>
      <c r="AG102" s="315"/>
      <c r="AH102" s="315"/>
      <c r="AI102" s="315"/>
      <c r="AJ102" s="315"/>
      <c r="AK102" s="315"/>
      <c r="AL102" s="315"/>
      <c r="AM102" s="315"/>
    </row>
    <row r="103" spans="1:39" x14ac:dyDescent="0.35">
      <c r="A103" s="315"/>
      <c r="B103" s="315"/>
      <c r="C103" s="315"/>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row>
    <row r="104" spans="1:39" x14ac:dyDescent="0.35">
      <c r="A104" s="315"/>
      <c r="B104" s="315"/>
      <c r="C104" s="315"/>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row>
  </sheetData>
  <mergeCells count="3">
    <mergeCell ref="AQ3:AW3"/>
    <mergeCell ref="AQ4:AW4"/>
    <mergeCell ref="AQ40:AW48"/>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3770-AC5D-4425-996C-B85E52A0779B}">
  <sheetPr codeName="Sheet28"/>
  <dimension ref="A1:F55"/>
  <sheetViews>
    <sheetView showGridLines="0" topLeftCell="A28" workbookViewId="0">
      <selection activeCell="A2" sqref="A2:D53"/>
    </sheetView>
  </sheetViews>
  <sheetFormatPr defaultRowHeight="14.5" x14ac:dyDescent="0.35"/>
  <cols>
    <col min="1" max="1" width="18" customWidth="1"/>
    <col min="2" max="2" width="46" customWidth="1"/>
    <col min="3" max="3" width="19.453125" customWidth="1"/>
    <col min="4" max="4" width="16.54296875" customWidth="1"/>
    <col min="5" max="5" width="21" style="292" bestFit="1" customWidth="1"/>
    <col min="6" max="6" width="14.1796875" style="323" customWidth="1"/>
    <col min="7" max="7" width="13.453125" customWidth="1"/>
  </cols>
  <sheetData>
    <row r="1" spans="1:5" ht="18.5" x14ac:dyDescent="0.35">
      <c r="A1" s="10" t="s">
        <v>311</v>
      </c>
      <c r="C1" s="263"/>
      <c r="D1" s="291"/>
    </row>
    <row r="2" spans="1:5" ht="27" thickBot="1" x14ac:dyDescent="0.4">
      <c r="A2" s="521" t="s">
        <v>98</v>
      </c>
      <c r="B2" s="521" t="s">
        <v>152</v>
      </c>
      <c r="C2" s="522" t="s">
        <v>312</v>
      </c>
      <c r="D2" s="522" t="s">
        <v>313</v>
      </c>
    </row>
    <row r="3" spans="1:5" ht="15.5" thickTop="1" thickBot="1" x14ac:dyDescent="0.4">
      <c r="A3" s="525"/>
      <c r="B3" s="525" t="s">
        <v>198</v>
      </c>
      <c r="C3" s="530"/>
      <c r="D3" s="529"/>
    </row>
    <row r="4" spans="1:5" ht="15" thickBot="1" x14ac:dyDescent="0.4">
      <c r="A4" s="524" t="s">
        <v>198</v>
      </c>
      <c r="B4" s="524" t="s">
        <v>507</v>
      </c>
      <c r="C4" s="523">
        <v>347650433.05425602</v>
      </c>
      <c r="D4" s="526">
        <v>13.9751749865987</v>
      </c>
      <c r="E4" s="323"/>
    </row>
    <row r="5" spans="1:5" ht="15" thickBot="1" x14ac:dyDescent="0.4">
      <c r="A5" s="524" t="s">
        <v>198</v>
      </c>
      <c r="B5" s="524" t="s">
        <v>442</v>
      </c>
      <c r="C5" s="523">
        <v>269381913.05046999</v>
      </c>
      <c r="D5" s="526">
        <v>11.246085474299299</v>
      </c>
      <c r="E5" s="323"/>
    </row>
    <row r="6" spans="1:5" ht="15" thickBot="1" x14ac:dyDescent="0.4">
      <c r="A6" s="524" t="s">
        <v>198</v>
      </c>
      <c r="B6" s="524" t="s">
        <v>542</v>
      </c>
      <c r="C6" s="523">
        <v>223011573.75864699</v>
      </c>
      <c r="D6" s="526">
        <v>12.4944487442349</v>
      </c>
      <c r="E6" s="323"/>
    </row>
    <row r="7" spans="1:5" ht="15" thickBot="1" x14ac:dyDescent="0.4">
      <c r="A7" s="524" t="s">
        <v>198</v>
      </c>
      <c r="B7" s="524" t="s">
        <v>158</v>
      </c>
      <c r="C7" s="523">
        <v>54194123.2507746</v>
      </c>
      <c r="D7" s="526">
        <v>19.974185451619299</v>
      </c>
      <c r="E7" s="323"/>
    </row>
    <row r="8" spans="1:5" ht="15" thickBot="1" x14ac:dyDescent="0.4">
      <c r="A8" s="524" t="s">
        <v>198</v>
      </c>
      <c r="B8" s="524" t="s">
        <v>584</v>
      </c>
      <c r="C8" s="523">
        <v>53893792.770416997</v>
      </c>
      <c r="D8" s="526">
        <v>7.5827302646459698</v>
      </c>
      <c r="E8" s="323"/>
    </row>
    <row r="9" spans="1:5" ht="15" thickBot="1" x14ac:dyDescent="0.4">
      <c r="A9" s="524" t="s">
        <v>198</v>
      </c>
      <c r="B9" s="524" t="s">
        <v>585</v>
      </c>
      <c r="C9" s="523">
        <v>45838182.815605097</v>
      </c>
      <c r="D9" s="526">
        <v>7.9</v>
      </c>
      <c r="E9" s="323"/>
    </row>
    <row r="10" spans="1:5" ht="15" thickBot="1" x14ac:dyDescent="0.4">
      <c r="A10" s="524" t="s">
        <v>198</v>
      </c>
      <c r="B10" s="524" t="s">
        <v>586</v>
      </c>
      <c r="C10" s="523">
        <v>34145567.6705584</v>
      </c>
      <c r="D10" s="526">
        <v>7</v>
      </c>
      <c r="E10" s="323"/>
    </row>
    <row r="11" spans="1:5" ht="15" thickBot="1" x14ac:dyDescent="0.4">
      <c r="A11" s="524" t="s">
        <v>198</v>
      </c>
      <c r="B11" s="524" t="s">
        <v>538</v>
      </c>
      <c r="C11" s="523">
        <v>32194590.256252099</v>
      </c>
      <c r="D11" s="526">
        <v>17.399999999999999</v>
      </c>
      <c r="E11" s="323"/>
    </row>
    <row r="12" spans="1:5" ht="15" thickBot="1" x14ac:dyDescent="0.4">
      <c r="A12" s="524" t="s">
        <v>198</v>
      </c>
      <c r="B12" s="524" t="s">
        <v>446</v>
      </c>
      <c r="C12" s="523">
        <v>2339215.8334040102</v>
      </c>
      <c r="D12" s="526">
        <v>3.9124526954864902</v>
      </c>
      <c r="E12" s="323"/>
    </row>
    <row r="13" spans="1:5" ht="15" thickBot="1" x14ac:dyDescent="0.4">
      <c r="A13" s="528" t="s">
        <v>198</v>
      </c>
      <c r="B13" s="528" t="s">
        <v>314</v>
      </c>
      <c r="C13" s="527">
        <f>SUM(C4:C12)</f>
        <v>1062649392.4603842</v>
      </c>
      <c r="D13" s="628">
        <v>12.6</v>
      </c>
      <c r="E13" s="323"/>
    </row>
    <row r="14" spans="1:5" ht="15" thickBot="1" x14ac:dyDescent="0.4">
      <c r="A14" s="525"/>
      <c r="B14" s="525" t="s">
        <v>97</v>
      </c>
      <c r="C14" s="530"/>
      <c r="D14" s="529"/>
    </row>
    <row r="15" spans="1:5" ht="15" thickBot="1" x14ac:dyDescent="0.4">
      <c r="A15" s="524" t="s">
        <v>97</v>
      </c>
      <c r="B15" s="524" t="s">
        <v>587</v>
      </c>
      <c r="C15" s="523">
        <v>318243559.25599998</v>
      </c>
      <c r="D15" s="526">
        <v>10.8748421932127</v>
      </c>
      <c r="E15" s="323"/>
    </row>
    <row r="16" spans="1:5" ht="15" thickBot="1" x14ac:dyDescent="0.4">
      <c r="A16" s="524" t="s">
        <v>97</v>
      </c>
      <c r="B16" s="524" t="s">
        <v>588</v>
      </c>
      <c r="C16" s="523">
        <v>105968420.90390401</v>
      </c>
      <c r="D16" s="526">
        <v>5</v>
      </c>
    </row>
    <row r="17" spans="1:5" ht="15" thickBot="1" x14ac:dyDescent="0.4">
      <c r="A17" s="524" t="s">
        <v>97</v>
      </c>
      <c r="B17" s="524" t="s">
        <v>267</v>
      </c>
      <c r="C17" s="523">
        <v>56668075.741991803</v>
      </c>
      <c r="D17" s="526">
        <v>10.0850018388017</v>
      </c>
      <c r="E17" s="323"/>
    </row>
    <row r="18" spans="1:5" ht="15" thickBot="1" x14ac:dyDescent="0.4">
      <c r="A18" s="524" t="s">
        <v>97</v>
      </c>
      <c r="B18" s="524" t="s">
        <v>589</v>
      </c>
      <c r="C18" s="523">
        <v>16921455.886321601</v>
      </c>
      <c r="D18" s="526">
        <v>9.6597924905184307</v>
      </c>
      <c r="E18" s="323"/>
    </row>
    <row r="19" spans="1:5" ht="15" thickBot="1" x14ac:dyDescent="0.4">
      <c r="A19" s="524" t="s">
        <v>97</v>
      </c>
      <c r="B19" s="524" t="s">
        <v>590</v>
      </c>
      <c r="C19" s="523">
        <v>9369021.8730801102</v>
      </c>
      <c r="D19" s="526">
        <v>8.1272676114708897</v>
      </c>
      <c r="E19" s="323"/>
    </row>
    <row r="20" spans="1:5" ht="15" thickBot="1" x14ac:dyDescent="0.4">
      <c r="A20" s="524" t="s">
        <v>97</v>
      </c>
      <c r="B20" s="524" t="s">
        <v>456</v>
      </c>
      <c r="C20" s="523">
        <v>6484680.6564689297</v>
      </c>
      <c r="D20" s="526">
        <v>16.151859480864399</v>
      </c>
      <c r="E20" s="323"/>
    </row>
    <row r="21" spans="1:5" ht="15" thickBot="1" x14ac:dyDescent="0.4">
      <c r="A21" s="528" t="s">
        <v>97</v>
      </c>
      <c r="B21" s="528" t="s">
        <v>314</v>
      </c>
      <c r="C21" s="527">
        <v>513655214.31776702</v>
      </c>
      <c r="D21" s="531">
        <v>9.5521860831728702</v>
      </c>
    </row>
    <row r="22" spans="1:5" ht="15" thickBot="1" x14ac:dyDescent="0.4">
      <c r="A22" s="525"/>
      <c r="B22" s="525" t="s">
        <v>199</v>
      </c>
      <c r="C22" s="530"/>
      <c r="D22" s="529"/>
    </row>
    <row r="23" spans="1:5" ht="15" thickBot="1" x14ac:dyDescent="0.4">
      <c r="A23" s="524" t="s">
        <v>199</v>
      </c>
      <c r="B23" s="524" t="s">
        <v>524</v>
      </c>
      <c r="C23" s="523">
        <v>90914406.716331795</v>
      </c>
      <c r="D23" s="526">
        <v>10.1929315173159</v>
      </c>
      <c r="E23" s="323"/>
    </row>
    <row r="24" spans="1:5" ht="15" thickBot="1" x14ac:dyDescent="0.4">
      <c r="A24" s="524" t="s">
        <v>199</v>
      </c>
      <c r="B24" s="524" t="s">
        <v>564</v>
      </c>
      <c r="C24" s="523">
        <v>25348924.192839999</v>
      </c>
      <c r="D24" s="526">
        <v>17.3891012815509</v>
      </c>
      <c r="E24" s="323"/>
    </row>
    <row r="25" spans="1:5" ht="15" thickBot="1" x14ac:dyDescent="0.4">
      <c r="A25" s="524" t="s">
        <v>199</v>
      </c>
      <c r="B25" s="524" t="s">
        <v>591</v>
      </c>
      <c r="C25" s="523">
        <v>14943355.0037212</v>
      </c>
      <c r="D25" s="526">
        <v>18.7722393609066</v>
      </c>
      <c r="E25" s="323"/>
    </row>
    <row r="26" spans="1:5" ht="15" thickBot="1" x14ac:dyDescent="0.4">
      <c r="A26" s="524" t="s">
        <v>199</v>
      </c>
      <c r="B26" s="524" t="s">
        <v>552</v>
      </c>
      <c r="C26" s="523">
        <v>3188733.3932854398</v>
      </c>
      <c r="D26" s="526">
        <v>7.3342987974323002</v>
      </c>
      <c r="E26" s="323"/>
    </row>
    <row r="27" spans="1:5" ht="15" thickBot="1" x14ac:dyDescent="0.4">
      <c r="A27" s="524" t="s">
        <v>199</v>
      </c>
      <c r="B27" s="524" t="s">
        <v>592</v>
      </c>
      <c r="C27" s="523">
        <v>1374419.5823121399</v>
      </c>
      <c r="D27" s="526">
        <v>15.4331013542559</v>
      </c>
      <c r="E27" s="323"/>
    </row>
    <row r="28" spans="1:5" ht="15" thickBot="1" x14ac:dyDescent="0.4">
      <c r="A28" s="528" t="s">
        <v>199</v>
      </c>
      <c r="B28" s="528" t="s">
        <v>314</v>
      </c>
      <c r="C28" s="527">
        <v>135769838.888491</v>
      </c>
      <c r="D28" s="531">
        <v>12.4666734733952</v>
      </c>
      <c r="E28" s="323"/>
    </row>
    <row r="29" spans="1:5" ht="15" thickBot="1" x14ac:dyDescent="0.4">
      <c r="A29" s="525"/>
      <c r="B29" s="525" t="s">
        <v>563</v>
      </c>
      <c r="C29" s="530"/>
      <c r="D29" s="529"/>
    </row>
    <row r="30" spans="1:5" ht="15" thickBot="1" x14ac:dyDescent="0.4">
      <c r="A30" s="524" t="s">
        <v>563</v>
      </c>
      <c r="B30" s="524" t="s">
        <v>449</v>
      </c>
      <c r="C30" s="523">
        <v>127326444.374239</v>
      </c>
      <c r="D30" s="526">
        <v>11.611883273228999</v>
      </c>
      <c r="E30" s="323"/>
    </row>
    <row r="31" spans="1:5" ht="15" thickBot="1" x14ac:dyDescent="0.4">
      <c r="A31" s="524" t="s">
        <v>563</v>
      </c>
      <c r="B31" s="524" t="s">
        <v>451</v>
      </c>
      <c r="C31" s="523">
        <v>52883830.624941602</v>
      </c>
      <c r="D31" s="526">
        <v>9.6282483071351503</v>
      </c>
      <c r="E31" s="323"/>
    </row>
    <row r="32" spans="1:5" ht="15" thickBot="1" x14ac:dyDescent="0.4">
      <c r="A32" s="524" t="s">
        <v>563</v>
      </c>
      <c r="B32" s="524" t="s">
        <v>447</v>
      </c>
      <c r="C32" s="523">
        <v>12350427.905908599</v>
      </c>
      <c r="D32" s="526">
        <v>10.7709679470561</v>
      </c>
      <c r="E32" s="323"/>
    </row>
    <row r="33" spans="1:6" ht="15" thickBot="1" x14ac:dyDescent="0.4">
      <c r="A33" s="524" t="s">
        <v>563</v>
      </c>
      <c r="B33" s="524" t="s">
        <v>441</v>
      </c>
      <c r="C33" s="523">
        <v>10159377.8356863</v>
      </c>
      <c r="D33" s="526">
        <v>14.2706946073769</v>
      </c>
      <c r="E33" s="323"/>
    </row>
    <row r="34" spans="1:6" ht="15" thickBot="1" x14ac:dyDescent="0.4">
      <c r="A34" s="524" t="s">
        <v>563</v>
      </c>
      <c r="B34" s="524" t="s">
        <v>457</v>
      </c>
      <c r="C34" s="523">
        <v>9091362.7029258795</v>
      </c>
      <c r="D34" s="526">
        <v>14.7612796171938</v>
      </c>
      <c r="E34" s="323"/>
    </row>
    <row r="35" spans="1:6" ht="15" thickBot="1" x14ac:dyDescent="0.4">
      <c r="A35" s="524" t="s">
        <v>563</v>
      </c>
      <c r="B35" s="524" t="s">
        <v>443</v>
      </c>
      <c r="C35" s="523">
        <v>7447224.8631966403</v>
      </c>
      <c r="D35" s="526">
        <v>13.102431432796701</v>
      </c>
      <c r="E35" s="323"/>
    </row>
    <row r="36" spans="1:6" ht="15" thickBot="1" x14ac:dyDescent="0.4">
      <c r="A36" s="524" t="s">
        <v>563</v>
      </c>
      <c r="B36" s="524" t="s">
        <v>266</v>
      </c>
      <c r="C36" s="523">
        <v>6148377.0891522299</v>
      </c>
      <c r="D36" s="526">
        <v>7.15181676849895</v>
      </c>
      <c r="E36" s="323"/>
    </row>
    <row r="37" spans="1:6" ht="15" thickBot="1" x14ac:dyDescent="0.4">
      <c r="A37" s="524" t="s">
        <v>563</v>
      </c>
      <c r="B37" s="524" t="s">
        <v>674</v>
      </c>
      <c r="C37" s="523">
        <v>5543705.2151399096</v>
      </c>
      <c r="D37" s="526">
        <v>9.4364434428529798</v>
      </c>
      <c r="E37" s="323"/>
    </row>
    <row r="38" spans="1:6" ht="15" thickBot="1" x14ac:dyDescent="0.4">
      <c r="A38" s="524" t="s">
        <v>563</v>
      </c>
      <c r="B38" s="524" t="s">
        <v>555</v>
      </c>
      <c r="C38" s="523">
        <v>4347609.07893191</v>
      </c>
      <c r="D38" s="526">
        <v>13.5720807170388</v>
      </c>
      <c r="E38" s="323"/>
    </row>
    <row r="39" spans="1:6" ht="15" thickBot="1" x14ac:dyDescent="0.4">
      <c r="A39" s="528" t="s">
        <v>563</v>
      </c>
      <c r="B39" s="528" t="s">
        <v>314</v>
      </c>
      <c r="C39" s="527">
        <v>235298359.69012201</v>
      </c>
      <c r="D39" s="531">
        <v>11.2740005327022</v>
      </c>
    </row>
    <row r="40" spans="1:6" ht="15" thickBot="1" x14ac:dyDescent="0.4">
      <c r="A40" s="525"/>
      <c r="B40" s="525" t="s">
        <v>268</v>
      </c>
      <c r="C40" s="530"/>
      <c r="D40" s="529"/>
    </row>
    <row r="41" spans="1:6" ht="15" thickBot="1" x14ac:dyDescent="0.4">
      <c r="A41" s="524" t="s">
        <v>268</v>
      </c>
      <c r="B41" s="524" t="s">
        <v>683</v>
      </c>
      <c r="C41" s="523">
        <v>1268111.2476234599</v>
      </c>
      <c r="D41" s="526">
        <v>14</v>
      </c>
    </row>
    <row r="42" spans="1:6" ht="15" thickBot="1" x14ac:dyDescent="0.4">
      <c r="A42" s="524" t="s">
        <v>268</v>
      </c>
      <c r="B42" s="524" t="s">
        <v>675</v>
      </c>
      <c r="C42" s="523">
        <v>756433</v>
      </c>
      <c r="D42" s="526">
        <v>10.199999999999999</v>
      </c>
      <c r="E42" s="323"/>
    </row>
    <row r="43" spans="1:6" s="315" customFormat="1" ht="15" thickBot="1" x14ac:dyDescent="0.4">
      <c r="A43" s="524" t="s">
        <v>268</v>
      </c>
      <c r="B43" s="524" t="s">
        <v>558</v>
      </c>
      <c r="C43" s="523">
        <v>587663.134594145</v>
      </c>
      <c r="D43" s="526">
        <v>29.1653287207515</v>
      </c>
      <c r="E43" s="323"/>
      <c r="F43" s="323"/>
    </row>
    <row r="44" spans="1:6" s="315" customFormat="1" ht="15" thickBot="1" x14ac:dyDescent="0.4">
      <c r="A44" s="524" t="s">
        <v>268</v>
      </c>
      <c r="B44" s="524" t="s">
        <v>458</v>
      </c>
      <c r="C44" s="523">
        <v>349652.50053581799</v>
      </c>
      <c r="D44" s="526">
        <v>13.126794185239801</v>
      </c>
      <c r="E44" s="323"/>
      <c r="F44" s="323"/>
    </row>
    <row r="45" spans="1:6" s="315" customFormat="1" ht="15" thickBot="1" x14ac:dyDescent="0.4">
      <c r="A45" s="524" t="s">
        <v>268</v>
      </c>
      <c r="B45" s="524" t="s">
        <v>557</v>
      </c>
      <c r="C45" s="523">
        <v>307652.948049</v>
      </c>
      <c r="D45" s="526">
        <v>5.1029354259906299</v>
      </c>
      <c r="E45" s="323"/>
      <c r="F45" s="323"/>
    </row>
    <row r="46" spans="1:6" s="315" customFormat="1" ht="15" thickBot="1" x14ac:dyDescent="0.4">
      <c r="A46" s="524" t="s">
        <v>268</v>
      </c>
      <c r="B46" s="524" t="s">
        <v>559</v>
      </c>
      <c r="C46" s="523">
        <v>278151.33375957201</v>
      </c>
      <c r="D46" s="526">
        <v>15.924818176405999</v>
      </c>
      <c r="E46" s="323"/>
      <c r="F46" s="323"/>
    </row>
    <row r="47" spans="1:6" ht="15" thickBot="1" x14ac:dyDescent="0.4">
      <c r="A47" s="524" t="s">
        <v>268</v>
      </c>
      <c r="B47" s="524" t="s">
        <v>560</v>
      </c>
      <c r="C47" s="523">
        <v>192184.55806949601</v>
      </c>
      <c r="D47" s="526">
        <v>15.083173376739699</v>
      </c>
      <c r="E47" s="291">
        <f>SUMPRODUCT(C42:C47,D42:D47)/SUM(C42:C47)</f>
        <v>15.512576658699984</v>
      </c>
    </row>
    <row r="48" spans="1:6" ht="15" thickBot="1" x14ac:dyDescent="0.4">
      <c r="A48" s="528" t="s">
        <v>268</v>
      </c>
      <c r="B48" s="528" t="s">
        <v>314</v>
      </c>
      <c r="C48" s="527">
        <f>SUM(C41:C47)</f>
        <v>3739848.7226314903</v>
      </c>
      <c r="D48" s="531">
        <f>SUMPRODUCT(C41:C47,D41:D47)/C48</f>
        <v>14.999690813295919</v>
      </c>
      <c r="E48" s="323"/>
    </row>
    <row r="49" spans="1:5" ht="15" thickBot="1" x14ac:dyDescent="0.4">
      <c r="A49" s="528" t="s">
        <v>281</v>
      </c>
      <c r="B49" s="528" t="s">
        <v>235</v>
      </c>
      <c r="C49" s="527">
        <f>C13+C21+C28+C39+C48</f>
        <v>1951112654.0793958</v>
      </c>
      <c r="D49" s="531">
        <v>11.605673948650132</v>
      </c>
    </row>
    <row r="50" spans="1:5" ht="15" thickBot="1" x14ac:dyDescent="0.4">
      <c r="A50" s="525"/>
      <c r="B50" s="525" t="s">
        <v>265</v>
      </c>
      <c r="C50" s="530"/>
      <c r="D50" s="529"/>
    </row>
    <row r="51" spans="1:5" ht="15" thickBot="1" x14ac:dyDescent="0.4">
      <c r="A51" s="524" t="s">
        <v>265</v>
      </c>
      <c r="B51" s="524" t="s">
        <v>265</v>
      </c>
      <c r="C51" s="523">
        <v>270951739.97075999</v>
      </c>
      <c r="D51" s="526">
        <v>15</v>
      </c>
      <c r="E51" s="323"/>
    </row>
    <row r="52" spans="1:5" ht="15" thickBot="1" x14ac:dyDescent="0.4">
      <c r="A52" s="528" t="s">
        <v>265</v>
      </c>
      <c r="B52" s="528" t="s">
        <v>314</v>
      </c>
      <c r="C52" s="527">
        <v>270951739.97075999</v>
      </c>
      <c r="D52" s="531">
        <v>15</v>
      </c>
    </row>
    <row r="53" spans="1:5" ht="15" thickBot="1" x14ac:dyDescent="0.4">
      <c r="A53" s="528" t="s">
        <v>281</v>
      </c>
      <c r="B53" s="528" t="s">
        <v>315</v>
      </c>
      <c r="C53" s="527">
        <f>C49+C52</f>
        <v>2222064394.0501556</v>
      </c>
      <c r="D53" s="531">
        <v>12.02</v>
      </c>
      <c r="E53" s="323"/>
    </row>
    <row r="54" spans="1:5" x14ac:dyDescent="0.35">
      <c r="A54" s="315"/>
      <c r="B54" s="315"/>
      <c r="C54" s="315"/>
      <c r="D54" s="315"/>
    </row>
    <row r="55" spans="1:5" x14ac:dyDescent="0.35">
      <c r="C55" s="593"/>
      <c r="E55" s="29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69AB-1B5C-435D-B76C-DE81F45A905F}">
  <sheetPr codeName="Sheet29"/>
  <dimension ref="A1:G45"/>
  <sheetViews>
    <sheetView showGridLines="0" workbookViewId="0">
      <selection activeCell="G42" sqref="G42"/>
    </sheetView>
  </sheetViews>
  <sheetFormatPr defaultColWidth="11.453125" defaultRowHeight="14.5" x14ac:dyDescent="0.35"/>
  <cols>
    <col min="1" max="1" width="20.7265625" style="315" customWidth="1"/>
    <col min="2" max="2" width="44.81640625" style="315" customWidth="1"/>
    <col min="3" max="7" width="14.81640625" style="315" customWidth="1"/>
    <col min="8" max="16384" width="11.453125" style="315"/>
  </cols>
  <sheetData>
    <row r="1" spans="1:7" ht="31.5" customHeight="1" thickBot="1" x14ac:dyDescent="0.4">
      <c r="A1" s="503" t="s">
        <v>98</v>
      </c>
      <c r="B1" s="503" t="s">
        <v>152</v>
      </c>
      <c r="C1" s="504" t="s">
        <v>128</v>
      </c>
      <c r="D1" s="504" t="s">
        <v>120</v>
      </c>
      <c r="E1" s="504" t="s">
        <v>129</v>
      </c>
      <c r="F1" s="504" t="s">
        <v>189</v>
      </c>
      <c r="G1" s="504" t="s">
        <v>138</v>
      </c>
    </row>
    <row r="2" spans="1:7" ht="15.5" thickTop="1" thickBot="1" x14ac:dyDescent="0.4">
      <c r="A2" s="496" t="s">
        <v>198</v>
      </c>
      <c r="B2" s="496" t="s">
        <v>507</v>
      </c>
      <c r="C2" s="497">
        <v>291966693.19900101</v>
      </c>
      <c r="D2" s="498">
        <v>1.00389489416294</v>
      </c>
      <c r="E2" s="497">
        <v>293103872.56811398</v>
      </c>
      <c r="F2" s="498">
        <v>0.74728159041512598</v>
      </c>
      <c r="G2" s="497">
        <v>219031128.04953301</v>
      </c>
    </row>
    <row r="3" spans="1:7" ht="15" thickBot="1" x14ac:dyDescent="0.4">
      <c r="A3" s="496" t="s">
        <v>198</v>
      </c>
      <c r="B3" s="496" t="s">
        <v>442</v>
      </c>
      <c r="C3" s="497">
        <v>233713153.68799999</v>
      </c>
      <c r="D3" s="498">
        <v>1.15261768026153</v>
      </c>
      <c r="E3" s="497">
        <v>269381913.05046999</v>
      </c>
      <c r="F3" s="498">
        <v>0.76333374907329399</v>
      </c>
      <c r="G3" s="497">
        <v>205628305.621351</v>
      </c>
    </row>
    <row r="4" spans="1:7" ht="15" thickBot="1" x14ac:dyDescent="0.4">
      <c r="A4" s="496" t="s">
        <v>198</v>
      </c>
      <c r="B4" s="496" t="s">
        <v>542</v>
      </c>
      <c r="C4" s="497">
        <v>231131314.41600001</v>
      </c>
      <c r="D4" s="498">
        <v>0.96408248948539899</v>
      </c>
      <c r="E4" s="497">
        <v>222829653.00020999</v>
      </c>
      <c r="F4" s="498">
        <v>0.97024403989262897</v>
      </c>
      <c r="G4" s="497">
        <v>216199142.73479599</v>
      </c>
    </row>
    <row r="5" spans="1:7" ht="15" thickBot="1" x14ac:dyDescent="0.4">
      <c r="A5" s="496" t="s">
        <v>198</v>
      </c>
      <c r="B5" s="496" t="s">
        <v>158</v>
      </c>
      <c r="C5" s="497">
        <v>54205711.121404</v>
      </c>
      <c r="D5" s="498">
        <v>0.99978622417472895</v>
      </c>
      <c r="E5" s="497">
        <v>54194123.2507746</v>
      </c>
      <c r="F5" s="498">
        <v>0.86460592706537898</v>
      </c>
      <c r="G5" s="497">
        <v>46856560.174731404</v>
      </c>
    </row>
    <row r="6" spans="1:7" ht="15" thickBot="1" x14ac:dyDescent="0.4">
      <c r="A6" s="496" t="s">
        <v>198</v>
      </c>
      <c r="B6" s="496" t="s">
        <v>584</v>
      </c>
      <c r="C6" s="497">
        <v>56104880.0167678</v>
      </c>
      <c r="D6" s="498">
        <v>0.96059010828131297</v>
      </c>
      <c r="E6" s="497">
        <v>53893792.770416997</v>
      </c>
      <c r="F6" s="498">
        <v>0.81283301661581997</v>
      </c>
      <c r="G6" s="497">
        <v>43806654.154445902</v>
      </c>
    </row>
    <row r="7" spans="1:7" ht="15" thickBot="1" x14ac:dyDescent="0.4">
      <c r="A7" s="496" t="s">
        <v>198</v>
      </c>
      <c r="B7" s="496" t="s">
        <v>585</v>
      </c>
      <c r="C7" s="497">
        <v>49662408.5</v>
      </c>
      <c r="D7" s="498">
        <v>0.92299556546084505</v>
      </c>
      <c r="E7" s="497">
        <v>45838182.815605</v>
      </c>
      <c r="F7" s="498">
        <v>0.969417173859762</v>
      </c>
      <c r="G7" s="497">
        <v>44436321.639970899</v>
      </c>
    </row>
    <row r="8" spans="1:7" ht="15" thickBot="1" x14ac:dyDescent="0.4">
      <c r="A8" s="496" t="s">
        <v>198</v>
      </c>
      <c r="B8" s="496" t="s">
        <v>586</v>
      </c>
      <c r="C8" s="497">
        <v>34128723</v>
      </c>
      <c r="D8" s="498">
        <v>1.00049356287249</v>
      </c>
      <c r="E8" s="497">
        <v>34145567.6705584</v>
      </c>
      <c r="F8" s="498">
        <v>1</v>
      </c>
      <c r="G8" s="497">
        <v>34145567.6705584</v>
      </c>
    </row>
    <row r="9" spans="1:7" ht="15" thickBot="1" x14ac:dyDescent="0.4">
      <c r="A9" s="496" t="s">
        <v>198</v>
      </c>
      <c r="B9" s="496" t="s">
        <v>538</v>
      </c>
      <c r="C9" s="497">
        <v>30070482.257360999</v>
      </c>
      <c r="D9" s="498">
        <v>0.99370719109567096</v>
      </c>
      <c r="E9" s="497">
        <v>29881254.4588544</v>
      </c>
      <c r="F9" s="498">
        <v>0.52999999999999903</v>
      </c>
      <c r="G9" s="497">
        <v>15837064.8631928</v>
      </c>
    </row>
    <row r="10" spans="1:7" ht="15" thickBot="1" x14ac:dyDescent="0.4">
      <c r="A10" s="496" t="s">
        <v>198</v>
      </c>
      <c r="B10" s="496" t="s">
        <v>446</v>
      </c>
      <c r="C10" s="497">
        <v>2655095.48</v>
      </c>
      <c r="D10" s="498">
        <v>0.88102889369688897</v>
      </c>
      <c r="E10" s="497">
        <v>2339215.8334040102</v>
      </c>
      <c r="F10" s="498">
        <v>0.93999999999999895</v>
      </c>
      <c r="G10" s="497">
        <v>2198862.8833997701</v>
      </c>
    </row>
    <row r="11" spans="1:7" ht="15" thickBot="1" x14ac:dyDescent="0.4">
      <c r="A11" s="505" t="s">
        <v>198</v>
      </c>
      <c r="B11" s="505" t="s">
        <v>314</v>
      </c>
      <c r="C11" s="506">
        <v>983638461.67853403</v>
      </c>
      <c r="D11" s="507">
        <v>1.0223345411914699</v>
      </c>
      <c r="E11" s="506">
        <v>1005607575.4184099</v>
      </c>
      <c r="F11" s="507">
        <v>0.82352164804189298</v>
      </c>
      <c r="G11" s="506">
        <v>828139607.79197896</v>
      </c>
    </row>
    <row r="12" spans="1:7" ht="15" thickBot="1" x14ac:dyDescent="0.4">
      <c r="A12" s="496" t="s">
        <v>97</v>
      </c>
      <c r="B12" s="496" t="s">
        <v>587</v>
      </c>
      <c r="C12" s="497">
        <v>281013393.505</v>
      </c>
      <c r="D12" s="498">
        <v>1.13248537831823</v>
      </c>
      <c r="E12" s="497">
        <v>318243559.25599998</v>
      </c>
      <c r="F12" s="498">
        <v>0.555252359667884</v>
      </c>
      <c r="G12" s="497">
        <v>176705487.22600001</v>
      </c>
    </row>
    <row r="13" spans="1:7" ht="15" thickBot="1" x14ac:dyDescent="0.4">
      <c r="A13" s="496" t="s">
        <v>97</v>
      </c>
      <c r="B13" s="496" t="s">
        <v>267</v>
      </c>
      <c r="C13" s="497">
        <v>58199833.984008603</v>
      </c>
      <c r="D13" s="498">
        <v>0.97368105478723999</v>
      </c>
      <c r="E13" s="497">
        <v>56668075.741991803</v>
      </c>
      <c r="F13" s="498">
        <v>0.791959068151045</v>
      </c>
      <c r="G13" s="497">
        <v>44878796.458540604</v>
      </c>
    </row>
    <row r="14" spans="1:7" ht="15" thickBot="1" x14ac:dyDescent="0.4">
      <c r="A14" s="496" t="s">
        <v>97</v>
      </c>
      <c r="B14" s="496" t="s">
        <v>589</v>
      </c>
      <c r="C14" s="497">
        <v>17325734.2891335</v>
      </c>
      <c r="D14" s="498">
        <v>0.97666601622388105</v>
      </c>
      <c r="E14" s="497">
        <v>16921455.886321601</v>
      </c>
      <c r="F14" s="498">
        <v>0.84190519621484405</v>
      </c>
      <c r="G14" s="497">
        <v>14246261.6382144</v>
      </c>
    </row>
    <row r="15" spans="1:7" ht="15" thickBot="1" x14ac:dyDescent="0.4">
      <c r="A15" s="496" t="s">
        <v>97</v>
      </c>
      <c r="B15" s="496" t="s">
        <v>590</v>
      </c>
      <c r="C15" s="497">
        <v>9538795.7640000302</v>
      </c>
      <c r="D15" s="498">
        <v>0.98220174798577298</v>
      </c>
      <c r="E15" s="497">
        <v>9369021.8730801102</v>
      </c>
      <c r="F15" s="498">
        <v>0.86682325383005598</v>
      </c>
      <c r="G15" s="497">
        <v>8121286.0252282703</v>
      </c>
    </row>
    <row r="16" spans="1:7" ht="15" thickBot="1" x14ac:dyDescent="0.4">
      <c r="A16" s="496" t="s">
        <v>97</v>
      </c>
      <c r="B16" s="496" t="s">
        <v>456</v>
      </c>
      <c r="C16" s="497">
        <v>6140952.51599997</v>
      </c>
      <c r="D16" s="498">
        <v>1.0001210019198701</v>
      </c>
      <c r="E16" s="497">
        <v>6141695.5830442598</v>
      </c>
      <c r="F16" s="498">
        <v>0.78783243992407503</v>
      </c>
      <c r="G16" s="497">
        <v>4838627.0164606804</v>
      </c>
    </row>
    <row r="17" spans="1:7" ht="15" thickBot="1" x14ac:dyDescent="0.4">
      <c r="A17" s="496" t="s">
        <v>97</v>
      </c>
      <c r="B17" s="322" t="s">
        <v>519</v>
      </c>
      <c r="C17" s="497">
        <v>0</v>
      </c>
      <c r="D17" s="498"/>
      <c r="E17" s="497">
        <v>0</v>
      </c>
      <c r="F17" s="498"/>
      <c r="G17" s="497">
        <v>105968420.90390401</v>
      </c>
    </row>
    <row r="18" spans="1:7" ht="15" thickBot="1" x14ac:dyDescent="0.4">
      <c r="A18" s="505" t="s">
        <v>97</v>
      </c>
      <c r="B18" s="505" t="s">
        <v>314</v>
      </c>
      <c r="C18" s="506">
        <v>372218710.05814201</v>
      </c>
      <c r="D18" s="507">
        <v>1.0943668260975099</v>
      </c>
      <c r="E18" s="506">
        <v>407343808.34043801</v>
      </c>
      <c r="F18" s="507">
        <v>0.87090774919023295</v>
      </c>
      <c r="G18" s="506">
        <v>354758879.26834798</v>
      </c>
    </row>
    <row r="19" spans="1:7" ht="15" thickBot="1" x14ac:dyDescent="0.4">
      <c r="A19" s="496" t="s">
        <v>199</v>
      </c>
      <c r="B19" s="496" t="s">
        <v>524</v>
      </c>
      <c r="C19" s="497">
        <v>80247992.422999993</v>
      </c>
      <c r="D19" s="498">
        <v>1.1329181450061401</v>
      </c>
      <c r="E19" s="497">
        <v>90914406.716331795</v>
      </c>
      <c r="F19" s="498">
        <v>0.86183498186266305</v>
      </c>
      <c r="G19" s="497">
        <v>78353216.063424602</v>
      </c>
    </row>
    <row r="20" spans="1:7" ht="15" thickBot="1" x14ac:dyDescent="0.4">
      <c r="A20" s="496" t="s">
        <v>199</v>
      </c>
      <c r="B20" s="496" t="s">
        <v>564</v>
      </c>
      <c r="C20" s="497">
        <v>4701701.9460000005</v>
      </c>
      <c r="D20" s="498">
        <v>1.0034082217115701</v>
      </c>
      <c r="E20" s="497">
        <v>4717726.3886537096</v>
      </c>
      <c r="F20" s="498">
        <v>1</v>
      </c>
      <c r="G20" s="497">
        <v>4717726.3886537096</v>
      </c>
    </row>
    <row r="21" spans="1:7" ht="15" thickBot="1" x14ac:dyDescent="0.4">
      <c r="A21" s="496" t="s">
        <v>199</v>
      </c>
      <c r="B21" s="496" t="s">
        <v>591</v>
      </c>
      <c r="C21" s="497">
        <v>13700035.501</v>
      </c>
      <c r="D21" s="498">
        <v>0.27593048230573602</v>
      </c>
      <c r="E21" s="497">
        <v>3780257.40339664</v>
      </c>
      <c r="F21" s="498">
        <v>0.99999996720897899</v>
      </c>
      <c r="G21" s="497">
        <v>3780257.2794381399</v>
      </c>
    </row>
    <row r="22" spans="1:7" ht="15" thickBot="1" x14ac:dyDescent="0.4">
      <c r="A22" s="496" t="s">
        <v>199</v>
      </c>
      <c r="B22" s="496" t="s">
        <v>552</v>
      </c>
      <c r="C22" s="497">
        <v>1384896.341</v>
      </c>
      <c r="D22" s="498">
        <v>1.01435459073087</v>
      </c>
      <c r="E22" s="497">
        <v>1404775.96117973</v>
      </c>
      <c r="F22" s="498">
        <v>1</v>
      </c>
      <c r="G22" s="497">
        <v>1404775.96117973</v>
      </c>
    </row>
    <row r="23" spans="1:7" ht="15" thickBot="1" x14ac:dyDescent="0.4">
      <c r="A23" s="496" t="s">
        <v>199</v>
      </c>
      <c r="B23" s="496" t="s">
        <v>592</v>
      </c>
      <c r="C23" s="497">
        <v>1363000.4318482401</v>
      </c>
      <c r="D23" s="498">
        <v>1.00837795073067</v>
      </c>
      <c r="E23" s="497">
        <v>1374419.5823121399</v>
      </c>
      <c r="F23" s="498">
        <v>1</v>
      </c>
      <c r="G23" s="497">
        <v>1374419.5823121399</v>
      </c>
    </row>
    <row r="24" spans="1:7" ht="15" thickBot="1" x14ac:dyDescent="0.4">
      <c r="A24" s="505" t="s">
        <v>199</v>
      </c>
      <c r="B24" s="505" t="s">
        <v>314</v>
      </c>
      <c r="C24" s="506">
        <v>101397626.642848</v>
      </c>
      <c r="D24" s="507">
        <v>1.0078301577197899</v>
      </c>
      <c r="E24" s="506">
        <v>102191586.051874</v>
      </c>
      <c r="F24" s="507">
        <v>0.87708194713320697</v>
      </c>
      <c r="G24" s="506">
        <v>89630395.275008306</v>
      </c>
    </row>
    <row r="25" spans="1:7" ht="15" thickBot="1" x14ac:dyDescent="0.4">
      <c r="A25" s="496" t="s">
        <v>563</v>
      </c>
      <c r="B25" s="496" t="s">
        <v>449</v>
      </c>
      <c r="C25" s="497">
        <v>91240466</v>
      </c>
      <c r="D25" s="498">
        <v>1.1856951709808099</v>
      </c>
      <c r="E25" s="497">
        <v>108183379.934239</v>
      </c>
      <c r="F25" s="498">
        <v>1</v>
      </c>
      <c r="G25" s="497">
        <v>108183379.934239</v>
      </c>
    </row>
    <row r="26" spans="1:7" ht="15" thickBot="1" x14ac:dyDescent="0.4">
      <c r="A26" s="496" t="s">
        <v>563</v>
      </c>
      <c r="B26" s="496" t="s">
        <v>451</v>
      </c>
      <c r="C26" s="497">
        <v>32342485.855999999</v>
      </c>
      <c r="D26" s="498">
        <v>1.1114123915207099</v>
      </c>
      <c r="E26" s="497">
        <v>35945839.552941598</v>
      </c>
      <c r="F26" s="498">
        <v>1</v>
      </c>
      <c r="G26" s="497">
        <v>35945839.552941598</v>
      </c>
    </row>
    <row r="27" spans="1:7" ht="15" thickBot="1" x14ac:dyDescent="0.4">
      <c r="A27" s="496" t="s">
        <v>563</v>
      </c>
      <c r="B27" s="496" t="s">
        <v>447</v>
      </c>
      <c r="C27" s="497">
        <v>12498595.015000001</v>
      </c>
      <c r="D27" s="498">
        <v>0.98814529881850399</v>
      </c>
      <c r="E27" s="497">
        <v>12350427.905908599</v>
      </c>
      <c r="F27" s="498">
        <v>0.80021970598268899</v>
      </c>
      <c r="G27" s="497">
        <v>9883055.7876266092</v>
      </c>
    </row>
    <row r="28" spans="1:7" ht="15" thickBot="1" x14ac:dyDescent="0.4">
      <c r="A28" s="496" t="s">
        <v>563</v>
      </c>
      <c r="B28" s="496" t="s">
        <v>441</v>
      </c>
      <c r="C28" s="497">
        <v>10446231.423</v>
      </c>
      <c r="D28" s="498">
        <v>0.972539993065619</v>
      </c>
      <c r="E28" s="497">
        <v>10159377.8356863</v>
      </c>
      <c r="F28" s="498">
        <v>0.8</v>
      </c>
      <c r="G28" s="497">
        <v>8127502.2685489999</v>
      </c>
    </row>
    <row r="29" spans="1:7" ht="15" thickBot="1" x14ac:dyDescent="0.4">
      <c r="A29" s="496" t="s">
        <v>563</v>
      </c>
      <c r="B29" s="496" t="s">
        <v>457</v>
      </c>
      <c r="C29" s="497">
        <v>10916481.612</v>
      </c>
      <c r="D29" s="498">
        <v>0.832810700925118</v>
      </c>
      <c r="E29" s="497">
        <v>9091362.7029258795</v>
      </c>
      <c r="F29" s="498">
        <v>0.97</v>
      </c>
      <c r="G29" s="497">
        <v>8818621.8218380995</v>
      </c>
    </row>
    <row r="30" spans="1:7" ht="15" thickBot="1" x14ac:dyDescent="0.4">
      <c r="A30" s="496" t="s">
        <v>563</v>
      </c>
      <c r="B30" s="496" t="s">
        <v>443</v>
      </c>
      <c r="C30" s="497">
        <v>6563966.983</v>
      </c>
      <c r="D30" s="498">
        <v>1.0568525328377101</v>
      </c>
      <c r="E30" s="497">
        <v>6937145.13144664</v>
      </c>
      <c r="F30" s="498">
        <v>0.97</v>
      </c>
      <c r="G30" s="497">
        <v>6729030.7775032399</v>
      </c>
    </row>
    <row r="31" spans="1:7" ht="15" thickBot="1" x14ac:dyDescent="0.4">
      <c r="A31" s="496" t="s">
        <v>563</v>
      </c>
      <c r="B31" s="496" t="s">
        <v>266</v>
      </c>
      <c r="C31" s="497">
        <v>7515683.0240274603</v>
      </c>
      <c r="D31" s="498">
        <v>0.81807296415987896</v>
      </c>
      <c r="E31" s="497">
        <v>6148377.0891522299</v>
      </c>
      <c r="F31" s="498">
        <v>0.968274225145486</v>
      </c>
      <c r="G31" s="497">
        <v>5953315.0619011298</v>
      </c>
    </row>
    <row r="32" spans="1:7" ht="15" thickBot="1" x14ac:dyDescent="0.4">
      <c r="A32" s="496" t="s">
        <v>563</v>
      </c>
      <c r="B32" s="496" t="s">
        <v>674</v>
      </c>
      <c r="C32" s="497">
        <v>4519834.1138193998</v>
      </c>
      <c r="D32" s="498">
        <v>1.2265284688635001</v>
      </c>
      <c r="E32" s="497">
        <v>5543705.2151399096</v>
      </c>
      <c r="F32" s="498">
        <v>0.94502355790125303</v>
      </c>
      <c r="G32" s="497">
        <v>5238932.0263672499</v>
      </c>
    </row>
    <row r="33" spans="1:7" ht="15" thickBot="1" x14ac:dyDescent="0.4">
      <c r="A33" s="496" t="s">
        <v>563</v>
      </c>
      <c r="B33" s="496" t="s">
        <v>555</v>
      </c>
      <c r="C33" s="497">
        <v>4400921.5920000002</v>
      </c>
      <c r="D33" s="498">
        <v>0.98788605705563903</v>
      </c>
      <c r="E33" s="497">
        <v>4347609.07893191</v>
      </c>
      <c r="F33" s="498">
        <v>0.97000000000000097</v>
      </c>
      <c r="G33" s="497">
        <v>4217180.8065639604</v>
      </c>
    </row>
    <row r="34" spans="1:7" ht="15" thickBot="1" x14ac:dyDescent="0.4">
      <c r="A34" s="505" t="s">
        <v>563</v>
      </c>
      <c r="B34" s="505" t="s">
        <v>314</v>
      </c>
      <c r="C34" s="506">
        <v>180444665.61884701</v>
      </c>
      <c r="D34" s="507">
        <v>1.1012086379217301</v>
      </c>
      <c r="E34" s="506">
        <v>198707224.446372</v>
      </c>
      <c r="F34" s="507">
        <v>0.97176566466330805</v>
      </c>
      <c r="G34" s="506">
        <v>193096858.03753</v>
      </c>
    </row>
    <row r="35" spans="1:7" ht="15" thickBot="1" x14ac:dyDescent="0.4">
      <c r="A35" s="496" t="s">
        <v>268</v>
      </c>
      <c r="B35" s="322" t="s">
        <v>1222</v>
      </c>
      <c r="C35" s="497">
        <v>0</v>
      </c>
      <c r="D35" s="498"/>
      <c r="E35" s="497">
        <v>756433</v>
      </c>
      <c r="F35" s="498">
        <v>0.8</v>
      </c>
      <c r="G35" s="497">
        <v>605146.4</v>
      </c>
    </row>
    <row r="36" spans="1:7" ht="15" thickBot="1" x14ac:dyDescent="0.4">
      <c r="A36" s="496" t="s">
        <v>268</v>
      </c>
      <c r="B36" s="496" t="s">
        <v>558</v>
      </c>
      <c r="C36" s="497">
        <v>587663.134594145</v>
      </c>
      <c r="D36" s="498">
        <v>1</v>
      </c>
      <c r="E36" s="497">
        <v>587663.134594145</v>
      </c>
      <c r="F36" s="498">
        <v>0.80000000000000104</v>
      </c>
      <c r="G36" s="497">
        <v>470130.50767531601</v>
      </c>
    </row>
    <row r="37" spans="1:7" ht="15" thickBot="1" x14ac:dyDescent="0.4">
      <c r="A37" s="496" t="s">
        <v>268</v>
      </c>
      <c r="B37" s="496" t="s">
        <v>458</v>
      </c>
      <c r="C37" s="497">
        <v>309398.64</v>
      </c>
      <c r="D37" s="498">
        <v>1.13010354711261</v>
      </c>
      <c r="E37" s="497">
        <v>349652.50053581799</v>
      </c>
      <c r="F37" s="498">
        <v>0.80000000000000104</v>
      </c>
      <c r="G37" s="497">
        <v>279722.00042865501</v>
      </c>
    </row>
    <row r="38" spans="1:7" ht="15" thickBot="1" x14ac:dyDescent="0.4">
      <c r="A38" s="496" t="s">
        <v>268</v>
      </c>
      <c r="B38" s="496" t="s">
        <v>557</v>
      </c>
      <c r="C38" s="497">
        <v>313595.61434999999</v>
      </c>
      <c r="D38" s="498">
        <v>0.98104990621977395</v>
      </c>
      <c r="E38" s="497">
        <v>307652.948049</v>
      </c>
      <c r="F38" s="498">
        <v>1</v>
      </c>
      <c r="G38" s="497">
        <v>307652.948049</v>
      </c>
    </row>
    <row r="39" spans="1:7" ht="15" thickBot="1" x14ac:dyDescent="0.4">
      <c r="A39" s="496" t="s">
        <v>268</v>
      </c>
      <c r="B39" s="322" t="s">
        <v>1223</v>
      </c>
      <c r="C39" s="497">
        <v>0</v>
      </c>
      <c r="D39" s="498"/>
      <c r="E39" s="497">
        <v>278151.33375957201</v>
      </c>
      <c r="F39" s="498">
        <v>0.62604113739599299</v>
      </c>
      <c r="G39" s="497">
        <v>174134.177355055</v>
      </c>
    </row>
    <row r="40" spans="1:7" ht="15" thickBot="1" x14ac:dyDescent="0.4">
      <c r="A40" s="496" t="s">
        <v>268</v>
      </c>
      <c r="B40" s="496" t="s">
        <v>560</v>
      </c>
      <c r="C40" s="497">
        <v>171166</v>
      </c>
      <c r="D40" s="498">
        <v>1.12279633846381</v>
      </c>
      <c r="E40" s="497">
        <v>192184.55806949601</v>
      </c>
      <c r="F40" s="498">
        <v>0.80000000000000104</v>
      </c>
      <c r="G40" s="497">
        <v>153747.64645559699</v>
      </c>
    </row>
    <row r="41" spans="1:7" ht="15" thickBot="1" x14ac:dyDescent="0.4">
      <c r="A41" s="496" t="s">
        <v>268</v>
      </c>
      <c r="B41" s="322" t="s">
        <v>1224</v>
      </c>
      <c r="C41" s="497">
        <v>0</v>
      </c>
      <c r="D41" s="498"/>
      <c r="E41" s="497">
        <v>0</v>
      </c>
      <c r="F41" s="498"/>
      <c r="G41" s="497">
        <v>1268111.2476234599</v>
      </c>
    </row>
    <row r="42" spans="1:7" ht="15" thickBot="1" x14ac:dyDescent="0.4">
      <c r="A42" s="505" t="s">
        <v>268</v>
      </c>
      <c r="B42" s="505" t="s">
        <v>314</v>
      </c>
      <c r="C42" s="506">
        <v>1381823.3889441399</v>
      </c>
      <c r="D42" s="507">
        <v>1.7887506426538999</v>
      </c>
      <c r="E42" s="506">
        <v>2471737.47500803</v>
      </c>
      <c r="F42" s="507">
        <v>1.3183620673860199</v>
      </c>
      <c r="G42" s="506">
        <v>3258644.9275870798</v>
      </c>
    </row>
    <row r="43" spans="1:7" ht="15" thickBot="1" x14ac:dyDescent="0.4">
      <c r="A43" s="496" t="s">
        <v>265</v>
      </c>
      <c r="B43" s="496" t="s">
        <v>265</v>
      </c>
      <c r="C43" s="497">
        <v>270533831.41729599</v>
      </c>
      <c r="D43" s="498">
        <v>1.0015447552392001</v>
      </c>
      <c r="E43" s="497">
        <v>270951739.97075999</v>
      </c>
      <c r="F43" s="498">
        <v>1</v>
      </c>
      <c r="G43" s="497">
        <v>270951739.97075999</v>
      </c>
    </row>
    <row r="44" spans="1:7" ht="15" thickBot="1" x14ac:dyDescent="0.4">
      <c r="A44" s="505" t="s">
        <v>265</v>
      </c>
      <c r="B44" s="505" t="s">
        <v>314</v>
      </c>
      <c r="C44" s="506">
        <v>270533831.41729599</v>
      </c>
      <c r="D44" s="507">
        <v>1.0015447552392001</v>
      </c>
      <c r="E44" s="506">
        <v>270951739.97075999</v>
      </c>
      <c r="F44" s="507">
        <v>1</v>
      </c>
      <c r="G44" s="506">
        <v>270951739.97075999</v>
      </c>
    </row>
    <row r="45" spans="1:7" ht="15" thickBot="1" x14ac:dyDescent="0.4">
      <c r="A45" s="499" t="s">
        <v>281</v>
      </c>
      <c r="B45" s="499" t="s">
        <v>235</v>
      </c>
      <c r="C45" s="500">
        <v>1909615118.80461</v>
      </c>
      <c r="D45" s="501">
        <v>1.04066712298909</v>
      </c>
      <c r="E45" s="500">
        <v>1987273671.7028601</v>
      </c>
      <c r="F45" s="501">
        <v>0.87548894248690901</v>
      </c>
      <c r="G45" s="500">
        <v>1739836125.27121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20E1-168F-4B3B-A1AB-C54ACC52DDCD}">
  <sheetPr codeName="Sheet30"/>
  <dimension ref="A1:N45"/>
  <sheetViews>
    <sheetView showGridLines="0" workbookViewId="0">
      <selection sqref="A1:G45"/>
    </sheetView>
  </sheetViews>
  <sheetFormatPr defaultColWidth="8.7265625" defaultRowHeight="14.5" x14ac:dyDescent="0.35"/>
  <cols>
    <col min="1" max="1" width="20.7265625" style="315" customWidth="1"/>
    <col min="2" max="2" width="45" style="315" customWidth="1"/>
    <col min="3" max="3" width="18.453125" style="315" customWidth="1"/>
    <col min="4" max="4" width="17.1796875" style="315" customWidth="1"/>
    <col min="5" max="5" width="17.453125" style="315" customWidth="1"/>
    <col min="6" max="6" width="11.7265625" style="315" customWidth="1"/>
    <col min="7" max="7" width="16.453125" style="315" customWidth="1"/>
    <col min="8" max="8" width="8.7265625" style="315"/>
    <col min="9" max="9" width="15.26953125" style="315" bestFit="1" customWidth="1"/>
    <col min="10" max="10" width="14.26953125" style="315" bestFit="1" customWidth="1"/>
    <col min="11" max="11" width="8.81640625" style="315" bestFit="1" customWidth="1"/>
    <col min="12" max="12" width="14.26953125" style="315" bestFit="1" customWidth="1"/>
    <col min="13" max="13" width="8.81640625" style="315" bestFit="1" customWidth="1"/>
    <col min="14" max="14" width="14.26953125" style="315" bestFit="1" customWidth="1"/>
    <col min="15" max="16384" width="8.7265625" style="315"/>
  </cols>
  <sheetData>
    <row r="1" spans="1:14" ht="28" customHeight="1" thickBot="1" x14ac:dyDescent="0.4">
      <c r="A1" s="321" t="s">
        <v>98</v>
      </c>
      <c r="B1" s="321" t="s">
        <v>152</v>
      </c>
      <c r="C1" s="324" t="s">
        <v>128</v>
      </c>
      <c r="D1" s="324" t="s">
        <v>120</v>
      </c>
      <c r="E1" s="324" t="s">
        <v>129</v>
      </c>
      <c r="F1" s="324" t="s">
        <v>189</v>
      </c>
      <c r="G1" s="324" t="s">
        <v>138</v>
      </c>
    </row>
    <row r="2" spans="1:14" ht="15.5" thickTop="1" thickBot="1" x14ac:dyDescent="0.4">
      <c r="A2" s="534" t="s">
        <v>198</v>
      </c>
      <c r="B2" s="534" t="s">
        <v>507</v>
      </c>
      <c r="C2" s="532">
        <v>291966693.19900101</v>
      </c>
      <c r="D2" s="533">
        <v>1.1907194935324401</v>
      </c>
      <c r="E2" s="532">
        <v>347650433.05425602</v>
      </c>
      <c r="F2" s="533">
        <v>0.73986308065288797</v>
      </c>
      <c r="G2" s="532">
        <v>257213720.38983199</v>
      </c>
      <c r="I2" s="323">
        <v>291966693.19900101</v>
      </c>
    </row>
    <row r="3" spans="1:14" ht="15" thickBot="1" x14ac:dyDescent="0.4">
      <c r="A3" s="534" t="s">
        <v>198</v>
      </c>
      <c r="B3" s="534" t="s">
        <v>442</v>
      </c>
      <c r="C3" s="532">
        <v>233713153.68799999</v>
      </c>
      <c r="D3" s="533">
        <v>1.15261768026153</v>
      </c>
      <c r="E3" s="532">
        <v>269381913.05046999</v>
      </c>
      <c r="F3" s="533">
        <v>0.76333374907329399</v>
      </c>
      <c r="G3" s="532">
        <v>205628305.621351</v>
      </c>
      <c r="I3" s="323">
        <v>233713153.68799999</v>
      </c>
    </row>
    <row r="4" spans="1:14" ht="15" thickBot="1" x14ac:dyDescent="0.4">
      <c r="A4" s="534" t="s">
        <v>198</v>
      </c>
      <c r="B4" s="534" t="s">
        <v>542</v>
      </c>
      <c r="C4" s="532">
        <v>231313235.16711</v>
      </c>
      <c r="D4" s="533">
        <v>0.96411073753533605</v>
      </c>
      <c r="E4" s="532">
        <v>223011573.75864699</v>
      </c>
      <c r="F4" s="533">
        <v>0.97024384303843603</v>
      </c>
      <c r="G4" s="532">
        <v>216375606.36564001</v>
      </c>
      <c r="I4" s="323">
        <v>231313235.16711</v>
      </c>
    </row>
    <row r="5" spans="1:14" ht="15" thickBot="1" x14ac:dyDescent="0.4">
      <c r="A5" s="534" t="s">
        <v>198</v>
      </c>
      <c r="B5" s="534" t="s">
        <v>158</v>
      </c>
      <c r="C5" s="532">
        <v>54205711.121404</v>
      </c>
      <c r="D5" s="533">
        <v>0.99978622417472895</v>
      </c>
      <c r="E5" s="532">
        <v>54194123.2507746</v>
      </c>
      <c r="F5" s="533">
        <v>0.86460592706537898</v>
      </c>
      <c r="G5" s="532">
        <v>46856560.174731404</v>
      </c>
      <c r="I5" s="323">
        <v>54205711.121404</v>
      </c>
    </row>
    <row r="6" spans="1:14" ht="15" thickBot="1" x14ac:dyDescent="0.4">
      <c r="A6" s="534" t="s">
        <v>198</v>
      </c>
      <c r="B6" s="534" t="s">
        <v>584</v>
      </c>
      <c r="C6" s="532">
        <v>56104880.0167678</v>
      </c>
      <c r="D6" s="533">
        <v>0.96059010828131297</v>
      </c>
      <c r="E6" s="532">
        <v>53893792.770416997</v>
      </c>
      <c r="F6" s="533">
        <v>0.81283301661581997</v>
      </c>
      <c r="G6" s="532">
        <v>43806654.154445902</v>
      </c>
      <c r="I6" s="323">
        <v>56104880.0167678</v>
      </c>
    </row>
    <row r="7" spans="1:14" ht="15" thickBot="1" x14ac:dyDescent="0.4">
      <c r="A7" s="534" t="s">
        <v>198</v>
      </c>
      <c r="B7" s="534" t="s">
        <v>585</v>
      </c>
      <c r="C7" s="532">
        <v>49662408.5</v>
      </c>
      <c r="D7" s="533">
        <v>0.92299556546084605</v>
      </c>
      <c r="E7" s="532">
        <v>45838182.815605097</v>
      </c>
      <c r="F7" s="533">
        <v>0.96941717385976101</v>
      </c>
      <c r="G7" s="532">
        <v>44436321.639970899</v>
      </c>
      <c r="I7" s="323">
        <v>49662408.5</v>
      </c>
    </row>
    <row r="8" spans="1:14" ht="15" thickBot="1" x14ac:dyDescent="0.4">
      <c r="A8" s="534" t="s">
        <v>198</v>
      </c>
      <c r="B8" s="534" t="s">
        <v>586</v>
      </c>
      <c r="C8" s="532">
        <v>34128723</v>
      </c>
      <c r="D8" s="533">
        <v>1.00049356287249</v>
      </c>
      <c r="E8" s="532">
        <v>34145567.6705584</v>
      </c>
      <c r="F8" s="533">
        <v>1</v>
      </c>
      <c r="G8" s="532">
        <v>34145567.6705584</v>
      </c>
      <c r="I8" s="323">
        <v>34128723</v>
      </c>
    </row>
    <row r="9" spans="1:14" ht="15" thickBot="1" x14ac:dyDescent="0.4">
      <c r="A9" s="534" t="s">
        <v>198</v>
      </c>
      <c r="B9" s="534" t="s">
        <v>538</v>
      </c>
      <c r="C9" s="532">
        <v>32445295.697361</v>
      </c>
      <c r="D9" s="533">
        <v>0.99227298023579802</v>
      </c>
      <c r="E9" s="532">
        <v>32194590.256252099</v>
      </c>
      <c r="F9" s="533">
        <v>0.52999999999999903</v>
      </c>
      <c r="G9" s="532">
        <v>17063132.835813601</v>
      </c>
      <c r="I9" s="323">
        <v>32445295.697361</v>
      </c>
    </row>
    <row r="10" spans="1:14" ht="15" thickBot="1" x14ac:dyDescent="0.4">
      <c r="A10" s="534" t="s">
        <v>198</v>
      </c>
      <c r="B10" s="534" t="s">
        <v>446</v>
      </c>
      <c r="C10" s="532">
        <v>2655095.48</v>
      </c>
      <c r="D10" s="533">
        <v>0.88102889369688897</v>
      </c>
      <c r="E10" s="532">
        <v>2339215.8334040102</v>
      </c>
      <c r="F10" s="533">
        <v>0.93999999999999895</v>
      </c>
      <c r="G10" s="532">
        <v>2198862.8833997701</v>
      </c>
      <c r="I10" s="323">
        <v>2655095.48</v>
      </c>
    </row>
    <row r="11" spans="1:14" ht="15" thickBot="1" x14ac:dyDescent="0.4">
      <c r="A11" s="539" t="s">
        <v>198</v>
      </c>
      <c r="B11" s="539" t="s">
        <v>314</v>
      </c>
      <c r="C11" s="538">
        <v>986195195.86964405</v>
      </c>
      <c r="D11" s="540">
        <v>1.07752440582853</v>
      </c>
      <c r="E11" s="538">
        <v>1062649392.46038</v>
      </c>
      <c r="F11" s="540">
        <v>0.81656728728435402</v>
      </c>
      <c r="G11" s="538">
        <v>867724731.73574305</v>
      </c>
      <c r="J11" s="323">
        <v>32445295.697361</v>
      </c>
      <c r="K11" s="323">
        <v>0.99227298023579802</v>
      </c>
      <c r="L11" s="323">
        <v>32194590.256252099</v>
      </c>
      <c r="M11" s="323">
        <v>0.52999999999999903</v>
      </c>
      <c r="N11" s="323">
        <v>17063132.835813601</v>
      </c>
    </row>
    <row r="12" spans="1:14" ht="15" thickBot="1" x14ac:dyDescent="0.4">
      <c r="A12" s="534" t="s">
        <v>97</v>
      </c>
      <c r="B12" s="534" t="s">
        <v>587</v>
      </c>
      <c r="C12" s="532">
        <v>281013393.505</v>
      </c>
      <c r="D12" s="533">
        <v>1.13248537831823</v>
      </c>
      <c r="E12" s="532">
        <v>318243559.25599998</v>
      </c>
      <c r="F12" s="533">
        <v>0.555252359667884</v>
      </c>
      <c r="G12" s="532">
        <v>176705487.22600001</v>
      </c>
    </row>
    <row r="13" spans="1:14" ht="15" thickBot="1" x14ac:dyDescent="0.4">
      <c r="A13" s="534" t="s">
        <v>97</v>
      </c>
      <c r="B13" s="534" t="s">
        <v>267</v>
      </c>
      <c r="C13" s="532">
        <v>58199833.984008603</v>
      </c>
      <c r="D13" s="533">
        <v>0.97368105478723999</v>
      </c>
      <c r="E13" s="532">
        <v>56668075.741991803</v>
      </c>
      <c r="F13" s="533">
        <v>0.791959068151045</v>
      </c>
      <c r="G13" s="532">
        <v>44878796.458540604</v>
      </c>
    </row>
    <row r="14" spans="1:14" ht="15" thickBot="1" x14ac:dyDescent="0.4">
      <c r="A14" s="534" t="s">
        <v>97</v>
      </c>
      <c r="B14" s="534" t="s">
        <v>589</v>
      </c>
      <c r="C14" s="532">
        <v>17325734.2891335</v>
      </c>
      <c r="D14" s="533">
        <v>0.97666601622388105</v>
      </c>
      <c r="E14" s="532">
        <v>16921455.886321601</v>
      </c>
      <c r="F14" s="533">
        <v>0.84190519621484405</v>
      </c>
      <c r="G14" s="532">
        <v>14246261.6382144</v>
      </c>
    </row>
    <row r="15" spans="1:14" ht="15" thickBot="1" x14ac:dyDescent="0.4">
      <c r="A15" s="534" t="s">
        <v>97</v>
      </c>
      <c r="B15" s="534" t="s">
        <v>590</v>
      </c>
      <c r="C15" s="532">
        <v>9538795.7640000302</v>
      </c>
      <c r="D15" s="533">
        <v>0.98220174798577298</v>
      </c>
      <c r="E15" s="532">
        <v>9369021.8730801102</v>
      </c>
      <c r="F15" s="533">
        <v>0.86682325383005598</v>
      </c>
      <c r="G15" s="532">
        <v>8121286.0252282703</v>
      </c>
    </row>
    <row r="16" spans="1:14" ht="15" thickBot="1" x14ac:dyDescent="0.4">
      <c r="A16" s="534" t="s">
        <v>97</v>
      </c>
      <c r="B16" s="534" t="s">
        <v>456</v>
      </c>
      <c r="C16" s="532">
        <v>6483937.5791099695</v>
      </c>
      <c r="D16" s="533">
        <v>1.00011460279343</v>
      </c>
      <c r="E16" s="532">
        <v>6484680.6564689297</v>
      </c>
      <c r="F16" s="533">
        <v>0.79270732876358596</v>
      </c>
      <c r="G16" s="532">
        <v>5140453.8810743904</v>
      </c>
    </row>
    <row r="17" spans="1:7" ht="15" thickBot="1" x14ac:dyDescent="0.4">
      <c r="A17" s="534" t="s">
        <v>97</v>
      </c>
      <c r="B17" s="534" t="s">
        <v>519</v>
      </c>
      <c r="C17" s="532">
        <v>0</v>
      </c>
      <c r="D17" s="533"/>
      <c r="E17" s="532">
        <v>0</v>
      </c>
      <c r="F17" s="533"/>
      <c r="G17" s="532">
        <v>105968420.90390401</v>
      </c>
    </row>
    <row r="18" spans="1:7" ht="15" thickBot="1" x14ac:dyDescent="0.4">
      <c r="A18" s="539" t="s">
        <v>97</v>
      </c>
      <c r="B18" s="539" t="s">
        <v>314</v>
      </c>
      <c r="C18" s="538">
        <v>372561695.121252</v>
      </c>
      <c r="D18" s="540">
        <v>1.0942799508177501</v>
      </c>
      <c r="E18" s="538">
        <v>407686793.41386199</v>
      </c>
      <c r="F18" s="540">
        <v>0.87091539846011801</v>
      </c>
      <c r="G18" s="538">
        <v>355060706.13296199</v>
      </c>
    </row>
    <row r="19" spans="1:7" ht="15" thickBot="1" x14ac:dyDescent="0.4">
      <c r="A19" s="534" t="s">
        <v>199</v>
      </c>
      <c r="B19" s="534" t="s">
        <v>524</v>
      </c>
      <c r="C19" s="532">
        <v>80247992.422999993</v>
      </c>
      <c r="D19" s="533">
        <v>1.1329181450061401</v>
      </c>
      <c r="E19" s="532">
        <v>90914406.716331795</v>
      </c>
      <c r="F19" s="533">
        <v>0.86183498186266305</v>
      </c>
      <c r="G19" s="532">
        <v>78353216.063424602</v>
      </c>
    </row>
    <row r="20" spans="1:7" ht="15" thickBot="1" x14ac:dyDescent="0.4">
      <c r="A20" s="534" t="s">
        <v>199</v>
      </c>
      <c r="B20" s="534" t="s">
        <v>564</v>
      </c>
      <c r="C20" s="532">
        <v>25280590.646677598</v>
      </c>
      <c r="D20" s="533">
        <v>1.0027030043370999</v>
      </c>
      <c r="E20" s="532">
        <v>25348924.192839999</v>
      </c>
      <c r="F20" s="533">
        <v>1</v>
      </c>
      <c r="G20" s="532">
        <v>25348924.192839999</v>
      </c>
    </row>
    <row r="21" spans="1:7" ht="15" thickBot="1" x14ac:dyDescent="0.4">
      <c r="A21" s="534" t="s">
        <v>199</v>
      </c>
      <c r="B21" s="534" t="s">
        <v>591</v>
      </c>
      <c r="C21" s="532">
        <v>24834122.222330999</v>
      </c>
      <c r="D21" s="533">
        <v>0.60172672381728098</v>
      </c>
      <c r="E21" s="532">
        <v>14943355.0037212</v>
      </c>
      <c r="F21" s="533">
        <v>0.99999999995563305</v>
      </c>
      <c r="G21" s="532">
        <v>14943355.003058201</v>
      </c>
    </row>
    <row r="22" spans="1:7" ht="15" thickBot="1" x14ac:dyDescent="0.4">
      <c r="A22" s="534" t="s">
        <v>199</v>
      </c>
      <c r="B22" s="534" t="s">
        <v>552</v>
      </c>
      <c r="C22" s="532">
        <v>3094099.2600799999</v>
      </c>
      <c r="D22" s="533">
        <v>1.03058535788635</v>
      </c>
      <c r="E22" s="532">
        <v>3188733.3932854398</v>
      </c>
      <c r="F22" s="533">
        <v>1</v>
      </c>
      <c r="G22" s="532">
        <v>3188733.3932854398</v>
      </c>
    </row>
    <row r="23" spans="1:7" ht="15" thickBot="1" x14ac:dyDescent="0.4">
      <c r="A23" s="534" t="s">
        <v>199</v>
      </c>
      <c r="B23" s="534" t="s">
        <v>592</v>
      </c>
      <c r="C23" s="532">
        <v>1363000.4318482401</v>
      </c>
      <c r="D23" s="533">
        <v>1.00837795073067</v>
      </c>
      <c r="E23" s="532">
        <v>1374419.5823121399</v>
      </c>
      <c r="F23" s="533">
        <v>1</v>
      </c>
      <c r="G23" s="532">
        <v>1374419.5823121399</v>
      </c>
    </row>
    <row r="24" spans="1:7" ht="15" thickBot="1" x14ac:dyDescent="0.4">
      <c r="A24" s="539" t="s">
        <v>199</v>
      </c>
      <c r="B24" s="539" t="s">
        <v>314</v>
      </c>
      <c r="C24" s="538">
        <v>134819804.983937</v>
      </c>
      <c r="D24" s="540">
        <v>1.0070466939532099</v>
      </c>
      <c r="E24" s="538">
        <v>135769838.888491</v>
      </c>
      <c r="F24" s="540">
        <v>0.90748172969486396</v>
      </c>
      <c r="G24" s="538">
        <v>123208648.23492</v>
      </c>
    </row>
    <row r="25" spans="1:7" ht="15" thickBot="1" x14ac:dyDescent="0.4">
      <c r="A25" s="534" t="s">
        <v>563</v>
      </c>
      <c r="B25" s="534" t="s">
        <v>449</v>
      </c>
      <c r="C25" s="532">
        <v>91240466</v>
      </c>
      <c r="D25" s="533">
        <v>1.3955040998392001</v>
      </c>
      <c r="E25" s="532">
        <v>127326444.374239</v>
      </c>
      <c r="F25" s="533">
        <v>1</v>
      </c>
      <c r="G25" s="532">
        <v>127326444.374239</v>
      </c>
    </row>
    <row r="26" spans="1:7" ht="15" thickBot="1" x14ac:dyDescent="0.4">
      <c r="A26" s="534" t="s">
        <v>563</v>
      </c>
      <c r="B26" s="534" t="s">
        <v>451</v>
      </c>
      <c r="C26" s="532">
        <v>32342485.855999999</v>
      </c>
      <c r="D26" s="533">
        <v>1.6351195409159001</v>
      </c>
      <c r="E26" s="532">
        <v>52883830.624941602</v>
      </c>
      <c r="F26" s="533">
        <v>1</v>
      </c>
      <c r="G26" s="532">
        <v>52883830.624941602</v>
      </c>
    </row>
    <row r="27" spans="1:7" ht="15" thickBot="1" x14ac:dyDescent="0.4">
      <c r="A27" s="534" t="s">
        <v>563</v>
      </c>
      <c r="B27" s="534" t="s">
        <v>447</v>
      </c>
      <c r="C27" s="532">
        <v>12498595.015000001</v>
      </c>
      <c r="D27" s="533">
        <v>0.98814529881850399</v>
      </c>
      <c r="E27" s="532">
        <v>12350427.905908599</v>
      </c>
      <c r="F27" s="533">
        <v>0.80021970598268899</v>
      </c>
      <c r="G27" s="532">
        <v>9883055.7876266092</v>
      </c>
    </row>
    <row r="28" spans="1:7" ht="15" thickBot="1" x14ac:dyDescent="0.4">
      <c r="A28" s="534" t="s">
        <v>563</v>
      </c>
      <c r="B28" s="534" t="s">
        <v>441</v>
      </c>
      <c r="C28" s="532">
        <v>10446231.423</v>
      </c>
      <c r="D28" s="533">
        <v>0.972539993065619</v>
      </c>
      <c r="E28" s="532">
        <v>10159377.8356863</v>
      </c>
      <c r="F28" s="533">
        <v>0.79999999999999905</v>
      </c>
      <c r="G28" s="532">
        <v>8127502.2685489999</v>
      </c>
    </row>
    <row r="29" spans="1:7" ht="15" thickBot="1" x14ac:dyDescent="0.4">
      <c r="A29" s="534" t="s">
        <v>563</v>
      </c>
      <c r="B29" s="534" t="s">
        <v>457</v>
      </c>
      <c r="C29" s="532">
        <v>10916481.612</v>
      </c>
      <c r="D29" s="533">
        <v>0.832810700925118</v>
      </c>
      <c r="E29" s="532">
        <v>9091362.7029258795</v>
      </c>
      <c r="F29" s="533">
        <v>0.97</v>
      </c>
      <c r="G29" s="532">
        <v>8818621.8218380995</v>
      </c>
    </row>
    <row r="30" spans="1:7" ht="15" thickBot="1" x14ac:dyDescent="0.4">
      <c r="A30" s="534" t="s">
        <v>563</v>
      </c>
      <c r="B30" s="534" t="s">
        <v>443</v>
      </c>
      <c r="C30" s="532">
        <v>7074046.7147500003</v>
      </c>
      <c r="D30" s="533">
        <v>1.05275313600468</v>
      </c>
      <c r="E30" s="532">
        <v>7447224.8631966403</v>
      </c>
      <c r="F30" s="533">
        <v>0.97</v>
      </c>
      <c r="G30" s="532">
        <v>7223808.1173007404</v>
      </c>
    </row>
    <row r="31" spans="1:7" ht="15" thickBot="1" x14ac:dyDescent="0.4">
      <c r="A31" s="534" t="s">
        <v>563</v>
      </c>
      <c r="B31" s="534" t="s">
        <v>266</v>
      </c>
      <c r="C31" s="532">
        <v>7515683.0240274603</v>
      </c>
      <c r="D31" s="533">
        <v>0.81807296415987896</v>
      </c>
      <c r="E31" s="532">
        <v>6148377.0891522299</v>
      </c>
      <c r="F31" s="533">
        <v>0.968274225145486</v>
      </c>
      <c r="G31" s="532">
        <v>5953315.0619011298</v>
      </c>
    </row>
    <row r="32" spans="1:7" ht="15" thickBot="1" x14ac:dyDescent="0.4">
      <c r="A32" s="534" t="s">
        <v>563</v>
      </c>
      <c r="B32" s="534" t="s">
        <v>674</v>
      </c>
      <c r="C32" s="532">
        <v>4519834.1138193998</v>
      </c>
      <c r="D32" s="533">
        <v>1.2265284688635001</v>
      </c>
      <c r="E32" s="532">
        <v>5543705.2151399096</v>
      </c>
      <c r="F32" s="533">
        <v>0.94502355790125303</v>
      </c>
      <c r="G32" s="532">
        <v>5238932.0263672499</v>
      </c>
    </row>
    <row r="33" spans="1:7" ht="15" thickBot="1" x14ac:dyDescent="0.4">
      <c r="A33" s="534" t="s">
        <v>563</v>
      </c>
      <c r="B33" s="534" t="s">
        <v>555</v>
      </c>
      <c r="C33" s="532">
        <v>4400921.5920000002</v>
      </c>
      <c r="D33" s="533">
        <v>0.98788605705563903</v>
      </c>
      <c r="E33" s="532">
        <v>4347609.07893191</v>
      </c>
      <c r="F33" s="533">
        <v>0.97000000000000097</v>
      </c>
      <c r="G33" s="532">
        <v>4217180.8065639604</v>
      </c>
    </row>
    <row r="34" spans="1:7" ht="15" thickBot="1" x14ac:dyDescent="0.4">
      <c r="A34" s="539" t="s">
        <v>563</v>
      </c>
      <c r="B34" s="539" t="s">
        <v>314</v>
      </c>
      <c r="C34" s="538">
        <v>180954745.35059699</v>
      </c>
      <c r="D34" s="540">
        <v>1.30031604992859</v>
      </c>
      <c r="E34" s="538">
        <v>235298359.69012201</v>
      </c>
      <c r="F34" s="540">
        <v>0.9760913386383</v>
      </c>
      <c r="G34" s="538">
        <v>229672690.88932699</v>
      </c>
    </row>
    <row r="35" spans="1:7" ht="15" thickBot="1" x14ac:dyDescent="0.4">
      <c r="A35" s="534" t="s">
        <v>268</v>
      </c>
      <c r="B35" s="534" t="s">
        <v>1222</v>
      </c>
      <c r="C35" s="532">
        <v>0</v>
      </c>
      <c r="D35" s="533"/>
      <c r="E35" s="532">
        <v>756433</v>
      </c>
      <c r="F35" s="533">
        <v>0.8</v>
      </c>
      <c r="G35" s="532">
        <v>605146.4</v>
      </c>
    </row>
    <row r="36" spans="1:7" ht="15" thickBot="1" x14ac:dyDescent="0.4">
      <c r="A36" s="534" t="s">
        <v>268</v>
      </c>
      <c r="B36" s="534" t="s">
        <v>558</v>
      </c>
      <c r="C36" s="532">
        <v>587663.134594145</v>
      </c>
      <c r="D36" s="533">
        <v>1</v>
      </c>
      <c r="E36" s="532">
        <v>587663.134594145</v>
      </c>
      <c r="F36" s="533">
        <v>0.80000000000000104</v>
      </c>
      <c r="G36" s="532">
        <v>470130.50767531601</v>
      </c>
    </row>
    <row r="37" spans="1:7" ht="15" thickBot="1" x14ac:dyDescent="0.4">
      <c r="A37" s="534" t="s">
        <v>268</v>
      </c>
      <c r="B37" s="534" t="s">
        <v>458</v>
      </c>
      <c r="C37" s="532">
        <v>309398.64</v>
      </c>
      <c r="D37" s="533">
        <v>1.13010354711261</v>
      </c>
      <c r="E37" s="532">
        <v>349652.50053581799</v>
      </c>
      <c r="F37" s="533">
        <v>0.80000000000000104</v>
      </c>
      <c r="G37" s="532">
        <v>279722.00042865501</v>
      </c>
    </row>
    <row r="38" spans="1:7" ht="15" thickBot="1" x14ac:dyDescent="0.4">
      <c r="A38" s="534" t="s">
        <v>268</v>
      </c>
      <c r="B38" s="534" t="s">
        <v>557</v>
      </c>
      <c r="C38" s="532">
        <v>313595.61434999999</v>
      </c>
      <c r="D38" s="533">
        <v>0.98104990621977395</v>
      </c>
      <c r="E38" s="532">
        <v>307652.948049</v>
      </c>
      <c r="F38" s="533">
        <v>1</v>
      </c>
      <c r="G38" s="532">
        <v>307652.948049</v>
      </c>
    </row>
    <row r="39" spans="1:7" ht="15" thickBot="1" x14ac:dyDescent="0.4">
      <c r="A39" s="534" t="s">
        <v>268</v>
      </c>
      <c r="B39" s="534" t="s">
        <v>1223</v>
      </c>
      <c r="C39" s="532">
        <v>0</v>
      </c>
      <c r="D39" s="533"/>
      <c r="E39" s="532">
        <v>278151.33375957201</v>
      </c>
      <c r="F39" s="533">
        <v>0.62604113739599299</v>
      </c>
      <c r="G39" s="532">
        <v>174134.177355055</v>
      </c>
    </row>
    <row r="40" spans="1:7" ht="15" thickBot="1" x14ac:dyDescent="0.4">
      <c r="A40" s="534" t="s">
        <v>268</v>
      </c>
      <c r="B40" s="534" t="s">
        <v>560</v>
      </c>
      <c r="C40" s="532">
        <v>171166</v>
      </c>
      <c r="D40" s="533">
        <v>1.12279633846381</v>
      </c>
      <c r="E40" s="532">
        <v>192184.55806949601</v>
      </c>
      <c r="F40" s="533">
        <v>0.80000000000000104</v>
      </c>
      <c r="G40" s="532">
        <v>153747.64645559699</v>
      </c>
    </row>
    <row r="41" spans="1:7" ht="15" thickBot="1" x14ac:dyDescent="0.4">
      <c r="A41" s="534" t="s">
        <v>268</v>
      </c>
      <c r="B41" s="534" t="s">
        <v>1224</v>
      </c>
      <c r="C41" s="532">
        <v>0</v>
      </c>
      <c r="D41" s="533"/>
      <c r="E41" s="532">
        <v>0</v>
      </c>
      <c r="F41" s="533"/>
      <c r="G41" s="532">
        <v>1268111.2476234599</v>
      </c>
    </row>
    <row r="42" spans="1:7" ht="15" thickBot="1" x14ac:dyDescent="0.4">
      <c r="A42" s="539" t="s">
        <v>268</v>
      </c>
      <c r="B42" s="539" t="s">
        <v>314</v>
      </c>
      <c r="C42" s="538">
        <v>1381823.3889441399</v>
      </c>
      <c r="D42" s="540">
        <v>1.7887506426538999</v>
      </c>
      <c r="E42" s="538">
        <v>2471737.47500803</v>
      </c>
      <c r="F42" s="540">
        <v>1.3183620673860199</v>
      </c>
      <c r="G42" s="538">
        <v>3258644.9275870798</v>
      </c>
    </row>
    <row r="43" spans="1:7" ht="15" thickBot="1" x14ac:dyDescent="0.4">
      <c r="A43" s="534" t="s">
        <v>265</v>
      </c>
      <c r="B43" s="534" t="s">
        <v>265</v>
      </c>
      <c r="C43" s="532">
        <v>270533831.41729599</v>
      </c>
      <c r="D43" s="533">
        <v>1.0015447552392001</v>
      </c>
      <c r="E43" s="532">
        <v>270951739.97075999</v>
      </c>
      <c r="F43" s="533">
        <v>1</v>
      </c>
      <c r="G43" s="532">
        <v>270951739.97075999</v>
      </c>
    </row>
    <row r="44" spans="1:7" ht="15" thickBot="1" x14ac:dyDescent="0.4">
      <c r="A44" s="539" t="s">
        <v>265</v>
      </c>
      <c r="B44" s="539" t="s">
        <v>314</v>
      </c>
      <c r="C44" s="538">
        <v>270533831.41729599</v>
      </c>
      <c r="D44" s="540">
        <v>1.0015447552392001</v>
      </c>
      <c r="E44" s="538">
        <v>270951739.97075999</v>
      </c>
      <c r="F44" s="540">
        <v>1</v>
      </c>
      <c r="G44" s="538">
        <v>270951739.97075999</v>
      </c>
    </row>
    <row r="45" spans="1:7" ht="15" thickBot="1" x14ac:dyDescent="0.4">
      <c r="A45" s="535" t="s">
        <v>281</v>
      </c>
      <c r="B45" s="535" t="s">
        <v>235</v>
      </c>
      <c r="C45" s="536">
        <v>1946447096.13167</v>
      </c>
      <c r="D45" s="537">
        <v>1.08650672607624</v>
      </c>
      <c r="E45" s="536">
        <v>2114827861.8986299</v>
      </c>
      <c r="F45" s="537">
        <v>0.87471760478440896</v>
      </c>
      <c r="G45" s="536">
        <v>1849877161.8913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1F785-1F8C-4AEB-8077-3A180BD44300}">
  <sheetPr codeName="Sheet31"/>
  <dimension ref="A1:F17"/>
  <sheetViews>
    <sheetView showGridLines="0" workbookViewId="0">
      <selection activeCell="H17" sqref="H17"/>
    </sheetView>
  </sheetViews>
  <sheetFormatPr defaultColWidth="11.453125" defaultRowHeight="14.5" x14ac:dyDescent="0.35"/>
  <cols>
    <col min="1" max="1" width="14.453125" style="315" customWidth="1"/>
    <col min="2" max="2" width="13.54296875" style="315" customWidth="1"/>
    <col min="3" max="3" width="45.26953125" style="315" customWidth="1"/>
    <col min="4" max="4" width="21.26953125" style="315" customWidth="1"/>
    <col min="5" max="5" width="10.1796875" style="315" customWidth="1"/>
    <col min="6" max="6" width="19.54296875" style="315" customWidth="1"/>
    <col min="7" max="16384" width="11.453125" style="315"/>
  </cols>
  <sheetData>
    <row r="1" spans="1:6" ht="15" thickBot="1" x14ac:dyDescent="0.4">
      <c r="A1" s="503" t="s">
        <v>280</v>
      </c>
      <c r="B1" s="503" t="s">
        <v>98</v>
      </c>
      <c r="C1" s="503" t="s">
        <v>152</v>
      </c>
      <c r="D1" s="504" t="s">
        <v>593</v>
      </c>
      <c r="E1" s="504" t="s">
        <v>189</v>
      </c>
      <c r="F1" s="504" t="s">
        <v>594</v>
      </c>
    </row>
    <row r="2" spans="1:6" ht="15.5" thickTop="1" thickBot="1" x14ac:dyDescent="0.4">
      <c r="A2" s="496" t="s">
        <v>282</v>
      </c>
      <c r="B2" s="496" t="s">
        <v>198</v>
      </c>
      <c r="C2" s="496" t="s">
        <v>442</v>
      </c>
      <c r="D2" s="497">
        <v>37282079.065670498</v>
      </c>
      <c r="E2" s="498">
        <v>0.82614384512758898</v>
      </c>
      <c r="F2" s="497">
        <v>30800360.153663799</v>
      </c>
    </row>
    <row r="3" spans="1:6" ht="15" thickBot="1" x14ac:dyDescent="0.4">
      <c r="A3" s="496" t="s">
        <v>282</v>
      </c>
      <c r="B3" s="496" t="s">
        <v>97</v>
      </c>
      <c r="C3" s="496" t="s">
        <v>587</v>
      </c>
      <c r="D3" s="497">
        <v>36771587.463</v>
      </c>
      <c r="E3" s="498">
        <v>0.57125242749272998</v>
      </c>
      <c r="F3" s="497">
        <v>21005858.601</v>
      </c>
    </row>
    <row r="4" spans="1:6" ht="15" thickBot="1" x14ac:dyDescent="0.4">
      <c r="A4" s="496" t="s">
        <v>282</v>
      </c>
      <c r="B4" s="496" t="s">
        <v>199</v>
      </c>
      <c r="C4" s="496" t="s">
        <v>524</v>
      </c>
      <c r="D4" s="497">
        <v>11329315.0859515</v>
      </c>
      <c r="E4" s="498">
        <v>0.93965626304299599</v>
      </c>
      <c r="F4" s="497">
        <v>10645661.8765018</v>
      </c>
    </row>
    <row r="5" spans="1:6" ht="15" thickBot="1" x14ac:dyDescent="0.4">
      <c r="A5" s="496" t="s">
        <v>282</v>
      </c>
      <c r="B5" s="496" t="s">
        <v>563</v>
      </c>
      <c r="C5" s="496" t="s">
        <v>674</v>
      </c>
      <c r="D5" s="497">
        <v>1032384.18957044</v>
      </c>
      <c r="E5" s="498">
        <v>0.85215064342792202</v>
      </c>
      <c r="F5" s="497">
        <v>879746.85140726401</v>
      </c>
    </row>
    <row r="6" spans="1:6" ht="15" thickBot="1" x14ac:dyDescent="0.4">
      <c r="A6" s="496" t="s">
        <v>282</v>
      </c>
      <c r="B6" s="496" t="s">
        <v>563</v>
      </c>
      <c r="C6" s="496" t="s">
        <v>449</v>
      </c>
      <c r="D6" s="497">
        <v>16993323.555240698</v>
      </c>
      <c r="E6" s="498">
        <v>1</v>
      </c>
      <c r="F6" s="497">
        <v>16993323.555240698</v>
      </c>
    </row>
    <row r="7" spans="1:6" ht="15" thickBot="1" x14ac:dyDescent="0.4">
      <c r="A7" s="496" t="s">
        <v>282</v>
      </c>
      <c r="B7" s="496" t="s">
        <v>563</v>
      </c>
      <c r="C7" s="496" t="s">
        <v>266</v>
      </c>
      <c r="D7" s="497">
        <v>1457083.9328942201</v>
      </c>
      <c r="E7" s="498">
        <v>0.96271784257791004</v>
      </c>
      <c r="F7" s="497">
        <v>1402760.70033086</v>
      </c>
    </row>
    <row r="8" spans="1:6" ht="15" thickBot="1" x14ac:dyDescent="0.4">
      <c r="A8" s="496" t="s">
        <v>282</v>
      </c>
      <c r="B8" s="496" t="s">
        <v>563</v>
      </c>
      <c r="C8" s="496" t="s">
        <v>451</v>
      </c>
      <c r="D8" s="497">
        <v>3138611</v>
      </c>
      <c r="E8" s="498">
        <v>1</v>
      </c>
      <c r="F8" s="497">
        <v>3138611</v>
      </c>
    </row>
    <row r="9" spans="1:6" ht="15" thickBot="1" x14ac:dyDescent="0.4">
      <c r="A9" s="499" t="s">
        <v>282</v>
      </c>
      <c r="B9" s="499" t="s">
        <v>281</v>
      </c>
      <c r="C9" s="499" t="s">
        <v>126</v>
      </c>
      <c r="D9" s="508">
        <v>108004384.292327</v>
      </c>
      <c r="E9" s="509">
        <v>0.78576738615020603</v>
      </c>
      <c r="F9" s="605">
        <v>84866322.738144398</v>
      </c>
    </row>
    <row r="10" spans="1:6" ht="15" thickBot="1" x14ac:dyDescent="0.4">
      <c r="A10" s="496" t="s">
        <v>283</v>
      </c>
      <c r="B10" s="496" t="s">
        <v>198</v>
      </c>
      <c r="C10" s="496" t="s">
        <v>442</v>
      </c>
      <c r="D10" s="510">
        <v>8500.69344001848</v>
      </c>
      <c r="E10" s="498">
        <v>0.82596348617519699</v>
      </c>
      <c r="F10" s="510">
        <v>7021.26238862429</v>
      </c>
    </row>
    <row r="11" spans="1:6" ht="15" thickBot="1" x14ac:dyDescent="0.4">
      <c r="A11" s="496" t="s">
        <v>283</v>
      </c>
      <c r="B11" s="496" t="s">
        <v>97</v>
      </c>
      <c r="C11" s="496" t="s">
        <v>587</v>
      </c>
      <c r="D11" s="510">
        <v>4996.2989770000004</v>
      </c>
      <c r="E11" s="498">
        <v>0.56831585593081302</v>
      </c>
      <c r="F11" s="510">
        <v>2839.4759296000002</v>
      </c>
    </row>
    <row r="12" spans="1:6" ht="15" thickBot="1" x14ac:dyDescent="0.4">
      <c r="A12" s="496" t="s">
        <v>283</v>
      </c>
      <c r="B12" s="496" t="s">
        <v>199</v>
      </c>
      <c r="C12" s="496" t="s">
        <v>524</v>
      </c>
      <c r="D12" s="510">
        <v>1480.24157249582</v>
      </c>
      <c r="E12" s="498">
        <v>0.93728034319988796</v>
      </c>
      <c r="F12" s="510">
        <v>1387.4013290876201</v>
      </c>
    </row>
    <row r="13" spans="1:6" ht="15" thickBot="1" x14ac:dyDescent="0.4">
      <c r="A13" s="496" t="s">
        <v>283</v>
      </c>
      <c r="B13" s="496" t="s">
        <v>563</v>
      </c>
      <c r="C13" s="496" t="s">
        <v>674</v>
      </c>
      <c r="D13" s="510">
        <v>90.052489011191994</v>
      </c>
      <c r="E13" s="498">
        <v>0.84</v>
      </c>
      <c r="F13" s="510">
        <v>75.644090769401302</v>
      </c>
    </row>
    <row r="14" spans="1:6" ht="15" thickBot="1" x14ac:dyDescent="0.4">
      <c r="A14" s="496" t="s">
        <v>283</v>
      </c>
      <c r="B14" s="496" t="s">
        <v>563</v>
      </c>
      <c r="C14" s="496" t="s">
        <v>449</v>
      </c>
      <c r="D14" s="510">
        <v>2043.4236392632799</v>
      </c>
      <c r="E14" s="498">
        <v>1</v>
      </c>
      <c r="F14" s="510">
        <v>2043.4236392632799</v>
      </c>
    </row>
    <row r="15" spans="1:6" ht="15" thickBot="1" x14ac:dyDescent="0.4">
      <c r="A15" s="496" t="s">
        <v>283</v>
      </c>
      <c r="B15" s="496" t="s">
        <v>563</v>
      </c>
      <c r="C15" s="496" t="s">
        <v>266</v>
      </c>
      <c r="D15" s="510">
        <v>487.00809028064702</v>
      </c>
      <c r="E15" s="498">
        <v>0.95241638385485805</v>
      </c>
      <c r="F15" s="510">
        <v>463.83448425315402</v>
      </c>
    </row>
    <row r="16" spans="1:6" ht="15" thickBot="1" x14ac:dyDescent="0.4">
      <c r="A16" s="496" t="s">
        <v>283</v>
      </c>
      <c r="B16" s="496" t="s">
        <v>563</v>
      </c>
      <c r="C16" s="496" t="s">
        <v>451</v>
      </c>
      <c r="D16" s="510">
        <v>324</v>
      </c>
      <c r="E16" s="498">
        <v>1</v>
      </c>
      <c r="F16" s="510">
        <v>324</v>
      </c>
    </row>
    <row r="17" spans="1:6" ht="15" thickBot="1" x14ac:dyDescent="0.4">
      <c r="A17" s="499" t="s">
        <v>283</v>
      </c>
      <c r="B17" s="499" t="s">
        <v>281</v>
      </c>
      <c r="C17" s="499" t="s">
        <v>126</v>
      </c>
      <c r="D17" s="511">
        <v>17921.7182080694</v>
      </c>
      <c r="E17" s="509">
        <v>0.78982615937038403</v>
      </c>
      <c r="F17" s="509">
        <v>14155.0418615977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E2C4-4795-4394-AB6A-B5ED4EFEED8E}">
  <sheetPr codeName="Sheet32"/>
  <dimension ref="A1:G45"/>
  <sheetViews>
    <sheetView showGridLines="0" topLeftCell="A22" workbookViewId="0">
      <selection activeCell="J46" sqref="J46"/>
    </sheetView>
  </sheetViews>
  <sheetFormatPr defaultColWidth="11.453125" defaultRowHeight="14.5" x14ac:dyDescent="0.35"/>
  <cols>
    <col min="1" max="1" width="20.7265625" style="315" customWidth="1"/>
    <col min="2" max="2" width="44.81640625" style="315" customWidth="1"/>
    <col min="3" max="3" width="13.7265625" style="315" customWidth="1"/>
    <col min="4" max="4" width="16.81640625" style="315" customWidth="1"/>
    <col min="5" max="5" width="15.1796875" style="315" customWidth="1"/>
    <col min="6" max="6" width="11.7265625" style="315" customWidth="1"/>
    <col min="7" max="7" width="13.26953125" style="315" customWidth="1"/>
    <col min="8" max="16384" width="11.453125" style="315"/>
  </cols>
  <sheetData>
    <row r="1" spans="1:7" ht="30" customHeight="1" thickBot="1" x14ac:dyDescent="0.4">
      <c r="A1" s="503" t="s">
        <v>98</v>
      </c>
      <c r="B1" s="503" t="s">
        <v>152</v>
      </c>
      <c r="C1" s="504" t="s">
        <v>316</v>
      </c>
      <c r="D1" s="504" t="s">
        <v>120</v>
      </c>
      <c r="E1" s="504" t="s">
        <v>317</v>
      </c>
      <c r="F1" s="504" t="s">
        <v>189</v>
      </c>
      <c r="G1" s="504" t="s">
        <v>318</v>
      </c>
    </row>
    <row r="2" spans="1:7" ht="15.5" thickTop="1" thickBot="1" x14ac:dyDescent="0.4">
      <c r="A2" s="322" t="s">
        <v>198</v>
      </c>
      <c r="B2" s="496" t="s">
        <v>442</v>
      </c>
      <c r="C2" s="497">
        <v>53261.330196000003</v>
      </c>
      <c r="D2" s="498">
        <v>1.1526728888379101</v>
      </c>
      <c r="E2" s="497">
        <v>61392.891340373099</v>
      </c>
      <c r="F2" s="498">
        <v>0.76332359918451798</v>
      </c>
      <c r="G2" s="497">
        <v>46862.642782277697</v>
      </c>
    </row>
    <row r="3" spans="1:7" ht="15" thickBot="1" x14ac:dyDescent="0.4">
      <c r="A3" s="496" t="s">
        <v>198</v>
      </c>
      <c r="B3" s="496" t="s">
        <v>507</v>
      </c>
      <c r="C3" s="497">
        <v>49724.811499000003</v>
      </c>
      <c r="D3" s="498">
        <v>0.96831478314342201</v>
      </c>
      <c r="E3" s="497">
        <v>48149.270063501703</v>
      </c>
      <c r="F3" s="498">
        <v>0.76407620763681605</v>
      </c>
      <c r="G3" s="497">
        <v>36789.711670601297</v>
      </c>
    </row>
    <row r="4" spans="1:7" ht="15" thickBot="1" x14ac:dyDescent="0.4">
      <c r="A4" s="496" t="s">
        <v>198</v>
      </c>
      <c r="B4" s="496" t="s">
        <v>542</v>
      </c>
      <c r="C4" s="497">
        <v>44837.569932999802</v>
      </c>
      <c r="D4" s="498">
        <v>0.99991626929718302</v>
      </c>
      <c r="E4" s="497">
        <v>44833.815651756697</v>
      </c>
      <c r="F4" s="498">
        <v>0.97013915270107698</v>
      </c>
      <c r="G4" s="497">
        <v>43495.039928751503</v>
      </c>
    </row>
    <row r="5" spans="1:7" ht="15" thickBot="1" x14ac:dyDescent="0.4">
      <c r="A5" s="496" t="s">
        <v>198</v>
      </c>
      <c r="B5" s="496" t="s">
        <v>584</v>
      </c>
      <c r="C5" s="497">
        <v>6503.92</v>
      </c>
      <c r="D5" s="498">
        <v>0.93215591657932195</v>
      </c>
      <c r="E5" s="497">
        <v>6062.6675089585797</v>
      </c>
      <c r="F5" s="498">
        <v>0.78000000000000103</v>
      </c>
      <c r="G5" s="497">
        <v>4728.8806569876997</v>
      </c>
    </row>
    <row r="6" spans="1:7" ht="15" thickBot="1" x14ac:dyDescent="0.4">
      <c r="A6" s="496" t="s">
        <v>198</v>
      </c>
      <c r="B6" s="496" t="s">
        <v>538</v>
      </c>
      <c r="C6" s="497">
        <v>4469.5000325441397</v>
      </c>
      <c r="D6" s="498">
        <v>0.98454581192335</v>
      </c>
      <c r="E6" s="497">
        <v>4400.4275384326102</v>
      </c>
      <c r="F6" s="498">
        <v>0.52999999999999903</v>
      </c>
      <c r="G6" s="497">
        <v>2332.2265953692799</v>
      </c>
    </row>
    <row r="7" spans="1:7" ht="15" thickBot="1" x14ac:dyDescent="0.4">
      <c r="A7" s="496" t="s">
        <v>198</v>
      </c>
      <c r="B7" s="496" t="s">
        <v>585</v>
      </c>
      <c r="C7" s="497">
        <v>1965.3</v>
      </c>
      <c r="D7" s="498">
        <v>1.7790278767035801</v>
      </c>
      <c r="E7" s="497">
        <v>3496.32348608554</v>
      </c>
      <c r="F7" s="498">
        <v>0.96497303248612099</v>
      </c>
      <c r="G7" s="497">
        <v>3373.85787692041</v>
      </c>
    </row>
    <row r="8" spans="1:7" ht="15" thickBot="1" x14ac:dyDescent="0.4">
      <c r="A8" s="496" t="s">
        <v>198</v>
      </c>
      <c r="B8" s="496" t="s">
        <v>158</v>
      </c>
      <c r="C8" s="497">
        <v>0</v>
      </c>
      <c r="D8" s="498">
        <v>0</v>
      </c>
      <c r="E8" s="497">
        <v>14.44</v>
      </c>
      <c r="F8" s="498">
        <v>0.81</v>
      </c>
      <c r="G8" s="497">
        <v>11.696400000000001</v>
      </c>
    </row>
    <row r="9" spans="1:7" ht="15" thickBot="1" x14ac:dyDescent="0.4">
      <c r="A9" s="496" t="s">
        <v>198</v>
      </c>
      <c r="B9" s="496" t="s">
        <v>446</v>
      </c>
      <c r="C9" s="497">
        <v>0</v>
      </c>
      <c r="D9" s="498">
        <v>0</v>
      </c>
      <c r="E9" s="497">
        <v>0</v>
      </c>
      <c r="F9" s="498">
        <v>0</v>
      </c>
      <c r="G9" s="497">
        <v>0</v>
      </c>
    </row>
    <row r="10" spans="1:7" ht="15" thickBot="1" x14ac:dyDescent="0.4">
      <c r="A10" s="496" t="s">
        <v>198</v>
      </c>
      <c r="B10" s="496" t="s">
        <v>586</v>
      </c>
      <c r="C10" s="497">
        <v>0</v>
      </c>
      <c r="D10" s="498">
        <v>0</v>
      </c>
      <c r="E10" s="497">
        <v>0</v>
      </c>
      <c r="F10" s="498">
        <v>0</v>
      </c>
      <c r="G10" s="497">
        <v>0</v>
      </c>
    </row>
    <row r="11" spans="1:7" ht="15" thickBot="1" x14ac:dyDescent="0.4">
      <c r="A11" s="505" t="s">
        <v>198</v>
      </c>
      <c r="B11" s="505" t="s">
        <v>314</v>
      </c>
      <c r="C11" s="506">
        <v>160762.43166054401</v>
      </c>
      <c r="D11" s="507">
        <v>1.04719637448994</v>
      </c>
      <c r="E11" s="506">
        <v>168349.835589108</v>
      </c>
      <c r="F11" s="507">
        <v>0.81731030760691603</v>
      </c>
      <c r="G11" s="506">
        <v>137594.05591090801</v>
      </c>
    </row>
    <row r="12" spans="1:7" ht="15" thickBot="1" x14ac:dyDescent="0.4">
      <c r="A12" s="496" t="s">
        <v>97</v>
      </c>
      <c r="B12" s="496" t="s">
        <v>587</v>
      </c>
      <c r="C12" s="497">
        <v>0</v>
      </c>
      <c r="D12" s="498">
        <v>0</v>
      </c>
      <c r="E12" s="497">
        <v>42497.732586700004</v>
      </c>
      <c r="F12" s="498">
        <v>0.54886950377912502</v>
      </c>
      <c r="G12" s="497">
        <v>23325.709396599999</v>
      </c>
    </row>
    <row r="13" spans="1:7" ht="15" thickBot="1" x14ac:dyDescent="0.4">
      <c r="A13" s="496" t="s">
        <v>97</v>
      </c>
      <c r="B13" s="496" t="s">
        <v>267</v>
      </c>
      <c r="C13" s="497">
        <v>12933.8130929977</v>
      </c>
      <c r="D13" s="498">
        <v>0.97909735351390603</v>
      </c>
      <c r="E13" s="497">
        <v>12663.462170197499</v>
      </c>
      <c r="F13" s="498">
        <v>0.77872971616452602</v>
      </c>
      <c r="G13" s="497">
        <v>9861.4143014581405</v>
      </c>
    </row>
    <row r="14" spans="1:7" ht="15" thickBot="1" x14ac:dyDescent="0.4">
      <c r="A14" s="496" t="s">
        <v>97</v>
      </c>
      <c r="B14" s="496" t="s">
        <v>456</v>
      </c>
      <c r="C14" s="497">
        <v>2460.6007970000101</v>
      </c>
      <c r="D14" s="498">
        <v>1.0013989800108301</v>
      </c>
      <c r="E14" s="497">
        <v>2464.0431283296498</v>
      </c>
      <c r="F14" s="498">
        <v>0.79392685623548198</v>
      </c>
      <c r="G14" s="497">
        <v>1956.2700145034</v>
      </c>
    </row>
    <row r="15" spans="1:7" ht="15" thickBot="1" x14ac:dyDescent="0.4">
      <c r="A15" s="496" t="s">
        <v>97</v>
      </c>
      <c r="B15" s="496" t="s">
        <v>589</v>
      </c>
      <c r="C15" s="497">
        <v>2401.1225810000001</v>
      </c>
      <c r="D15" s="498">
        <v>0.98750276940133297</v>
      </c>
      <c r="E15" s="497">
        <v>2371.11519840958</v>
      </c>
      <c r="F15" s="498">
        <v>0.83953950930630805</v>
      </c>
      <c r="G15" s="497">
        <v>1990.6448901815099</v>
      </c>
    </row>
    <row r="16" spans="1:7" ht="15" thickBot="1" x14ac:dyDescent="0.4">
      <c r="A16" s="496" t="s">
        <v>97</v>
      </c>
      <c r="B16" s="496" t="s">
        <v>590</v>
      </c>
      <c r="C16" s="497">
        <v>1026.9884930000001</v>
      </c>
      <c r="D16" s="498">
        <v>1.0040187689275499</v>
      </c>
      <c r="E16" s="497">
        <v>1031.1157224446199</v>
      </c>
      <c r="F16" s="498">
        <v>0.87534796726908104</v>
      </c>
      <c r="G16" s="497">
        <v>902.585051661085</v>
      </c>
    </row>
    <row r="17" spans="1:7" ht="15" thickBot="1" x14ac:dyDescent="0.4">
      <c r="A17" s="496" t="s">
        <v>97</v>
      </c>
      <c r="B17" s="496" t="s">
        <v>448</v>
      </c>
      <c r="C17" s="497">
        <v>0</v>
      </c>
      <c r="D17" s="498">
        <v>0</v>
      </c>
      <c r="E17" s="497">
        <v>0</v>
      </c>
      <c r="F17" s="498">
        <v>0</v>
      </c>
      <c r="G17" s="497">
        <v>18290.439772454702</v>
      </c>
    </row>
    <row r="18" spans="1:7" ht="15" thickBot="1" x14ac:dyDescent="0.4">
      <c r="A18" s="505" t="s">
        <v>97</v>
      </c>
      <c r="B18" s="505" t="s">
        <v>314</v>
      </c>
      <c r="C18" s="506">
        <v>18822.524963997701</v>
      </c>
      <c r="D18" s="507">
        <v>3.2422572913469399</v>
      </c>
      <c r="E18" s="506">
        <v>61027.468806081401</v>
      </c>
      <c r="F18" s="507">
        <v>0.92297885737063101</v>
      </c>
      <c r="G18" s="506">
        <v>56327.063426858796</v>
      </c>
    </row>
    <row r="19" spans="1:7" ht="15" thickBot="1" x14ac:dyDescent="0.4">
      <c r="A19" s="496" t="s">
        <v>199</v>
      </c>
      <c r="B19" s="496" t="s">
        <v>524</v>
      </c>
      <c r="C19" s="497">
        <v>1385.515226</v>
      </c>
      <c r="D19" s="498">
        <v>8.8345430828253804</v>
      </c>
      <c r="E19" s="497">
        <v>12240.3939560075</v>
      </c>
      <c r="F19" s="498">
        <v>0.86135317206702999</v>
      </c>
      <c r="G19" s="497">
        <v>10543.3021613572</v>
      </c>
    </row>
    <row r="20" spans="1:7" ht="15" thickBot="1" x14ac:dyDescent="0.4">
      <c r="A20" s="496" t="s">
        <v>199</v>
      </c>
      <c r="B20" s="496" t="s">
        <v>591</v>
      </c>
      <c r="C20" s="497">
        <v>1384.1458279999999</v>
      </c>
      <c r="D20" s="498">
        <v>0.95601323240759695</v>
      </c>
      <c r="E20" s="497">
        <v>1323.26172714977</v>
      </c>
      <c r="F20" s="498">
        <v>1</v>
      </c>
      <c r="G20" s="497">
        <v>1323.26172714977</v>
      </c>
    </row>
    <row r="21" spans="1:7" ht="15" thickBot="1" x14ac:dyDescent="0.4">
      <c r="A21" s="496" t="s">
        <v>199</v>
      </c>
      <c r="B21" s="496" t="s">
        <v>564</v>
      </c>
      <c r="C21" s="497">
        <v>642.21157700000003</v>
      </c>
      <c r="D21" s="498">
        <v>0.84918235724162106</v>
      </c>
      <c r="E21" s="497">
        <v>545.35474080471897</v>
      </c>
      <c r="F21" s="498">
        <v>1</v>
      </c>
      <c r="G21" s="497">
        <v>545.35474080471897</v>
      </c>
    </row>
    <row r="22" spans="1:7" ht="15" thickBot="1" x14ac:dyDescent="0.4">
      <c r="A22" s="496" t="s">
        <v>199</v>
      </c>
      <c r="B22" s="496" t="s">
        <v>592</v>
      </c>
      <c r="C22" s="497">
        <v>206.00011063136199</v>
      </c>
      <c r="D22" s="498">
        <v>0.96836049295237603</v>
      </c>
      <c r="E22" s="497">
        <v>199.48236867923001</v>
      </c>
      <c r="F22" s="498">
        <v>1</v>
      </c>
      <c r="G22" s="497">
        <v>199.48236867923001</v>
      </c>
    </row>
    <row r="23" spans="1:7" ht="15" thickBot="1" x14ac:dyDescent="0.4">
      <c r="A23" s="496" t="s">
        <v>199</v>
      </c>
      <c r="B23" s="496" t="s">
        <v>552</v>
      </c>
      <c r="C23" s="497">
        <v>163.00947099999999</v>
      </c>
      <c r="D23" s="498">
        <v>1.0453847959120199</v>
      </c>
      <c r="E23" s="497">
        <v>170.40762257306099</v>
      </c>
      <c r="F23" s="498">
        <v>1</v>
      </c>
      <c r="G23" s="497">
        <v>170.40762257306099</v>
      </c>
    </row>
    <row r="24" spans="1:7" ht="15" thickBot="1" x14ac:dyDescent="0.4">
      <c r="A24" s="505" t="s">
        <v>199</v>
      </c>
      <c r="B24" s="505" t="s">
        <v>314</v>
      </c>
      <c r="C24" s="506">
        <v>3780.8822126313598</v>
      </c>
      <c r="D24" s="507">
        <v>3.8295031690864301</v>
      </c>
      <c r="E24" s="506">
        <v>14478.900415214301</v>
      </c>
      <c r="F24" s="507">
        <v>0.88278862717592499</v>
      </c>
      <c r="G24" s="506">
        <v>12781.808620563999</v>
      </c>
    </row>
    <row r="25" spans="1:7" ht="15" thickBot="1" x14ac:dyDescent="0.4">
      <c r="A25" s="496" t="s">
        <v>563</v>
      </c>
      <c r="B25" s="496" t="s">
        <v>449</v>
      </c>
      <c r="C25" s="497">
        <v>10788.468000000001</v>
      </c>
      <c r="D25" s="498">
        <v>1.18866602391697</v>
      </c>
      <c r="E25" s="497">
        <v>12823.8853617155</v>
      </c>
      <c r="F25" s="498">
        <v>1</v>
      </c>
      <c r="G25" s="497">
        <v>12823.8853617155</v>
      </c>
    </row>
    <row r="26" spans="1:7" ht="15" thickBot="1" x14ac:dyDescent="0.4">
      <c r="A26" s="496" t="s">
        <v>563</v>
      </c>
      <c r="B26" s="496" t="s">
        <v>451</v>
      </c>
      <c r="C26" s="497">
        <v>3924</v>
      </c>
      <c r="D26" s="498">
        <v>1.0825688073394499</v>
      </c>
      <c r="E26" s="497">
        <v>4248</v>
      </c>
      <c r="F26" s="498">
        <v>1</v>
      </c>
      <c r="G26" s="497">
        <v>4248</v>
      </c>
    </row>
    <row r="27" spans="1:7" ht="15" thickBot="1" x14ac:dyDescent="0.4">
      <c r="A27" s="496" t="s">
        <v>563</v>
      </c>
      <c r="B27" s="496" t="s">
        <v>457</v>
      </c>
      <c r="C27" s="497">
        <v>3229.73404199999</v>
      </c>
      <c r="D27" s="498">
        <v>0.84997767234113697</v>
      </c>
      <c r="E27" s="497">
        <v>2745.2018233000799</v>
      </c>
      <c r="F27" s="498">
        <v>0.97000000000000197</v>
      </c>
      <c r="G27" s="497">
        <v>2662.8457686010902</v>
      </c>
    </row>
    <row r="28" spans="1:7" ht="15" thickBot="1" x14ac:dyDescent="0.4">
      <c r="A28" s="496" t="s">
        <v>563</v>
      </c>
      <c r="B28" s="496" t="s">
        <v>441</v>
      </c>
      <c r="C28" s="497">
        <v>2077.8231470000001</v>
      </c>
      <c r="D28" s="498">
        <v>0.94603483685340795</v>
      </c>
      <c r="E28" s="497">
        <v>1965.6930818823801</v>
      </c>
      <c r="F28" s="498">
        <v>0.80000000000000104</v>
      </c>
      <c r="G28" s="497">
        <v>1572.55446550591</v>
      </c>
    </row>
    <row r="29" spans="1:7" ht="15" thickBot="1" x14ac:dyDescent="0.4">
      <c r="A29" s="496" t="s">
        <v>563</v>
      </c>
      <c r="B29" s="496" t="s">
        <v>447</v>
      </c>
      <c r="C29" s="497">
        <v>1434.951071</v>
      </c>
      <c r="D29" s="498">
        <v>1.00216560878962</v>
      </c>
      <c r="E29" s="497">
        <v>1438.0586136520301</v>
      </c>
      <c r="F29" s="498">
        <v>0.8</v>
      </c>
      <c r="G29" s="497">
        <v>1150.44689092162</v>
      </c>
    </row>
    <row r="30" spans="1:7" ht="15" thickBot="1" x14ac:dyDescent="0.4">
      <c r="A30" s="496" t="s">
        <v>563</v>
      </c>
      <c r="B30" s="496" t="s">
        <v>266</v>
      </c>
      <c r="C30" s="497">
        <v>1477.5621176751899</v>
      </c>
      <c r="D30" s="498">
        <v>0.82682021205617895</v>
      </c>
      <c r="E30" s="497">
        <v>1221.6782234623799</v>
      </c>
      <c r="F30" s="498">
        <v>0.96299049196865905</v>
      </c>
      <c r="G30" s="497">
        <v>1176.46451343944</v>
      </c>
    </row>
    <row r="31" spans="1:7" ht="15" thickBot="1" x14ac:dyDescent="0.4">
      <c r="A31" s="496" t="s">
        <v>563</v>
      </c>
      <c r="B31" s="496" t="s">
        <v>555</v>
      </c>
      <c r="C31" s="497">
        <v>1052.066188</v>
      </c>
      <c r="D31" s="498">
        <v>0.91604868999354305</v>
      </c>
      <c r="E31" s="497">
        <v>963.74385330389998</v>
      </c>
      <c r="F31" s="498">
        <v>0.97</v>
      </c>
      <c r="G31" s="497">
        <v>934.83153770478305</v>
      </c>
    </row>
    <row r="32" spans="1:7" ht="15" thickBot="1" x14ac:dyDescent="0.4">
      <c r="A32" s="496" t="s">
        <v>563</v>
      </c>
      <c r="B32" s="496" t="s">
        <v>443</v>
      </c>
      <c r="C32" s="497">
        <v>682.35125600000003</v>
      </c>
      <c r="D32" s="498">
        <v>1.0388020412379999</v>
      </c>
      <c r="E32" s="497">
        <v>708.82787757411404</v>
      </c>
      <c r="F32" s="498">
        <v>0.97000000000000097</v>
      </c>
      <c r="G32" s="497">
        <v>687.56304124689098</v>
      </c>
    </row>
    <row r="33" spans="1:7" ht="15" thickBot="1" x14ac:dyDescent="0.4">
      <c r="A33" s="496" t="s">
        <v>563</v>
      </c>
      <c r="B33" s="496" t="s">
        <v>674</v>
      </c>
      <c r="C33" s="497">
        <v>489.44066411456998</v>
      </c>
      <c r="D33" s="498">
        <v>1.18399011937192</v>
      </c>
      <c r="E33" s="497">
        <v>579.492910330482</v>
      </c>
      <c r="F33" s="498">
        <v>0.93150719412982097</v>
      </c>
      <c r="G33" s="497">
        <v>539.80181492007102</v>
      </c>
    </row>
    <row r="34" spans="1:7" ht="15" thickBot="1" x14ac:dyDescent="0.4">
      <c r="A34" s="505" t="s">
        <v>563</v>
      </c>
      <c r="B34" s="505" t="s">
        <v>314</v>
      </c>
      <c r="C34" s="506">
        <v>25156.396485789799</v>
      </c>
      <c r="D34" s="507">
        <v>1.0611448964997801</v>
      </c>
      <c r="E34" s="506">
        <v>26694.581745220799</v>
      </c>
      <c r="F34" s="507">
        <v>0.96635315886429396</v>
      </c>
      <c r="G34" s="506">
        <v>25796.393394055201</v>
      </c>
    </row>
    <row r="35" spans="1:7" ht="15" thickBot="1" x14ac:dyDescent="0.4">
      <c r="A35" s="496" t="s">
        <v>268</v>
      </c>
      <c r="B35" s="496" t="s">
        <v>675</v>
      </c>
      <c r="C35" s="497">
        <v>0</v>
      </c>
      <c r="D35" s="498">
        <v>0</v>
      </c>
      <c r="E35" s="497">
        <v>83.4</v>
      </c>
      <c r="F35" s="498">
        <v>0.8</v>
      </c>
      <c r="G35" s="497">
        <v>66.72</v>
      </c>
    </row>
    <row r="36" spans="1:7" ht="15" thickBot="1" x14ac:dyDescent="0.4">
      <c r="A36" s="496" t="s">
        <v>268</v>
      </c>
      <c r="B36" s="496" t="s">
        <v>559</v>
      </c>
      <c r="C36" s="497">
        <v>0</v>
      </c>
      <c r="D36" s="498">
        <v>0</v>
      </c>
      <c r="E36" s="497">
        <v>52.461874471400002</v>
      </c>
      <c r="F36" s="498">
        <v>0.624926871493933</v>
      </c>
      <c r="G36" s="497">
        <v>32.784835086119401</v>
      </c>
    </row>
    <row r="37" spans="1:7" ht="15" thickBot="1" x14ac:dyDescent="0.4">
      <c r="A37" s="496" t="s">
        <v>268</v>
      </c>
      <c r="B37" s="496" t="s">
        <v>458</v>
      </c>
      <c r="C37" s="497">
        <v>39.606000000000002</v>
      </c>
      <c r="D37" s="498">
        <v>1.13363473251506</v>
      </c>
      <c r="E37" s="497">
        <v>44.898737215991297</v>
      </c>
      <c r="F37" s="498">
        <v>0.80000000000000104</v>
      </c>
      <c r="G37" s="497">
        <v>35.918989772793097</v>
      </c>
    </row>
    <row r="38" spans="1:7" ht="15" thickBot="1" x14ac:dyDescent="0.4">
      <c r="A38" s="496" t="s">
        <v>268</v>
      </c>
      <c r="B38" s="496" t="s">
        <v>560</v>
      </c>
      <c r="C38" s="497">
        <v>13.866136811445401</v>
      </c>
      <c r="D38" s="498">
        <v>1.1045496236877701</v>
      </c>
      <c r="E38" s="497">
        <v>15.315836197085099</v>
      </c>
      <c r="F38" s="498">
        <v>0.80000000000000104</v>
      </c>
      <c r="G38" s="497">
        <v>12.252668957668099</v>
      </c>
    </row>
    <row r="39" spans="1:7" ht="15" thickBot="1" x14ac:dyDescent="0.4">
      <c r="A39" s="496" t="s">
        <v>268</v>
      </c>
      <c r="B39" s="496" t="s">
        <v>673</v>
      </c>
      <c r="C39" s="497">
        <v>0</v>
      </c>
      <c r="D39" s="498">
        <v>0</v>
      </c>
      <c r="E39" s="497">
        <v>0</v>
      </c>
      <c r="F39" s="498">
        <v>0</v>
      </c>
      <c r="G39" s="497">
        <v>163</v>
      </c>
    </row>
    <row r="40" spans="1:7" ht="15" thickBot="1" x14ac:dyDescent="0.4">
      <c r="A40" s="496" t="s">
        <v>268</v>
      </c>
      <c r="B40" s="496" t="s">
        <v>557</v>
      </c>
      <c r="C40" s="497">
        <v>0</v>
      </c>
      <c r="D40" s="498">
        <v>0</v>
      </c>
      <c r="E40" s="497">
        <v>0</v>
      </c>
      <c r="F40" s="498">
        <v>0</v>
      </c>
      <c r="G40" s="497">
        <v>0</v>
      </c>
    </row>
    <row r="41" spans="1:7" ht="15" thickBot="1" x14ac:dyDescent="0.4">
      <c r="A41" s="496" t="s">
        <v>268</v>
      </c>
      <c r="B41" s="496" t="s">
        <v>558</v>
      </c>
      <c r="C41" s="497">
        <v>0</v>
      </c>
      <c r="D41" s="498">
        <v>0</v>
      </c>
      <c r="E41" s="497">
        <v>0</v>
      </c>
      <c r="F41" s="498">
        <v>0</v>
      </c>
      <c r="G41" s="497">
        <v>0</v>
      </c>
    </row>
    <row r="42" spans="1:7" ht="15" thickBot="1" x14ac:dyDescent="0.4">
      <c r="A42" s="505" t="s">
        <v>268</v>
      </c>
      <c r="B42" s="505" t="s">
        <v>314</v>
      </c>
      <c r="C42" s="506">
        <v>53.472136811445402</v>
      </c>
      <c r="D42" s="507">
        <v>3.6668900772730599</v>
      </c>
      <c r="E42" s="506">
        <v>196.07644788447601</v>
      </c>
      <c r="F42" s="507">
        <v>1.58446614659005</v>
      </c>
      <c r="G42" s="506">
        <v>310.676493816581</v>
      </c>
    </row>
    <row r="43" spans="1:7" ht="15" thickBot="1" x14ac:dyDescent="0.4">
      <c r="A43" s="496" t="s">
        <v>265</v>
      </c>
      <c r="B43" s="496" t="s">
        <v>265</v>
      </c>
      <c r="C43" s="497">
        <v>52307.957191671398</v>
      </c>
      <c r="D43" s="498">
        <v>1.0043333901812701</v>
      </c>
      <c r="E43" s="497">
        <v>52534.627979768098</v>
      </c>
      <c r="F43" s="498">
        <v>1</v>
      </c>
      <c r="G43" s="497">
        <v>52534.627979768098</v>
      </c>
    </row>
    <row r="44" spans="1:7" ht="15" thickBot="1" x14ac:dyDescent="0.4">
      <c r="A44" s="505" t="s">
        <v>265</v>
      </c>
      <c r="B44" s="505" t="s">
        <v>314</v>
      </c>
      <c r="C44" s="506">
        <v>52307.957191671398</v>
      </c>
      <c r="D44" s="507">
        <v>1.0043333901812701</v>
      </c>
      <c r="E44" s="506">
        <v>52534.627979768098</v>
      </c>
      <c r="F44" s="507">
        <v>1</v>
      </c>
      <c r="G44" s="506">
        <v>52534.627979768098</v>
      </c>
    </row>
    <row r="45" spans="1:7" ht="15" thickBot="1" x14ac:dyDescent="0.4">
      <c r="A45" s="499" t="s">
        <v>281</v>
      </c>
      <c r="B45" s="499" t="s">
        <v>235</v>
      </c>
      <c r="C45" s="500">
        <v>260883.66465144599</v>
      </c>
      <c r="D45" s="501">
        <v>1.2391787405133201</v>
      </c>
      <c r="E45" s="500">
        <v>323281.49098327698</v>
      </c>
      <c r="F45" s="501">
        <v>0.882650673745905</v>
      </c>
      <c r="G45" s="500">
        <v>285344.62582597102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BDBB0-DE67-4B85-B032-43534427C513}">
  <sheetPr codeName="Sheet33"/>
  <dimension ref="A1:D37"/>
  <sheetViews>
    <sheetView topLeftCell="A4" workbookViewId="0">
      <selection activeCell="U17" sqref="U17"/>
    </sheetView>
  </sheetViews>
  <sheetFormatPr defaultColWidth="9.1796875" defaultRowHeight="14.5" x14ac:dyDescent="0.35"/>
  <cols>
    <col min="1" max="1" width="21.453125" style="315" customWidth="1"/>
    <col min="2" max="2" width="25.7265625" style="315" customWidth="1"/>
    <col min="3" max="3" width="12.54296875" style="315" bestFit="1" customWidth="1"/>
    <col min="4" max="16384" width="9.1796875" style="315"/>
  </cols>
  <sheetData>
    <row r="1" spans="1:4" x14ac:dyDescent="0.35">
      <c r="A1" s="315" t="s">
        <v>152</v>
      </c>
      <c r="B1" s="315" t="s">
        <v>138</v>
      </c>
      <c r="C1" s="315" t="s">
        <v>319</v>
      </c>
    </row>
    <row r="2" spans="1:4" x14ac:dyDescent="0.35">
      <c r="A2" s="315" t="s">
        <v>265</v>
      </c>
      <c r="B2" s="323">
        <v>270951739.97075999</v>
      </c>
      <c r="C2" s="271">
        <v>0.15611069860790699</v>
      </c>
      <c r="D2" s="271"/>
    </row>
    <row r="3" spans="1:4" x14ac:dyDescent="0.35">
      <c r="A3" s="315" t="s">
        <v>507</v>
      </c>
      <c r="B3" s="323">
        <v>219031128.04953301</v>
      </c>
      <c r="C3" s="271">
        <v>0.126196282852365</v>
      </c>
      <c r="D3" s="271"/>
    </row>
    <row r="4" spans="1:4" x14ac:dyDescent="0.35">
      <c r="A4" s="315" t="s">
        <v>542</v>
      </c>
      <c r="B4" s="323">
        <v>216199142.73479599</v>
      </c>
      <c r="C4" s="271">
        <v>0.12456461513922</v>
      </c>
      <c r="D4" s="271"/>
    </row>
    <row r="5" spans="1:4" x14ac:dyDescent="0.35">
      <c r="A5" s="315" t="s">
        <v>442</v>
      </c>
      <c r="B5" s="323">
        <v>205628305.621351</v>
      </c>
      <c r="C5" s="271">
        <v>0.11847415501953799</v>
      </c>
      <c r="D5" s="271"/>
    </row>
    <row r="6" spans="1:4" x14ac:dyDescent="0.35">
      <c r="A6" s="315" t="s">
        <v>587</v>
      </c>
      <c r="B6" s="323">
        <v>176705487.22600001</v>
      </c>
      <c r="C6" s="271">
        <v>0.10181007533547599</v>
      </c>
      <c r="D6" s="271"/>
    </row>
    <row r="7" spans="1:4" x14ac:dyDescent="0.35">
      <c r="A7" s="315" t="s">
        <v>125</v>
      </c>
      <c r="B7" s="323">
        <v>108745565.116016</v>
      </c>
      <c r="C7" s="271">
        <v>6.23305944487429E-2</v>
      </c>
      <c r="D7" s="271"/>
    </row>
    <row r="8" spans="1:4" x14ac:dyDescent="0.35">
      <c r="A8" s="315" t="s">
        <v>449</v>
      </c>
      <c r="B8" s="323">
        <v>108183379.934239</v>
      </c>
      <c r="C8" s="271">
        <v>6.2037434013809997E-2</v>
      </c>
      <c r="D8" s="271"/>
    </row>
    <row r="9" spans="1:4" x14ac:dyDescent="0.35">
      <c r="A9" s="315" t="s">
        <v>448</v>
      </c>
      <c r="B9" s="323">
        <v>105968420.90390401</v>
      </c>
      <c r="C9" s="271">
        <v>6.1054430650530199E-2</v>
      </c>
      <c r="D9" s="271"/>
    </row>
    <row r="10" spans="1:4" x14ac:dyDescent="0.35">
      <c r="A10" s="315" t="s">
        <v>524</v>
      </c>
      <c r="B10" s="323">
        <v>78353216.063424602</v>
      </c>
      <c r="C10" s="271">
        <v>4.5143741461699097E-2</v>
      </c>
      <c r="D10" s="271"/>
    </row>
    <row r="11" spans="1:4" x14ac:dyDescent="0.35">
      <c r="A11" s="315" t="s">
        <v>158</v>
      </c>
      <c r="B11" s="323">
        <v>46856560.174731404</v>
      </c>
      <c r="C11" s="271">
        <v>2.69967276978186E-2</v>
      </c>
      <c r="D11" s="271"/>
    </row>
    <row r="12" spans="1:4" x14ac:dyDescent="0.35">
      <c r="A12" s="315" t="s">
        <v>267</v>
      </c>
      <c r="B12" s="323">
        <v>44878796.458540604</v>
      </c>
      <c r="C12" s="271">
        <v>2.5857225602540598E-2</v>
      </c>
      <c r="D12" s="271"/>
    </row>
    <row r="13" spans="1:4" x14ac:dyDescent="0.35">
      <c r="A13" s="315" t="s">
        <v>585</v>
      </c>
      <c r="B13" s="323">
        <v>44436321.639970899</v>
      </c>
      <c r="C13" s="271">
        <v>2.51768660419667E-2</v>
      </c>
      <c r="D13" s="271"/>
    </row>
    <row r="14" spans="1:4" x14ac:dyDescent="0.35">
      <c r="A14" s="315" t="s">
        <v>584</v>
      </c>
      <c r="B14" s="323">
        <v>43806654.154445902</v>
      </c>
      <c r="C14" s="271">
        <v>2.4444766904466599E-2</v>
      </c>
      <c r="D14" s="271"/>
    </row>
    <row r="15" spans="1:4" x14ac:dyDescent="0.35">
      <c r="A15" s="315" t="s">
        <v>451</v>
      </c>
      <c r="B15" s="323">
        <v>35945839.552941598</v>
      </c>
      <c r="C15" s="271">
        <v>2.0710441369607101E-2</v>
      </c>
      <c r="D15" s="271"/>
    </row>
    <row r="16" spans="1:4" x14ac:dyDescent="0.35">
      <c r="A16" s="315" t="s">
        <v>586</v>
      </c>
      <c r="B16" s="323">
        <v>34145567.6705584</v>
      </c>
      <c r="C16" s="271">
        <v>1.9091944854311298E-2</v>
      </c>
      <c r="D16" s="271"/>
    </row>
    <row r="17" spans="1:3" x14ac:dyDescent="0.35">
      <c r="B17" s="323"/>
      <c r="C17" s="271"/>
    </row>
    <row r="18" spans="1:3" x14ac:dyDescent="0.35">
      <c r="B18" s="331">
        <f>SUM(B2:B17)</f>
        <v>1739836125.2712126</v>
      </c>
    </row>
    <row r="19" spans="1:3" x14ac:dyDescent="0.35">
      <c r="A19" s="323"/>
      <c r="B19" s="323"/>
    </row>
    <row r="20" spans="1:3" x14ac:dyDescent="0.35">
      <c r="A20" s="323"/>
      <c r="B20" s="323"/>
    </row>
    <row r="21" spans="1:3" x14ac:dyDescent="0.35">
      <c r="A21" s="323"/>
      <c r="B21" s="323"/>
      <c r="C21" s="331"/>
    </row>
    <row r="22" spans="1:3" x14ac:dyDescent="0.35">
      <c r="A22" s="323"/>
      <c r="B22" s="323"/>
    </row>
    <row r="23" spans="1:3" x14ac:dyDescent="0.35">
      <c r="A23" s="599"/>
      <c r="B23" s="323"/>
      <c r="C23" s="331"/>
    </row>
    <row r="24" spans="1:3" x14ac:dyDescent="0.35">
      <c r="A24" s="323"/>
      <c r="B24" s="323"/>
      <c r="C24" s="331"/>
    </row>
    <row r="25" spans="1:3" x14ac:dyDescent="0.35">
      <c r="A25" s="599"/>
      <c r="B25" s="323"/>
      <c r="C25" s="331"/>
    </row>
    <row r="26" spans="1:3" x14ac:dyDescent="0.35">
      <c r="A26" s="323"/>
      <c r="B26" s="323"/>
      <c r="C26" s="331"/>
    </row>
    <row r="27" spans="1:3" x14ac:dyDescent="0.35">
      <c r="A27" s="323"/>
      <c r="B27" s="323"/>
      <c r="C27" s="331"/>
    </row>
    <row r="28" spans="1:3" x14ac:dyDescent="0.35">
      <c r="A28" s="323"/>
      <c r="B28" s="323"/>
      <c r="C28" s="331"/>
    </row>
    <row r="29" spans="1:3" x14ac:dyDescent="0.35">
      <c r="A29" s="323"/>
      <c r="B29" s="323"/>
      <c r="C29" s="331"/>
    </row>
    <row r="30" spans="1:3" x14ac:dyDescent="0.35">
      <c r="A30" s="323"/>
      <c r="B30" s="323"/>
      <c r="C30" s="331"/>
    </row>
    <row r="31" spans="1:3" x14ac:dyDescent="0.35">
      <c r="A31" s="323"/>
      <c r="B31" s="323"/>
      <c r="C31" s="331"/>
    </row>
    <row r="32" spans="1:3" x14ac:dyDescent="0.35">
      <c r="A32" s="323"/>
      <c r="B32" s="323"/>
      <c r="C32" s="331"/>
    </row>
    <row r="33" spans="1:3" x14ac:dyDescent="0.35">
      <c r="A33" s="323"/>
      <c r="B33" s="323"/>
      <c r="C33" s="331"/>
    </row>
    <row r="34" spans="1:3" x14ac:dyDescent="0.35">
      <c r="A34" s="323"/>
      <c r="B34" s="323"/>
      <c r="C34" s="331"/>
    </row>
    <row r="35" spans="1:3" x14ac:dyDescent="0.35">
      <c r="A35" s="323"/>
      <c r="B35" s="323"/>
      <c r="C35" s="331"/>
    </row>
    <row r="36" spans="1:3" x14ac:dyDescent="0.35">
      <c r="B36" s="323"/>
      <c r="C36" s="331"/>
    </row>
    <row r="37" spans="1:3" x14ac:dyDescent="0.35">
      <c r="B37" s="323"/>
      <c r="C37" s="331"/>
    </row>
  </sheetData>
  <sortState xmlns:xlrd2="http://schemas.microsoft.com/office/spreadsheetml/2017/richdata2" ref="A23:B37">
    <sortCondition descending="1" ref="B23:B37"/>
  </sortState>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A752-87D2-4FC9-B7E5-5FB4FB9503C6}">
  <sheetPr codeName="Sheet34"/>
  <dimension ref="A1:T58"/>
  <sheetViews>
    <sheetView showGridLines="0" topLeftCell="A31" workbookViewId="0">
      <selection activeCell="F55" sqref="F55"/>
    </sheetView>
  </sheetViews>
  <sheetFormatPr defaultRowHeight="14.5" x14ac:dyDescent="0.35"/>
  <cols>
    <col min="1" max="1" width="19.453125" customWidth="1"/>
    <col min="2" max="2" width="45.1796875" customWidth="1"/>
    <col min="3" max="3" width="16" customWidth="1"/>
    <col min="4" max="4" width="15.7265625" customWidth="1"/>
    <col min="5" max="5" width="16.7265625" customWidth="1"/>
    <col min="6" max="6" width="14.7265625" style="290" customWidth="1"/>
    <col min="7" max="7" width="16.81640625" style="290" customWidth="1"/>
    <col min="8" max="9" width="15.26953125" customWidth="1"/>
    <col min="10" max="10" width="18.7265625" customWidth="1"/>
    <col min="11" max="11" width="15.26953125" customWidth="1"/>
    <col min="12" max="12" width="16.81640625" bestFit="1" customWidth="1"/>
    <col min="13" max="13" width="15.26953125" bestFit="1" customWidth="1"/>
    <col min="14" max="15" width="16.81640625" bestFit="1" customWidth="1"/>
    <col min="19" max="19" width="13.26953125" bestFit="1" customWidth="1"/>
    <col min="20" max="20" width="14.26953125" bestFit="1" customWidth="1"/>
  </cols>
  <sheetData>
    <row r="1" spans="1:15" ht="26" x14ac:dyDescent="0.35">
      <c r="A1" s="128" t="s">
        <v>320</v>
      </c>
    </row>
    <row r="2" spans="1:15" ht="36.75" customHeight="1" thickBot="1" x14ac:dyDescent="0.4">
      <c r="A2" s="513" t="s">
        <v>98</v>
      </c>
      <c r="B2" s="513" t="s">
        <v>152</v>
      </c>
      <c r="C2" s="514" t="s">
        <v>321</v>
      </c>
      <c r="D2" s="514" t="s">
        <v>595</v>
      </c>
      <c r="E2" s="514" t="s">
        <v>322</v>
      </c>
      <c r="F2" s="514" t="s">
        <v>323</v>
      </c>
      <c r="G2" s="514" t="s">
        <v>324</v>
      </c>
      <c r="H2" s="295"/>
      <c r="N2" s="263"/>
      <c r="O2" s="263"/>
    </row>
    <row r="3" spans="1:15" ht="15.5" thickTop="1" thickBot="1" x14ac:dyDescent="0.4">
      <c r="A3" s="517" t="s">
        <v>198</v>
      </c>
      <c r="B3" s="517" t="s">
        <v>507</v>
      </c>
      <c r="C3" s="515">
        <v>219031128.04953301</v>
      </c>
      <c r="D3" s="515">
        <v>307390915.82805502</v>
      </c>
      <c r="E3" s="515">
        <v>206873304.506964</v>
      </c>
      <c r="F3" s="516">
        <v>0.71254912481555599</v>
      </c>
      <c r="G3" s="516">
        <v>1.05876941721187</v>
      </c>
      <c r="H3" s="295"/>
      <c r="K3" s="295"/>
      <c r="N3" s="263"/>
      <c r="O3" s="263"/>
    </row>
    <row r="4" spans="1:15" ht="15" thickBot="1" x14ac:dyDescent="0.4">
      <c r="A4" s="517" t="s">
        <v>198</v>
      </c>
      <c r="B4" s="517" t="s">
        <v>542</v>
      </c>
      <c r="C4" s="515">
        <v>216199143.22995499</v>
      </c>
      <c r="D4" s="515">
        <v>167663578.32151899</v>
      </c>
      <c r="E4" s="515">
        <v>196000000</v>
      </c>
      <c r="F4" s="516">
        <v>1.2894818623956801</v>
      </c>
      <c r="G4" s="516">
        <v>1.1030568532140601</v>
      </c>
      <c r="H4" s="295"/>
      <c r="K4" s="295"/>
      <c r="N4" s="263"/>
      <c r="O4" s="263"/>
    </row>
    <row r="5" spans="1:15" ht="15" thickBot="1" x14ac:dyDescent="0.4">
      <c r="A5" s="517" t="s">
        <v>198</v>
      </c>
      <c r="B5" s="517" t="s">
        <v>442</v>
      </c>
      <c r="C5" s="515">
        <v>174827945.46768701</v>
      </c>
      <c r="D5" s="515">
        <v>195530914.36566499</v>
      </c>
      <c r="E5" s="515">
        <v>174162854.020632</v>
      </c>
      <c r="F5" s="516">
        <v>0.89411920378349696</v>
      </c>
      <c r="G5" s="516">
        <v>1.0038187904693801</v>
      </c>
      <c r="H5" s="295"/>
      <c r="K5" s="295"/>
      <c r="N5" s="263"/>
      <c r="O5" s="263"/>
    </row>
    <row r="6" spans="1:15" ht="15" thickBot="1" x14ac:dyDescent="0.4">
      <c r="A6" s="517" t="s">
        <v>198</v>
      </c>
      <c r="B6" s="517" t="s">
        <v>158</v>
      </c>
      <c r="C6" s="515">
        <v>46856560.174731404</v>
      </c>
      <c r="D6" s="515">
        <v>67180170.2008809</v>
      </c>
      <c r="E6" s="515">
        <v>50938752.822986402</v>
      </c>
      <c r="F6" s="516">
        <v>0.69747605632170595</v>
      </c>
      <c r="G6" s="516">
        <v>0.91986076568382502</v>
      </c>
      <c r="H6" s="295"/>
      <c r="K6" s="295"/>
      <c r="N6" s="263"/>
      <c r="O6" s="263"/>
    </row>
    <row r="7" spans="1:15" ht="15" thickBot="1" x14ac:dyDescent="0.4">
      <c r="A7" s="517" t="s">
        <v>198</v>
      </c>
      <c r="B7" s="517" t="s">
        <v>585</v>
      </c>
      <c r="C7" s="515">
        <v>44436321.639970899</v>
      </c>
      <c r="D7" s="515">
        <v>61113567.162126198</v>
      </c>
      <c r="E7" s="515">
        <v>44523776.8895844</v>
      </c>
      <c r="F7" s="516">
        <v>0.727110586133635</v>
      </c>
      <c r="G7" s="516">
        <v>0.99803576300747499</v>
      </c>
      <c r="H7" s="295"/>
      <c r="K7" s="263"/>
      <c r="N7" s="263"/>
      <c r="O7" s="263"/>
    </row>
    <row r="8" spans="1:15" ht="15" thickBot="1" x14ac:dyDescent="0.4">
      <c r="A8" s="517" t="s">
        <v>198</v>
      </c>
      <c r="B8" s="517" t="s">
        <v>584</v>
      </c>
      <c r="C8" s="515">
        <v>43806654.154445902</v>
      </c>
      <c r="D8" s="515">
        <v>29159581.600000001</v>
      </c>
      <c r="E8" s="515">
        <v>46699999.680851102</v>
      </c>
      <c r="F8" s="516">
        <v>1.5023073635064099</v>
      </c>
      <c r="G8" s="516">
        <v>0.93804399258718796</v>
      </c>
      <c r="H8" s="295"/>
      <c r="K8" s="263"/>
      <c r="N8" s="263"/>
      <c r="O8" s="263"/>
    </row>
    <row r="9" spans="1:15" ht="15" thickBot="1" x14ac:dyDescent="0.4">
      <c r="A9" s="517" t="s">
        <v>198</v>
      </c>
      <c r="B9" s="517" t="s">
        <v>586</v>
      </c>
      <c r="C9" s="515">
        <v>34145567.6705584</v>
      </c>
      <c r="D9" s="515">
        <v>27977500</v>
      </c>
      <c r="E9" s="515">
        <v>33000000</v>
      </c>
      <c r="F9" s="516">
        <v>1.22046529069997</v>
      </c>
      <c r="G9" s="516">
        <v>1.0347141718351001</v>
      </c>
      <c r="H9" s="295"/>
      <c r="K9" s="263"/>
      <c r="N9" s="263"/>
      <c r="O9" s="263"/>
    </row>
    <row r="10" spans="1:15" ht="15" thickBot="1" x14ac:dyDescent="0.4">
      <c r="A10" s="517" t="s">
        <v>198</v>
      </c>
      <c r="B10" s="517" t="s">
        <v>538</v>
      </c>
      <c r="C10" s="515">
        <v>15837064.8631928</v>
      </c>
      <c r="D10" s="515">
        <v>31670882.876244001</v>
      </c>
      <c r="E10" s="515">
        <v>14667000</v>
      </c>
      <c r="F10" s="516">
        <v>0.50005125923003702</v>
      </c>
      <c r="G10" s="516">
        <v>1.07977533668731</v>
      </c>
      <c r="H10" s="295"/>
      <c r="I10" s="295"/>
      <c r="J10" s="263"/>
      <c r="K10" s="263"/>
      <c r="N10" s="263"/>
      <c r="O10" s="263"/>
    </row>
    <row r="11" spans="1:15" ht="15" thickBot="1" x14ac:dyDescent="0.4">
      <c r="A11" s="517" t="s">
        <v>198</v>
      </c>
      <c r="B11" s="517" t="s">
        <v>446</v>
      </c>
      <c r="C11" s="515">
        <v>2198862.8833997701</v>
      </c>
      <c r="D11" s="515">
        <v>1654145.25294118</v>
      </c>
      <c r="E11" s="515">
        <v>3428838</v>
      </c>
      <c r="F11" s="516">
        <v>1.32930459371089</v>
      </c>
      <c r="G11" s="516">
        <v>0.64128514773802903</v>
      </c>
      <c r="H11" s="295"/>
      <c r="I11" s="295"/>
      <c r="J11" s="263"/>
      <c r="K11" s="263"/>
      <c r="N11" s="263"/>
      <c r="O11" s="263"/>
    </row>
    <row r="12" spans="1:15" ht="15" thickBot="1" x14ac:dyDescent="0.4">
      <c r="A12" s="519" t="s">
        <v>198</v>
      </c>
      <c r="B12" s="519" t="s">
        <v>314</v>
      </c>
      <c r="C12" s="518">
        <v>797339248.13347399</v>
      </c>
      <c r="D12" s="518">
        <v>889341255.60742998</v>
      </c>
      <c r="E12" s="518">
        <v>770294525.921018</v>
      </c>
      <c r="F12" s="520">
        <v>0.89655038839830103</v>
      </c>
      <c r="G12" s="520">
        <v>1.03510958640154</v>
      </c>
      <c r="H12" s="295"/>
      <c r="I12" s="295"/>
      <c r="J12" s="263"/>
      <c r="K12" s="263"/>
      <c r="N12" s="263"/>
      <c r="O12" s="263"/>
    </row>
    <row r="13" spans="1:15" ht="15" thickBot="1" x14ac:dyDescent="0.4">
      <c r="A13" s="517" t="s">
        <v>97</v>
      </c>
      <c r="B13" s="517" t="s">
        <v>587</v>
      </c>
      <c r="C13" s="515">
        <v>155699628.625</v>
      </c>
      <c r="D13" s="515">
        <v>91176495.665813804</v>
      </c>
      <c r="E13" s="515">
        <v>146768600</v>
      </c>
      <c r="F13" s="516">
        <v>1.7076728765238001</v>
      </c>
      <c r="G13" s="516">
        <v>1.0608510854842199</v>
      </c>
      <c r="H13" s="295"/>
      <c r="I13" s="295"/>
      <c r="J13" s="263"/>
      <c r="K13" s="263"/>
      <c r="N13" s="263"/>
      <c r="O13" s="263"/>
    </row>
    <row r="14" spans="1:15" ht="15" thickBot="1" x14ac:dyDescent="0.4">
      <c r="A14" s="517" t="s">
        <v>97</v>
      </c>
      <c r="B14" s="517" t="s">
        <v>448</v>
      </c>
      <c r="C14" s="515">
        <v>105968420.90390401</v>
      </c>
      <c r="D14" s="515">
        <v>106471000</v>
      </c>
      <c r="E14" s="515">
        <v>82567000</v>
      </c>
      <c r="F14" s="516">
        <v>0.99527966210427399</v>
      </c>
      <c r="G14" s="516">
        <v>1.2834234125486501</v>
      </c>
      <c r="H14" s="295"/>
      <c r="I14" s="295"/>
      <c r="J14" s="295"/>
      <c r="K14" s="295"/>
      <c r="N14" s="263"/>
      <c r="O14" s="263"/>
    </row>
    <row r="15" spans="1:15" ht="15" thickBot="1" x14ac:dyDescent="0.4">
      <c r="A15" s="517" t="s">
        <v>97</v>
      </c>
      <c r="B15" s="517" t="s">
        <v>267</v>
      </c>
      <c r="C15" s="515">
        <v>44878796.458540604</v>
      </c>
      <c r="D15" s="515">
        <v>33862940.225642003</v>
      </c>
      <c r="E15" s="515">
        <v>23256306.100699998</v>
      </c>
      <c r="F15" s="516">
        <v>1.3253071398849501</v>
      </c>
      <c r="G15" s="516">
        <v>1.92974740976555</v>
      </c>
      <c r="H15" s="295"/>
      <c r="I15" s="295"/>
      <c r="J15" s="295"/>
      <c r="K15" s="295"/>
      <c r="N15" s="263"/>
      <c r="O15" s="263"/>
    </row>
    <row r="16" spans="1:15" ht="15" thickBot="1" x14ac:dyDescent="0.4">
      <c r="A16" s="517" t="s">
        <v>97</v>
      </c>
      <c r="B16" s="517" t="s">
        <v>589</v>
      </c>
      <c r="C16" s="515">
        <v>14246261.6382144</v>
      </c>
      <c r="D16" s="515">
        <v>15066644.098050701</v>
      </c>
      <c r="E16" s="515">
        <v>17359000</v>
      </c>
      <c r="F16" s="516">
        <v>0.94554975517458095</v>
      </c>
      <c r="G16" s="516">
        <v>0.82068446559216401</v>
      </c>
      <c r="H16" s="295"/>
      <c r="I16" s="295"/>
      <c r="J16" s="295"/>
      <c r="K16" s="295"/>
      <c r="N16" s="263"/>
      <c r="O16" s="263"/>
    </row>
    <row r="17" spans="1:20" ht="15" thickBot="1" x14ac:dyDescent="0.4">
      <c r="A17" s="517" t="s">
        <v>97</v>
      </c>
      <c r="B17" s="517" t="s">
        <v>590</v>
      </c>
      <c r="C17" s="515">
        <v>8121286.0252282703</v>
      </c>
      <c r="D17" s="515">
        <v>6843574.8594873901</v>
      </c>
      <c r="E17" s="515">
        <v>9117166.5403461698</v>
      </c>
      <c r="F17" s="516">
        <v>1.1867022998907599</v>
      </c>
      <c r="G17" s="516">
        <v>0.89076863840198195</v>
      </c>
      <c r="H17" s="295"/>
      <c r="I17" s="295"/>
      <c r="J17" s="295"/>
      <c r="K17" s="295"/>
      <c r="N17" s="263"/>
      <c r="O17" s="263"/>
    </row>
    <row r="18" spans="1:20" ht="15" thickBot="1" x14ac:dyDescent="0.4">
      <c r="A18" s="517" t="s">
        <v>97</v>
      </c>
      <c r="B18" s="517" t="s">
        <v>456</v>
      </c>
      <c r="C18" s="515">
        <v>4838627.0164606804</v>
      </c>
      <c r="D18" s="515">
        <v>9816000</v>
      </c>
      <c r="E18" s="515">
        <v>3573601</v>
      </c>
      <c r="F18" s="516">
        <v>0.49293266263861801</v>
      </c>
      <c r="G18" s="516">
        <v>1.35399195838055</v>
      </c>
      <c r="H18" s="295"/>
      <c r="I18" s="295"/>
      <c r="J18" s="295"/>
      <c r="K18" s="295"/>
      <c r="N18" s="283"/>
      <c r="O18" s="283"/>
    </row>
    <row r="19" spans="1:20" ht="15" thickBot="1" x14ac:dyDescent="0.4">
      <c r="A19" s="519" t="s">
        <v>97</v>
      </c>
      <c r="B19" s="519" t="s">
        <v>314</v>
      </c>
      <c r="C19" s="518">
        <v>333753020.66734803</v>
      </c>
      <c r="D19" s="518">
        <v>263236654.84899399</v>
      </c>
      <c r="E19" s="518">
        <v>282641673.64104599</v>
      </c>
      <c r="F19" s="520">
        <v>1.26788201612274</v>
      </c>
      <c r="G19" s="520">
        <v>1.18083443381818</v>
      </c>
      <c r="H19" s="295"/>
      <c r="I19" s="295"/>
      <c r="J19" s="295"/>
      <c r="K19" s="295"/>
      <c r="N19" s="263"/>
      <c r="O19" s="263"/>
      <c r="R19" s="263"/>
      <c r="S19" s="263"/>
      <c r="T19" s="263"/>
    </row>
    <row r="20" spans="1:20" ht="15" thickBot="1" x14ac:dyDescent="0.4">
      <c r="A20" s="517" t="s">
        <v>199</v>
      </c>
      <c r="B20" s="517" t="s">
        <v>524</v>
      </c>
      <c r="C20" s="515">
        <v>67707554.186922804</v>
      </c>
      <c r="D20" s="515">
        <v>15196602.9810139</v>
      </c>
      <c r="E20" s="515">
        <v>66518485.4385508</v>
      </c>
      <c r="F20" s="516">
        <v>4.4554400922044497</v>
      </c>
      <c r="G20" s="516">
        <v>1.01787576401556</v>
      </c>
      <c r="H20" s="295"/>
      <c r="I20" s="295"/>
      <c r="J20" s="295"/>
      <c r="K20" s="295"/>
      <c r="N20" s="263"/>
      <c r="O20" s="263"/>
      <c r="R20" s="263"/>
      <c r="S20" s="263"/>
      <c r="T20" s="263"/>
    </row>
    <row r="21" spans="1:20" ht="15" thickBot="1" x14ac:dyDescent="0.4">
      <c r="A21" s="517" t="s">
        <v>199</v>
      </c>
      <c r="B21" s="517" t="s">
        <v>564</v>
      </c>
      <c r="C21" s="515">
        <v>4717726.3886537096</v>
      </c>
      <c r="D21" s="515">
        <v>4111133.4175836998</v>
      </c>
      <c r="E21" s="515">
        <v>5513478.8373419298</v>
      </c>
      <c r="F21" s="516">
        <v>1.14754884102655</v>
      </c>
      <c r="G21" s="516">
        <v>0.85567144226641201</v>
      </c>
      <c r="H21" s="295"/>
      <c r="I21" s="295"/>
      <c r="J21" s="295"/>
      <c r="K21" s="295"/>
      <c r="R21" s="263"/>
      <c r="S21" s="263"/>
      <c r="T21" s="263"/>
    </row>
    <row r="22" spans="1:20" ht="15" thickBot="1" x14ac:dyDescent="0.4">
      <c r="A22" s="517" t="s">
        <v>199</v>
      </c>
      <c r="B22" s="517" t="s">
        <v>591</v>
      </c>
      <c r="C22" s="515">
        <v>3780257.4043661398</v>
      </c>
      <c r="D22" s="515">
        <v>6837748.1626347397</v>
      </c>
      <c r="E22" s="515">
        <v>3448414.24829215</v>
      </c>
      <c r="F22" s="516">
        <v>0.55285121862539</v>
      </c>
      <c r="G22" s="516">
        <v>1.09623065333242</v>
      </c>
      <c r="H22" s="295"/>
      <c r="I22" s="295"/>
      <c r="J22" s="295"/>
      <c r="K22" s="295"/>
      <c r="N22" s="263"/>
      <c r="O22" s="263"/>
      <c r="R22" s="263"/>
      <c r="S22" s="263"/>
      <c r="T22" s="263"/>
    </row>
    <row r="23" spans="1:20" ht="15" thickBot="1" x14ac:dyDescent="0.4">
      <c r="A23" s="517" t="s">
        <v>199</v>
      </c>
      <c r="B23" s="517" t="s">
        <v>552</v>
      </c>
      <c r="C23" s="515">
        <v>1404775.96117973</v>
      </c>
      <c r="D23" s="515">
        <v>1538944.3886003499</v>
      </c>
      <c r="E23" s="515">
        <v>2187000</v>
      </c>
      <c r="F23" s="516">
        <v>0.91281788450936796</v>
      </c>
      <c r="G23" s="516">
        <v>0.642330114851273</v>
      </c>
      <c r="H23" s="295"/>
      <c r="I23" s="295"/>
      <c r="J23" s="263"/>
      <c r="K23" s="295"/>
      <c r="N23" s="263"/>
      <c r="O23" s="263"/>
      <c r="R23" s="263"/>
      <c r="S23" s="263"/>
      <c r="T23" s="263"/>
    </row>
    <row r="24" spans="1:20" ht="15" thickBot="1" x14ac:dyDescent="0.4">
      <c r="A24" s="517" t="s">
        <v>199</v>
      </c>
      <c r="B24" s="517" t="s">
        <v>592</v>
      </c>
      <c r="C24" s="515">
        <v>1374419.5823121399</v>
      </c>
      <c r="D24" s="515">
        <v>1630877.6568833401</v>
      </c>
      <c r="E24" s="515">
        <v>1422830</v>
      </c>
      <c r="F24" s="516">
        <v>0.84274842843742404</v>
      </c>
      <c r="G24" s="516">
        <v>0.96597596502192296</v>
      </c>
      <c r="H24" s="295"/>
      <c r="I24" s="295"/>
      <c r="J24" s="263"/>
      <c r="K24" s="295"/>
      <c r="N24" s="263"/>
      <c r="O24" s="263"/>
      <c r="R24" s="263"/>
      <c r="S24" s="263"/>
      <c r="T24" s="263"/>
    </row>
    <row r="25" spans="1:20" ht="15" thickBot="1" x14ac:dyDescent="0.4">
      <c r="A25" s="519" t="s">
        <v>199</v>
      </c>
      <c r="B25" s="519" t="s">
        <v>314</v>
      </c>
      <c r="C25" s="518">
        <v>78984733.523434505</v>
      </c>
      <c r="D25" s="518">
        <v>29315306.606716</v>
      </c>
      <c r="E25" s="518">
        <v>79090208.524184898</v>
      </c>
      <c r="F25" s="520">
        <v>2.6943171559849701</v>
      </c>
      <c r="G25" s="520">
        <v>0.99866639622377396</v>
      </c>
      <c r="H25" s="295"/>
      <c r="I25" s="295"/>
      <c r="J25" s="263"/>
      <c r="K25" s="295"/>
      <c r="N25" s="263"/>
      <c r="O25" s="263"/>
      <c r="R25" s="263"/>
      <c r="S25" s="263"/>
      <c r="T25" s="263"/>
    </row>
    <row r="26" spans="1:20" ht="15" thickBot="1" x14ac:dyDescent="0.4">
      <c r="A26" s="517" t="s">
        <v>563</v>
      </c>
      <c r="B26" s="517" t="s">
        <v>449</v>
      </c>
      <c r="C26" s="515">
        <v>91190056.378998101</v>
      </c>
      <c r="D26" s="515">
        <v>0</v>
      </c>
      <c r="E26" s="515">
        <v>89473000</v>
      </c>
      <c r="F26" s="516"/>
      <c r="G26" s="516">
        <v>1.0191907768712101</v>
      </c>
      <c r="H26" s="295"/>
      <c r="I26" s="295"/>
      <c r="J26" s="295"/>
      <c r="K26" s="295"/>
      <c r="N26" s="283"/>
      <c r="O26" s="283"/>
    </row>
    <row r="27" spans="1:20" ht="15" thickBot="1" x14ac:dyDescent="0.4">
      <c r="A27" s="517" t="s">
        <v>563</v>
      </c>
      <c r="B27" s="517" t="s">
        <v>451</v>
      </c>
      <c r="C27" s="515">
        <v>32807228.552941602</v>
      </c>
      <c r="D27" s="515">
        <v>0</v>
      </c>
      <c r="E27" s="515">
        <v>30538560</v>
      </c>
      <c r="F27" s="516"/>
      <c r="G27" s="516">
        <v>1.0742886551606099</v>
      </c>
      <c r="H27" s="295"/>
      <c r="I27" s="295"/>
      <c r="J27" s="295"/>
      <c r="K27" s="295"/>
      <c r="N27" s="263"/>
      <c r="O27" s="263"/>
    </row>
    <row r="28" spans="1:20" ht="15" thickBot="1" x14ac:dyDescent="0.4">
      <c r="A28" s="517" t="s">
        <v>563</v>
      </c>
      <c r="B28" s="517" t="s">
        <v>447</v>
      </c>
      <c r="C28" s="515">
        <v>9883055.7876266092</v>
      </c>
      <c r="D28" s="515">
        <v>0</v>
      </c>
      <c r="E28" s="515">
        <v>8357228</v>
      </c>
      <c r="F28" s="516"/>
      <c r="G28" s="516">
        <v>1.18257582390077</v>
      </c>
      <c r="H28" s="295"/>
      <c r="I28" s="295"/>
      <c r="J28" s="295"/>
      <c r="K28" s="295"/>
      <c r="N28" s="263"/>
      <c r="O28" s="263"/>
      <c r="S28" s="295"/>
      <c r="T28" s="295"/>
    </row>
    <row r="29" spans="1:20" ht="15" thickBot="1" x14ac:dyDescent="0.4">
      <c r="A29" s="517" t="s">
        <v>563</v>
      </c>
      <c r="B29" s="517" t="s">
        <v>457</v>
      </c>
      <c r="C29" s="515">
        <v>8818621.8218380995</v>
      </c>
      <c r="D29" s="515">
        <v>0</v>
      </c>
      <c r="E29" s="515">
        <v>15261879</v>
      </c>
      <c r="F29" s="516"/>
      <c r="G29" s="516">
        <v>0.577820189888683</v>
      </c>
      <c r="H29" s="295"/>
      <c r="I29" s="295"/>
      <c r="J29" s="295"/>
      <c r="K29" s="295"/>
      <c r="N29" s="263"/>
      <c r="O29" s="263"/>
    </row>
    <row r="30" spans="1:20" ht="15" thickBot="1" x14ac:dyDescent="0.4">
      <c r="A30" s="517" t="s">
        <v>563</v>
      </c>
      <c r="B30" s="517" t="s">
        <v>441</v>
      </c>
      <c r="C30" s="515">
        <v>8127502.2685489999</v>
      </c>
      <c r="D30" s="515">
        <v>0</v>
      </c>
      <c r="E30" s="515">
        <v>8849912</v>
      </c>
      <c r="F30" s="516"/>
      <c r="G30" s="516">
        <v>0.91837097007845903</v>
      </c>
      <c r="H30" s="295"/>
      <c r="I30" s="295"/>
      <c r="J30" s="295"/>
      <c r="K30" s="295"/>
      <c r="N30" s="263"/>
      <c r="O30" s="263"/>
    </row>
    <row r="31" spans="1:20" ht="15" thickBot="1" x14ac:dyDescent="0.4">
      <c r="A31" s="517" t="s">
        <v>563</v>
      </c>
      <c r="B31" s="517" t="s">
        <v>443</v>
      </c>
      <c r="C31" s="515">
        <v>6729030.7775032399</v>
      </c>
      <c r="D31" s="515">
        <v>0</v>
      </c>
      <c r="E31" s="515">
        <v>5013502</v>
      </c>
      <c r="F31" s="516"/>
      <c r="G31" s="516">
        <v>1.3421817279624599</v>
      </c>
      <c r="H31" s="295"/>
      <c r="I31" s="295"/>
      <c r="J31" s="295"/>
      <c r="K31" s="295"/>
      <c r="N31" s="263"/>
      <c r="O31" s="263"/>
    </row>
    <row r="32" spans="1:20" ht="15" thickBot="1" x14ac:dyDescent="0.4">
      <c r="A32" s="517" t="s">
        <v>563</v>
      </c>
      <c r="B32" s="517" t="s">
        <v>266</v>
      </c>
      <c r="C32" s="515">
        <v>4550554.3615702698</v>
      </c>
      <c r="D32" s="515">
        <v>0</v>
      </c>
      <c r="E32" s="515">
        <v>7289755.1204199996</v>
      </c>
      <c r="F32" s="516"/>
      <c r="G32" s="516">
        <v>0.62423967422764304</v>
      </c>
      <c r="H32" s="295"/>
      <c r="I32" s="295"/>
      <c r="J32" s="295"/>
      <c r="K32" s="295"/>
      <c r="N32" s="263"/>
      <c r="O32" s="263"/>
    </row>
    <row r="33" spans="1:15" ht="15" thickBot="1" x14ac:dyDescent="0.4">
      <c r="A33" s="517" t="s">
        <v>563</v>
      </c>
      <c r="B33" s="517" t="s">
        <v>674</v>
      </c>
      <c r="C33" s="515">
        <v>4359185.1749599902</v>
      </c>
      <c r="D33" s="515">
        <v>1377477.6228332899</v>
      </c>
      <c r="E33" s="515">
        <v>7446418.8310000002</v>
      </c>
      <c r="F33" s="516">
        <v>3.16461414886271</v>
      </c>
      <c r="G33" s="516">
        <v>0.58540692833612495</v>
      </c>
      <c r="H33" s="295"/>
      <c r="I33" s="295"/>
      <c r="J33" s="295"/>
      <c r="K33" s="295"/>
      <c r="N33" s="263"/>
      <c r="O33" s="263"/>
    </row>
    <row r="34" spans="1:15" ht="15" thickBot="1" x14ac:dyDescent="0.4">
      <c r="A34" s="517" t="s">
        <v>563</v>
      </c>
      <c r="B34" s="517" t="s">
        <v>555</v>
      </c>
      <c r="C34" s="515">
        <v>4217180.8065639604</v>
      </c>
      <c r="D34" s="515">
        <v>0</v>
      </c>
      <c r="E34" s="515">
        <v>3935666.3926411201</v>
      </c>
      <c r="F34" s="516"/>
      <c r="G34" s="516">
        <v>1.0715290336724701</v>
      </c>
      <c r="H34" s="295"/>
      <c r="I34" s="295"/>
      <c r="J34" s="295"/>
      <c r="K34" s="295"/>
      <c r="N34" s="263"/>
      <c r="O34" s="263"/>
    </row>
    <row r="35" spans="1:15" ht="15" thickBot="1" x14ac:dyDescent="0.4">
      <c r="A35" s="519" t="s">
        <v>563</v>
      </c>
      <c r="B35" s="519" t="s">
        <v>314</v>
      </c>
      <c r="C35" s="518">
        <v>170682415.93055099</v>
      </c>
      <c r="D35" s="518">
        <v>1377477.6228332899</v>
      </c>
      <c r="E35" s="518">
        <v>176165921.34406099</v>
      </c>
      <c r="F35" s="520">
        <v>123.909392865112</v>
      </c>
      <c r="G35" s="520">
        <v>0.96887306369090198</v>
      </c>
      <c r="H35" s="295"/>
      <c r="I35" s="295"/>
      <c r="J35" s="295"/>
      <c r="K35" s="295"/>
      <c r="N35" s="263"/>
      <c r="O35" s="263"/>
    </row>
    <row r="36" spans="1:15" ht="15" thickBot="1" x14ac:dyDescent="0.4">
      <c r="A36" s="517" t="s">
        <v>268</v>
      </c>
      <c r="B36" s="517" t="s">
        <v>673</v>
      </c>
      <c r="C36" s="515">
        <v>1268111.2476234599</v>
      </c>
      <c r="D36" s="515">
        <v>0</v>
      </c>
      <c r="E36" s="515">
        <v>0</v>
      </c>
      <c r="F36" s="516"/>
      <c r="G36" s="516"/>
      <c r="H36" s="295"/>
      <c r="I36" s="295"/>
      <c r="J36" s="295"/>
      <c r="K36" s="295"/>
      <c r="N36" s="263"/>
      <c r="O36" s="263"/>
    </row>
    <row r="37" spans="1:15" s="315" customFormat="1" ht="15" thickBot="1" x14ac:dyDescent="0.4">
      <c r="A37" s="517" t="s">
        <v>268</v>
      </c>
      <c r="B37" s="517" t="s">
        <v>675</v>
      </c>
      <c r="C37" s="515">
        <v>605146.4</v>
      </c>
      <c r="D37" s="515">
        <v>0</v>
      </c>
      <c r="E37" s="515">
        <v>0</v>
      </c>
      <c r="F37" s="516"/>
      <c r="G37" s="516"/>
      <c r="H37" s="334"/>
      <c r="I37" s="334"/>
      <c r="J37" s="334"/>
      <c r="K37" s="334"/>
      <c r="N37" s="323"/>
      <c r="O37" s="323"/>
    </row>
    <row r="38" spans="1:15" s="315" customFormat="1" ht="15" thickBot="1" x14ac:dyDescent="0.4">
      <c r="A38" s="517" t="s">
        <v>268</v>
      </c>
      <c r="B38" s="517" t="s">
        <v>558</v>
      </c>
      <c r="C38" s="515">
        <v>470130.50767531601</v>
      </c>
      <c r="D38" s="515">
        <v>0</v>
      </c>
      <c r="E38" s="515">
        <v>0</v>
      </c>
      <c r="F38" s="516"/>
      <c r="G38" s="516"/>
      <c r="H38" s="334"/>
      <c r="I38" s="334"/>
      <c r="J38" s="334"/>
      <c r="K38" s="334"/>
      <c r="N38" s="323"/>
      <c r="O38" s="323"/>
    </row>
    <row r="39" spans="1:15" s="315" customFormat="1" ht="15" thickBot="1" x14ac:dyDescent="0.4">
      <c r="A39" s="517" t="s">
        <v>268</v>
      </c>
      <c r="B39" s="517" t="s">
        <v>557</v>
      </c>
      <c r="C39" s="515">
        <v>307652.948049</v>
      </c>
      <c r="D39" s="515">
        <v>0</v>
      </c>
      <c r="E39" s="515">
        <v>0</v>
      </c>
      <c r="F39" s="516"/>
      <c r="G39" s="516"/>
      <c r="H39" s="334"/>
      <c r="I39" s="334"/>
      <c r="J39" s="334"/>
      <c r="K39" s="334"/>
      <c r="N39" s="323"/>
      <c r="O39" s="323"/>
    </row>
    <row r="40" spans="1:15" s="315" customFormat="1" ht="15" thickBot="1" x14ac:dyDescent="0.4">
      <c r="A40" s="517" t="s">
        <v>268</v>
      </c>
      <c r="B40" s="517" t="s">
        <v>458</v>
      </c>
      <c r="C40" s="515">
        <v>279722.00042865501</v>
      </c>
      <c r="D40" s="515">
        <v>0</v>
      </c>
      <c r="E40" s="515">
        <v>0</v>
      </c>
      <c r="F40" s="516"/>
      <c r="G40" s="516"/>
      <c r="H40" s="334"/>
      <c r="I40" s="334"/>
      <c r="J40" s="334"/>
      <c r="K40" s="334"/>
      <c r="N40" s="323"/>
      <c r="O40" s="323"/>
    </row>
    <row r="41" spans="1:15" ht="15" thickBot="1" x14ac:dyDescent="0.4">
      <c r="A41" s="517" t="s">
        <v>268</v>
      </c>
      <c r="B41" s="517" t="s">
        <v>559</v>
      </c>
      <c r="C41" s="515">
        <v>174134.177355055</v>
      </c>
      <c r="D41" s="515">
        <v>0</v>
      </c>
      <c r="E41" s="515">
        <v>0</v>
      </c>
      <c r="F41" s="516"/>
      <c r="G41" s="516"/>
      <c r="H41" s="295"/>
      <c r="I41" s="295"/>
      <c r="J41" s="295"/>
      <c r="K41" s="295"/>
      <c r="L41" s="263"/>
      <c r="M41" s="263"/>
      <c r="N41" s="263"/>
      <c r="O41" s="263"/>
    </row>
    <row r="42" spans="1:15" ht="15" thickBot="1" x14ac:dyDescent="0.4">
      <c r="A42" s="517" t="s">
        <v>268</v>
      </c>
      <c r="B42" s="517" t="s">
        <v>560</v>
      </c>
      <c r="C42" s="515">
        <v>153747.64645559699</v>
      </c>
      <c r="D42" s="515">
        <v>0</v>
      </c>
      <c r="E42" s="515">
        <v>0</v>
      </c>
      <c r="F42" s="516"/>
      <c r="G42" s="516"/>
      <c r="H42" s="295"/>
      <c r="I42" s="295"/>
      <c r="J42" s="295"/>
      <c r="K42" s="295"/>
      <c r="L42" s="263"/>
      <c r="M42" s="263"/>
      <c r="N42" s="263"/>
      <c r="O42" s="263"/>
    </row>
    <row r="43" spans="1:15" ht="15" thickBot="1" x14ac:dyDescent="0.4">
      <c r="A43" s="519" t="s">
        <v>268</v>
      </c>
      <c r="B43" s="519" t="s">
        <v>314</v>
      </c>
      <c r="C43" s="518">
        <v>3258644.9275870798</v>
      </c>
      <c r="D43" s="518">
        <v>0</v>
      </c>
      <c r="E43" s="518">
        <v>0</v>
      </c>
      <c r="F43" s="520"/>
      <c r="G43" s="520"/>
      <c r="H43" s="295"/>
      <c r="I43" s="295"/>
      <c r="J43" s="295"/>
      <c r="K43" s="295"/>
      <c r="L43" s="263"/>
      <c r="M43" s="263"/>
      <c r="N43" s="263"/>
      <c r="O43" s="263"/>
    </row>
    <row r="44" spans="1:15" ht="15" thickBot="1" x14ac:dyDescent="0.4">
      <c r="A44" s="517" t="s">
        <v>265</v>
      </c>
      <c r="B44" s="517" t="s">
        <v>265</v>
      </c>
      <c r="C44" s="515">
        <v>270951739.97075999</v>
      </c>
      <c r="D44" s="515">
        <v>259999999.999798</v>
      </c>
      <c r="E44" s="515">
        <v>263833000</v>
      </c>
      <c r="F44" s="516">
        <v>1.0421220768114201</v>
      </c>
      <c r="G44" s="516">
        <v>1.0269819922858801</v>
      </c>
      <c r="H44" s="283"/>
      <c r="I44" s="295"/>
      <c r="J44" s="283"/>
      <c r="K44" s="283"/>
      <c r="N44" s="263"/>
      <c r="O44" s="263"/>
    </row>
    <row r="45" spans="1:15" ht="15" thickBot="1" x14ac:dyDescent="0.4">
      <c r="A45" s="519" t="s">
        <v>265</v>
      </c>
      <c r="B45" s="519" t="s">
        <v>314</v>
      </c>
      <c r="C45" s="518">
        <v>270951739.97075999</v>
      </c>
      <c r="D45" s="518">
        <v>259999999.999798</v>
      </c>
      <c r="E45" s="518">
        <v>263833000</v>
      </c>
      <c r="F45" s="520">
        <v>1.0421220768114201</v>
      </c>
      <c r="G45" s="520">
        <v>1.0269819922858801</v>
      </c>
      <c r="H45" s="283"/>
      <c r="I45" s="295"/>
      <c r="J45" s="283"/>
      <c r="K45" s="283"/>
      <c r="N45" s="263"/>
      <c r="O45" s="263"/>
    </row>
    <row r="46" spans="1:15" ht="15" thickBot="1" x14ac:dyDescent="0.4">
      <c r="A46" s="517" t="s">
        <v>125</v>
      </c>
      <c r="B46" s="517" t="s">
        <v>325</v>
      </c>
      <c r="C46" s="515">
        <v>84866322.738144398</v>
      </c>
      <c r="D46" s="515">
        <v>0</v>
      </c>
      <c r="E46" s="515">
        <v>20000000</v>
      </c>
      <c r="F46" s="516"/>
      <c r="G46" s="516">
        <v>4.2433161369072199</v>
      </c>
      <c r="I46" s="295"/>
      <c r="N46" s="263"/>
      <c r="O46" s="263"/>
    </row>
    <row r="47" spans="1:15" ht="15" thickBot="1" x14ac:dyDescent="0.4">
      <c r="A47" s="517"/>
      <c r="B47" s="517" t="s">
        <v>326</v>
      </c>
      <c r="C47" s="515">
        <v>110041036</v>
      </c>
      <c r="D47" s="515">
        <v>110160000</v>
      </c>
      <c r="E47" s="515">
        <v>110041000</v>
      </c>
      <c r="F47" s="516">
        <v>0.99892007988380505</v>
      </c>
      <c r="G47" s="516">
        <v>1.00000032715079</v>
      </c>
      <c r="N47" s="263"/>
      <c r="O47" s="263"/>
    </row>
    <row r="48" spans="1:15" ht="15" thickBot="1" x14ac:dyDescent="0.4">
      <c r="A48" s="326" t="s">
        <v>281</v>
      </c>
      <c r="B48" s="326" t="s">
        <v>235</v>
      </c>
      <c r="C48" s="327">
        <v>1849877161.8913</v>
      </c>
      <c r="D48" s="327">
        <v>1553430694.68577</v>
      </c>
      <c r="E48" s="327">
        <v>1702066329.43031</v>
      </c>
      <c r="F48" s="335">
        <v>1.19083340391024</v>
      </c>
      <c r="G48" s="335">
        <v>1.08684199311461</v>
      </c>
      <c r="N48" s="263"/>
      <c r="O48" s="263"/>
    </row>
    <row r="49" spans="1:15" x14ac:dyDescent="0.35">
      <c r="A49" s="315"/>
      <c r="B49" s="315"/>
      <c r="C49" s="315"/>
      <c r="D49" s="323"/>
      <c r="E49" s="315"/>
      <c r="F49" s="315"/>
      <c r="G49" s="315"/>
      <c r="N49" s="263"/>
      <c r="O49" s="263"/>
    </row>
    <row r="50" spans="1:15" x14ac:dyDescent="0.35">
      <c r="A50" s="315"/>
      <c r="B50" s="315"/>
      <c r="C50" s="315"/>
      <c r="D50" s="331"/>
      <c r="E50" s="315"/>
      <c r="F50" s="315"/>
      <c r="G50" s="315"/>
      <c r="N50" s="263"/>
      <c r="O50" s="263"/>
    </row>
    <row r="51" spans="1:15" x14ac:dyDescent="0.35">
      <c r="C51" s="263"/>
      <c r="D51" s="263"/>
      <c r="E51" s="263"/>
      <c r="F51" s="263"/>
      <c r="G51" s="263"/>
    </row>
    <row r="52" spans="1:15" x14ac:dyDescent="0.35">
      <c r="C52" s="263"/>
      <c r="D52" s="263"/>
      <c r="E52" s="263"/>
      <c r="F52" s="263"/>
      <c r="G52" s="263"/>
      <c r="H52" s="263"/>
      <c r="I52" s="263"/>
      <c r="J52" s="263"/>
      <c r="K52" s="263"/>
      <c r="L52" s="263"/>
    </row>
    <row r="53" spans="1:15" x14ac:dyDescent="0.35">
      <c r="C53" s="263"/>
      <c r="D53" s="263"/>
      <c r="E53" s="263"/>
      <c r="F53" s="263"/>
      <c r="G53" s="263"/>
      <c r="H53" s="263"/>
      <c r="I53" s="263"/>
      <c r="J53" s="263"/>
      <c r="K53" s="263"/>
      <c r="L53" s="263"/>
    </row>
    <row r="54" spans="1:15" x14ac:dyDescent="0.35">
      <c r="E54" s="283"/>
    </row>
    <row r="55" spans="1:15" x14ac:dyDescent="0.35">
      <c r="E55" s="283"/>
    </row>
    <row r="57" spans="1:15" x14ac:dyDescent="0.35">
      <c r="C57" s="263"/>
    </row>
    <row r="58" spans="1:15" x14ac:dyDescent="0.35">
      <c r="C58" s="28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5493-4914-4BC6-81F0-705A620EED1B}">
  <sheetPr codeName="Sheet35"/>
  <dimension ref="A1:M20"/>
  <sheetViews>
    <sheetView showGridLines="0" workbookViewId="0">
      <selection activeCell="A2" sqref="A2:D18"/>
    </sheetView>
  </sheetViews>
  <sheetFormatPr defaultRowHeight="14.5" x14ac:dyDescent="0.35"/>
  <cols>
    <col min="1" max="1" width="20.7265625" customWidth="1"/>
    <col min="2" max="2" width="21.54296875" style="263" customWidth="1"/>
    <col min="3" max="3" width="21.26953125" style="263" customWidth="1"/>
    <col min="4" max="4" width="20.26953125" style="263" customWidth="1"/>
    <col min="5" max="5" width="17.26953125" customWidth="1"/>
    <col min="6" max="6" width="13.453125" customWidth="1"/>
    <col min="7" max="7" width="15.81640625" customWidth="1"/>
    <col min="8" max="8" width="16.81640625" bestFit="1" customWidth="1"/>
    <col min="9" max="9" width="20.7265625" customWidth="1"/>
    <col min="10" max="10" width="21.453125" customWidth="1"/>
    <col min="11" max="13" width="16.81640625" bestFit="1" customWidth="1"/>
    <col min="14" max="14" width="30.26953125" customWidth="1"/>
  </cols>
  <sheetData>
    <row r="1" spans="1:13" ht="26" x14ac:dyDescent="0.35">
      <c r="A1" s="128" t="s">
        <v>327</v>
      </c>
    </row>
    <row r="2" spans="1:13" ht="27" thickBot="1" x14ac:dyDescent="0.4">
      <c r="A2" s="321" t="s">
        <v>21</v>
      </c>
      <c r="B2" s="324" t="s">
        <v>128</v>
      </c>
      <c r="C2" s="324" t="s">
        <v>129</v>
      </c>
      <c r="D2" s="324" t="s">
        <v>138</v>
      </c>
      <c r="I2" s="263"/>
      <c r="J2" s="263"/>
      <c r="K2" s="263"/>
      <c r="L2" s="263"/>
      <c r="M2" s="263"/>
    </row>
    <row r="3" spans="1:13" ht="15.5" thickTop="1" thickBot="1" x14ac:dyDescent="0.4">
      <c r="A3" s="545" t="s">
        <v>22</v>
      </c>
      <c r="B3" s="544">
        <v>1225253174.29761</v>
      </c>
      <c r="C3" s="544">
        <v>1317576751.0704701</v>
      </c>
      <c r="D3" s="544">
        <v>1039580872.2867399</v>
      </c>
      <c r="G3" s="263"/>
      <c r="H3" s="263"/>
      <c r="I3" s="263"/>
      <c r="J3" s="263"/>
      <c r="K3" s="263"/>
      <c r="L3" s="263"/>
      <c r="M3" s="263"/>
    </row>
    <row r="4" spans="1:13" ht="15" thickBot="1" x14ac:dyDescent="0.4">
      <c r="A4" s="545" t="s">
        <v>265</v>
      </c>
      <c r="B4" s="544">
        <v>270533831.41729599</v>
      </c>
      <c r="C4" s="544">
        <v>270951739.97075999</v>
      </c>
      <c r="D4" s="544">
        <v>270951739.97075999</v>
      </c>
      <c r="G4" s="283"/>
      <c r="H4" s="263"/>
      <c r="I4" s="263"/>
      <c r="J4" s="263"/>
      <c r="K4" s="263"/>
      <c r="L4" s="263"/>
      <c r="M4" s="263"/>
    </row>
    <row r="5" spans="1:13" ht="15" thickBot="1" x14ac:dyDescent="0.4">
      <c r="A5" s="545" t="s">
        <v>125</v>
      </c>
      <c r="B5" s="544">
        <v>170238438.573479</v>
      </c>
      <c r="C5" s="544">
        <v>167120965.48126099</v>
      </c>
      <c r="D5" s="544">
        <v>136342140.34583101</v>
      </c>
      <c r="H5" s="263"/>
      <c r="I5" s="263"/>
      <c r="J5" s="263"/>
      <c r="K5" s="263"/>
      <c r="L5" s="263"/>
      <c r="M5" s="263"/>
    </row>
    <row r="6" spans="1:13" ht="15" thickBot="1" x14ac:dyDescent="0.4">
      <c r="A6" s="545" t="s">
        <v>23</v>
      </c>
      <c r="B6" s="544">
        <v>76021350.516736001</v>
      </c>
      <c r="C6" s="544">
        <v>74513052.481522098</v>
      </c>
      <c r="D6" s="544">
        <v>58516360.215645902</v>
      </c>
      <c r="H6" s="263"/>
      <c r="I6" s="263"/>
      <c r="J6" s="263"/>
      <c r="K6" s="263"/>
      <c r="L6" s="263"/>
      <c r="M6" s="263"/>
    </row>
    <row r="7" spans="1:13" ht="15" thickBot="1" x14ac:dyDescent="0.4">
      <c r="A7" s="545" t="s">
        <v>25</v>
      </c>
      <c r="B7" s="544">
        <v>42470641.217</v>
      </c>
      <c r="C7" s="544">
        <v>41318233.694997899</v>
      </c>
      <c r="D7" s="544">
        <v>31733686.721637499</v>
      </c>
      <c r="H7" s="263"/>
      <c r="I7" s="263"/>
      <c r="J7" s="263"/>
      <c r="K7" s="263"/>
      <c r="L7" s="263"/>
      <c r="M7" s="263"/>
    </row>
    <row r="8" spans="1:13" ht="15" thickBot="1" x14ac:dyDescent="0.4">
      <c r="A8" s="545" t="s">
        <v>24</v>
      </c>
      <c r="B8" s="544">
        <v>30991208.782000002</v>
      </c>
      <c r="C8" s="544">
        <v>31934471.1475068</v>
      </c>
      <c r="D8" s="544">
        <v>25941400.786173899</v>
      </c>
      <c r="H8" s="263"/>
      <c r="I8" s="263"/>
      <c r="J8" s="263"/>
      <c r="K8" s="263"/>
      <c r="L8" s="263"/>
      <c r="M8" s="263"/>
    </row>
    <row r="9" spans="1:13" ht="15" thickBot="1" x14ac:dyDescent="0.4">
      <c r="A9" s="545" t="s">
        <v>328</v>
      </c>
      <c r="B9" s="544">
        <v>31410528.150911901</v>
      </c>
      <c r="C9" s="544">
        <v>31085964.241095498</v>
      </c>
      <c r="D9" s="544">
        <v>26954419.7138847</v>
      </c>
      <c r="H9" s="263"/>
      <c r="I9" s="263"/>
      <c r="J9" s="263"/>
      <c r="K9" s="263"/>
      <c r="L9" s="263"/>
      <c r="M9" s="263"/>
    </row>
    <row r="10" spans="1:13" ht="15" thickBot="1" x14ac:dyDescent="0.4">
      <c r="A10" s="545" t="s">
        <v>487</v>
      </c>
      <c r="B10" s="544">
        <v>13467131.672</v>
      </c>
      <c r="C10" s="544">
        <v>13465138.9107737</v>
      </c>
      <c r="D10" s="544">
        <v>9370269.3370185196</v>
      </c>
      <c r="H10" s="263"/>
      <c r="I10" s="263"/>
      <c r="J10" s="263"/>
      <c r="K10" s="263"/>
      <c r="L10" s="263"/>
      <c r="M10" s="263"/>
    </row>
    <row r="11" spans="1:13" ht="15" thickBot="1" x14ac:dyDescent="0.4">
      <c r="A11" s="545" t="s">
        <v>684</v>
      </c>
      <c r="B11" s="544">
        <v>12471134.854</v>
      </c>
      <c r="C11" s="544">
        <v>12323293.2769117</v>
      </c>
      <c r="D11" s="544">
        <v>9858634.6215293594</v>
      </c>
      <c r="H11" s="263"/>
      <c r="I11" s="263"/>
      <c r="J11" s="263"/>
      <c r="K11" s="263"/>
      <c r="L11" s="263"/>
      <c r="M11" s="263"/>
    </row>
    <row r="12" spans="1:13" ht="15" thickBot="1" x14ac:dyDescent="0.4">
      <c r="A12" s="545" t="s">
        <v>121</v>
      </c>
      <c r="B12" s="544">
        <v>11281297.830872299</v>
      </c>
      <c r="C12" s="544">
        <v>10528438.687713001</v>
      </c>
      <c r="D12" s="544">
        <v>8685994.5315934606</v>
      </c>
      <c r="H12" s="263"/>
      <c r="I12" s="263"/>
      <c r="J12" s="263"/>
      <c r="K12" s="263"/>
      <c r="L12" s="263"/>
      <c r="M12" s="263"/>
    </row>
    <row r="13" spans="1:13" ht="15" thickBot="1" x14ac:dyDescent="0.4">
      <c r="A13" s="545" t="s">
        <v>122</v>
      </c>
      <c r="B13" s="544">
        <v>7680130.4635832896</v>
      </c>
      <c r="C13" s="544">
        <v>8342508.3428963199</v>
      </c>
      <c r="D13" s="544">
        <v>8294174.6305399099</v>
      </c>
      <c r="H13" s="263"/>
      <c r="I13" s="263"/>
      <c r="J13" s="263"/>
      <c r="K13" s="263"/>
      <c r="L13" s="263"/>
      <c r="M13" s="263"/>
    </row>
    <row r="14" spans="1:13" ht="15" thickBot="1" x14ac:dyDescent="0.4">
      <c r="A14" s="545" t="s">
        <v>329</v>
      </c>
      <c r="B14" s="544">
        <v>16350909.184529601</v>
      </c>
      <c r="C14" s="544">
        <v>6409850.5745318197</v>
      </c>
      <c r="D14" s="544">
        <v>6364173.3728248198</v>
      </c>
      <c r="H14" s="263"/>
      <c r="I14" s="263"/>
      <c r="J14" s="263"/>
      <c r="K14" s="263"/>
      <c r="L14" s="263"/>
      <c r="M14" s="263"/>
    </row>
    <row r="15" spans="1:13" ht="15" thickBot="1" x14ac:dyDescent="0.4">
      <c r="A15" s="545" t="s">
        <v>232</v>
      </c>
      <c r="B15" s="544">
        <v>857678.71</v>
      </c>
      <c r="C15" s="544">
        <v>1115600.68782881</v>
      </c>
      <c r="D15" s="544">
        <v>803707.32545831299</v>
      </c>
      <c r="G15" s="283"/>
      <c r="H15" s="263"/>
      <c r="I15" s="263"/>
      <c r="J15" s="263"/>
      <c r="K15" s="263"/>
      <c r="L15" s="263"/>
      <c r="M15" s="263"/>
    </row>
    <row r="16" spans="1:13" s="315" customFormat="1" ht="15" thickBot="1" x14ac:dyDescent="0.4">
      <c r="A16" s="545" t="s">
        <v>685</v>
      </c>
      <c r="B16" s="544">
        <v>587663.134594145</v>
      </c>
      <c r="C16" s="544">
        <v>587663.134594145</v>
      </c>
      <c r="D16" s="544">
        <v>470130.50767531601</v>
      </c>
      <c r="G16" s="331"/>
      <c r="H16" s="323"/>
      <c r="I16" s="323"/>
      <c r="J16" s="323"/>
      <c r="K16" s="323"/>
      <c r="L16" s="323"/>
      <c r="M16" s="323"/>
    </row>
    <row r="17" spans="1:13" s="315" customFormat="1" ht="15" thickBot="1" x14ac:dyDescent="0.4">
      <c r="A17" s="545" t="s">
        <v>502</v>
      </c>
      <c r="B17" s="544">
        <v>0</v>
      </c>
      <c r="C17" s="544">
        <v>0</v>
      </c>
      <c r="D17" s="544">
        <v>105968420.90390401</v>
      </c>
      <c r="G17" s="331"/>
      <c r="H17" s="323"/>
      <c r="I17" s="323"/>
      <c r="J17" s="323"/>
      <c r="K17" s="323"/>
      <c r="L17" s="323"/>
      <c r="M17" s="323"/>
    </row>
    <row r="18" spans="1:13" x14ac:dyDescent="0.35">
      <c r="A18" s="330" t="s">
        <v>235</v>
      </c>
      <c r="B18" s="543">
        <v>1909615118.80461</v>
      </c>
      <c r="C18" s="543">
        <v>1987273671.7028601</v>
      </c>
      <c r="D18" s="543">
        <v>1739836125.27121</v>
      </c>
      <c r="G18" s="283"/>
      <c r="I18" s="263"/>
      <c r="J18" s="283"/>
    </row>
    <row r="19" spans="1:13" x14ac:dyDescent="0.35">
      <c r="A19" s="296"/>
    </row>
    <row r="20" spans="1:13" x14ac:dyDescent="0.35">
      <c r="A20" s="50" t="s">
        <v>437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90BB8-3421-4104-9A79-9CE4FD478EE4}">
  <sheetPr codeName="Sheet3"/>
  <dimension ref="A1:D88"/>
  <sheetViews>
    <sheetView showGridLines="0" workbookViewId="0">
      <selection activeCell="F27" sqref="F27"/>
    </sheetView>
  </sheetViews>
  <sheetFormatPr defaultRowHeight="14.5" x14ac:dyDescent="0.35"/>
  <cols>
    <col min="1" max="1" width="30.26953125" customWidth="1"/>
    <col min="2" max="2" width="32.7265625" customWidth="1"/>
    <col min="3" max="3" width="20.7265625" customWidth="1"/>
    <col min="4" max="4" width="28.1796875" customWidth="1"/>
    <col min="5" max="5" width="12.81640625" customWidth="1"/>
  </cols>
  <sheetData>
    <row r="1" spans="1:4" ht="26.5" thickBot="1" x14ac:dyDescent="0.4">
      <c r="A1" s="310" t="s">
        <v>98</v>
      </c>
      <c r="B1" s="310" t="s">
        <v>152</v>
      </c>
      <c r="C1" s="310" t="s">
        <v>533</v>
      </c>
      <c r="D1" s="310" t="s">
        <v>534</v>
      </c>
    </row>
    <row r="2" spans="1:4" ht="15.5" thickTop="1" thickBot="1" x14ac:dyDescent="0.4">
      <c r="A2" s="311" t="s">
        <v>36</v>
      </c>
      <c r="B2" s="311" t="s">
        <v>265</v>
      </c>
      <c r="C2" s="273"/>
      <c r="D2" s="311"/>
    </row>
    <row r="3" spans="1:4" ht="15" thickBot="1" x14ac:dyDescent="0.4">
      <c r="A3" s="262" t="s">
        <v>198</v>
      </c>
      <c r="B3" s="262"/>
      <c r="C3" s="312"/>
      <c r="D3" s="262"/>
    </row>
    <row r="4" spans="1:4" ht="15" thickBot="1" x14ac:dyDescent="0.4">
      <c r="A4" s="311" t="s">
        <v>198</v>
      </c>
      <c r="B4" s="311" t="s">
        <v>442</v>
      </c>
      <c r="C4" s="273"/>
      <c r="D4" s="311"/>
    </row>
    <row r="5" spans="1:4" ht="15" thickBot="1" x14ac:dyDescent="0.4">
      <c r="A5" s="311" t="s">
        <v>198</v>
      </c>
      <c r="B5" s="311" t="s">
        <v>446</v>
      </c>
      <c r="C5" s="273"/>
      <c r="D5" s="311"/>
    </row>
    <row r="6" spans="1:4" ht="15" thickBot="1" x14ac:dyDescent="0.4">
      <c r="A6" s="311" t="s">
        <v>198</v>
      </c>
      <c r="B6" s="311" t="s">
        <v>535</v>
      </c>
      <c r="C6" s="273"/>
      <c r="D6" s="311" t="s">
        <v>536</v>
      </c>
    </row>
    <row r="7" spans="1:4" ht="26.5" thickBot="1" x14ac:dyDescent="0.4">
      <c r="A7" s="311" t="s">
        <v>198</v>
      </c>
      <c r="B7" s="311" t="s">
        <v>444</v>
      </c>
      <c r="C7" s="273"/>
      <c r="D7" s="273" t="s">
        <v>537</v>
      </c>
    </row>
    <row r="8" spans="1:4" ht="15" thickBot="1" x14ac:dyDescent="0.4">
      <c r="A8" s="311" t="s">
        <v>198</v>
      </c>
      <c r="B8" s="311" t="s">
        <v>158</v>
      </c>
      <c r="C8" s="273"/>
      <c r="D8" s="273"/>
    </row>
    <row r="9" spans="1:4" ht="15" thickBot="1" x14ac:dyDescent="0.4">
      <c r="A9" s="311" t="s">
        <v>198</v>
      </c>
      <c r="B9" s="311" t="s">
        <v>538</v>
      </c>
      <c r="C9" s="273" t="s">
        <v>539</v>
      </c>
      <c r="D9" s="273"/>
    </row>
    <row r="10" spans="1:4" ht="26.5" thickBot="1" x14ac:dyDescent="0.4">
      <c r="A10" s="311" t="s">
        <v>198</v>
      </c>
      <c r="B10" s="311" t="s">
        <v>540</v>
      </c>
      <c r="C10" s="273" t="s">
        <v>539</v>
      </c>
      <c r="D10" s="273" t="s">
        <v>541</v>
      </c>
    </row>
    <row r="11" spans="1:4" ht="15" thickBot="1" x14ac:dyDescent="0.4">
      <c r="A11" s="311" t="s">
        <v>198</v>
      </c>
      <c r="B11" s="311" t="s">
        <v>542</v>
      </c>
      <c r="C11" s="273"/>
      <c r="D11" s="311"/>
    </row>
    <row r="12" spans="1:4" ht="15" thickBot="1" x14ac:dyDescent="0.4">
      <c r="A12" s="311" t="s">
        <v>198</v>
      </c>
      <c r="B12" s="311" t="s">
        <v>543</v>
      </c>
      <c r="C12" s="273"/>
      <c r="D12" s="311"/>
    </row>
    <row r="13" spans="1:4" ht="15" thickBot="1" x14ac:dyDescent="0.4">
      <c r="A13" s="262" t="s">
        <v>97</v>
      </c>
      <c r="B13" s="262"/>
      <c r="C13" s="312"/>
      <c r="D13" s="262"/>
    </row>
    <row r="14" spans="1:4" ht="15" thickBot="1" x14ac:dyDescent="0.4">
      <c r="A14" s="311" t="s">
        <v>97</v>
      </c>
      <c r="B14" s="311" t="s">
        <v>267</v>
      </c>
      <c r="C14" s="273"/>
      <c r="D14" s="311"/>
    </row>
    <row r="15" spans="1:4" ht="15" thickBot="1" x14ac:dyDescent="0.4">
      <c r="A15" s="311" t="s">
        <v>97</v>
      </c>
      <c r="B15" s="311" t="s">
        <v>455</v>
      </c>
      <c r="C15" s="273"/>
      <c r="D15" s="311"/>
    </row>
    <row r="16" spans="1:4" ht="15" thickBot="1" x14ac:dyDescent="0.4">
      <c r="A16" s="311" t="s">
        <v>97</v>
      </c>
      <c r="B16" s="311" t="s">
        <v>544</v>
      </c>
      <c r="C16" s="273"/>
      <c r="D16" s="311"/>
    </row>
    <row r="17" spans="1:4" ht="15" thickBot="1" x14ac:dyDescent="0.4">
      <c r="A17" s="311" t="s">
        <v>97</v>
      </c>
      <c r="B17" s="311" t="s">
        <v>448</v>
      </c>
      <c r="C17" s="273"/>
      <c r="D17" s="311"/>
    </row>
    <row r="18" spans="1:4" ht="15" thickBot="1" x14ac:dyDescent="0.4">
      <c r="A18" s="311" t="s">
        <v>97</v>
      </c>
      <c r="B18" s="311" t="s">
        <v>453</v>
      </c>
      <c r="C18" s="273"/>
      <c r="D18" s="311"/>
    </row>
    <row r="19" spans="1:4" ht="15" thickBot="1" x14ac:dyDescent="0.4">
      <c r="A19" s="311" t="s">
        <v>97</v>
      </c>
      <c r="B19" s="311" t="s">
        <v>545</v>
      </c>
      <c r="C19" s="273"/>
      <c r="D19" s="311"/>
    </row>
    <row r="20" spans="1:4" ht="15" thickBot="1" x14ac:dyDescent="0.4">
      <c r="A20" s="262" t="s">
        <v>199</v>
      </c>
      <c r="B20" s="262"/>
      <c r="C20" s="312"/>
      <c r="D20" s="262"/>
    </row>
    <row r="21" spans="1:4" ht="15" thickBot="1" x14ac:dyDescent="0.4">
      <c r="A21" s="311" t="s">
        <v>199</v>
      </c>
      <c r="B21" s="311" t="s">
        <v>546</v>
      </c>
      <c r="C21" s="273" t="s">
        <v>547</v>
      </c>
      <c r="D21" s="311"/>
    </row>
    <row r="22" spans="1:4" ht="26.5" thickBot="1" x14ac:dyDescent="0.4">
      <c r="A22" s="311" t="s">
        <v>199</v>
      </c>
      <c r="B22" s="311" t="s">
        <v>548</v>
      </c>
      <c r="C22" s="273"/>
      <c r="D22" s="273" t="s">
        <v>549</v>
      </c>
    </row>
    <row r="23" spans="1:4" ht="26.5" thickBot="1" x14ac:dyDescent="0.4">
      <c r="A23" s="311" t="s">
        <v>199</v>
      </c>
      <c r="B23" s="311" t="s">
        <v>550</v>
      </c>
      <c r="C23" s="273"/>
      <c r="D23" s="273" t="s">
        <v>551</v>
      </c>
    </row>
    <row r="24" spans="1:4" ht="17.5" customHeight="1" thickBot="1" x14ac:dyDescent="0.4">
      <c r="A24" s="311" t="s">
        <v>199</v>
      </c>
      <c r="B24" s="311" t="s">
        <v>552</v>
      </c>
      <c r="C24" s="273"/>
      <c r="D24" s="311"/>
    </row>
    <row r="25" spans="1:4" ht="26.5" thickBot="1" x14ac:dyDescent="0.4">
      <c r="A25" s="311" t="s">
        <v>199</v>
      </c>
      <c r="B25" s="311" t="s">
        <v>553</v>
      </c>
      <c r="C25" s="273"/>
      <c r="D25" s="273" t="s">
        <v>1219</v>
      </c>
    </row>
    <row r="26" spans="1:4" ht="17.5" customHeight="1" thickBot="1" x14ac:dyDescent="0.4">
      <c r="A26" s="262" t="s">
        <v>554</v>
      </c>
      <c r="B26" s="262"/>
      <c r="C26" s="312"/>
      <c r="D26" s="262"/>
    </row>
    <row r="27" spans="1:4" ht="15" thickBot="1" x14ac:dyDescent="0.4">
      <c r="A27" s="311" t="s">
        <v>669</v>
      </c>
      <c r="B27" s="311" t="s">
        <v>441</v>
      </c>
      <c r="C27" s="273"/>
      <c r="D27" s="311"/>
    </row>
    <row r="28" spans="1:4" ht="15" thickBot="1" x14ac:dyDescent="0.4">
      <c r="A28" s="311" t="s">
        <v>669</v>
      </c>
      <c r="B28" s="311" t="s">
        <v>443</v>
      </c>
      <c r="C28" s="273"/>
      <c r="D28" s="311"/>
    </row>
    <row r="29" spans="1:4" ht="15" thickBot="1" x14ac:dyDescent="0.4">
      <c r="A29" s="311" t="s">
        <v>669</v>
      </c>
      <c r="B29" s="311" t="s">
        <v>445</v>
      </c>
      <c r="C29" s="273"/>
      <c r="D29" s="311"/>
    </row>
    <row r="30" spans="1:4" ht="15" thickBot="1" x14ac:dyDescent="0.4">
      <c r="A30" s="311" t="s">
        <v>669</v>
      </c>
      <c r="B30" s="311" t="s">
        <v>457</v>
      </c>
      <c r="C30" s="273"/>
      <c r="D30" s="311"/>
    </row>
    <row r="31" spans="1:4" ht="15" thickBot="1" x14ac:dyDescent="0.4">
      <c r="A31" s="311" t="s">
        <v>669</v>
      </c>
      <c r="B31" s="311" t="s">
        <v>266</v>
      </c>
      <c r="C31" s="273"/>
      <c r="D31" s="311"/>
    </row>
    <row r="32" spans="1:4" ht="15" thickBot="1" x14ac:dyDescent="0.4">
      <c r="A32" s="311" t="s">
        <v>669</v>
      </c>
      <c r="B32" s="311" t="s">
        <v>447</v>
      </c>
      <c r="C32" s="273"/>
      <c r="D32" s="311"/>
    </row>
    <row r="33" spans="1:4" ht="15" thickBot="1" x14ac:dyDescent="0.4">
      <c r="A33" s="311" t="s">
        <v>670</v>
      </c>
      <c r="B33" s="311" t="s">
        <v>449</v>
      </c>
      <c r="C33" s="273"/>
      <c r="D33" s="311"/>
    </row>
    <row r="34" spans="1:4" ht="15" thickBot="1" x14ac:dyDescent="0.4">
      <c r="A34" s="311" t="s">
        <v>670</v>
      </c>
      <c r="B34" s="311" t="s">
        <v>451</v>
      </c>
      <c r="C34" s="273"/>
      <c r="D34" s="311"/>
    </row>
    <row r="35" spans="1:4" ht="15" thickBot="1" x14ac:dyDescent="0.4">
      <c r="A35" s="311" t="s">
        <v>671</v>
      </c>
      <c r="B35" s="311" t="s">
        <v>672</v>
      </c>
      <c r="C35" s="273" t="s">
        <v>539</v>
      </c>
      <c r="D35" s="311"/>
    </row>
    <row r="36" spans="1:4" ht="15" thickBot="1" x14ac:dyDescent="0.4">
      <c r="A36" s="262" t="s">
        <v>268</v>
      </c>
      <c r="B36" s="262"/>
      <c r="C36" s="312"/>
      <c r="D36" s="262"/>
    </row>
    <row r="37" spans="1:4" ht="15" thickBot="1" x14ac:dyDescent="0.4">
      <c r="A37" s="311" t="s">
        <v>556</v>
      </c>
      <c r="B37" s="311" t="s">
        <v>609</v>
      </c>
      <c r="C37" s="273"/>
      <c r="D37" s="311"/>
    </row>
    <row r="38" spans="1:4" ht="15" thickBot="1" x14ac:dyDescent="0.4">
      <c r="A38" s="311" t="s">
        <v>556</v>
      </c>
      <c r="B38" s="311" t="s">
        <v>557</v>
      </c>
      <c r="C38" s="273"/>
      <c r="D38" s="311"/>
    </row>
    <row r="39" spans="1:4" ht="15" thickBot="1" x14ac:dyDescent="0.4">
      <c r="A39" s="311" t="s">
        <v>556</v>
      </c>
      <c r="B39" s="311" t="s">
        <v>558</v>
      </c>
      <c r="C39" s="273"/>
      <c r="D39" s="311"/>
    </row>
    <row r="40" spans="1:4" ht="15" thickBot="1" x14ac:dyDescent="0.4">
      <c r="A40" s="311" t="s">
        <v>556</v>
      </c>
      <c r="B40" s="311" t="s">
        <v>559</v>
      </c>
      <c r="C40" s="273"/>
      <c r="D40" s="311"/>
    </row>
    <row r="41" spans="1:4" ht="15" thickBot="1" x14ac:dyDescent="0.4">
      <c r="A41" s="311" t="s">
        <v>556</v>
      </c>
      <c r="B41" s="311" t="s">
        <v>560</v>
      </c>
      <c r="C41" s="273"/>
      <c r="D41" s="311"/>
    </row>
    <row r="42" spans="1:4" ht="15" thickBot="1" x14ac:dyDescent="0.4">
      <c r="A42" s="311" t="s">
        <v>556</v>
      </c>
      <c r="B42" s="311" t="s">
        <v>673</v>
      </c>
      <c r="C42" s="273"/>
      <c r="D42" s="311"/>
    </row>
    <row r="43" spans="1:4" ht="17.25" customHeight="1" x14ac:dyDescent="0.35">
      <c r="A43" s="268" t="s">
        <v>556</v>
      </c>
      <c r="B43" s="268" t="s">
        <v>458</v>
      </c>
      <c r="C43" s="268"/>
      <c r="D43" s="268"/>
    </row>
    <row r="45" spans="1:4" ht="28" customHeight="1" x14ac:dyDescent="0.35"/>
    <row r="46" spans="1:4" x14ac:dyDescent="0.35">
      <c r="A46" s="315"/>
      <c r="B46" s="315"/>
      <c r="C46" s="315"/>
    </row>
    <row r="47" spans="1:4" x14ac:dyDescent="0.35">
      <c r="A47" s="315"/>
      <c r="B47" s="315"/>
      <c r="C47" s="315"/>
    </row>
    <row r="48" spans="1:4" x14ac:dyDescent="0.35">
      <c r="A48" s="315"/>
      <c r="B48" s="315"/>
      <c r="C48" s="315"/>
    </row>
    <row r="49" spans="1:3" x14ac:dyDescent="0.35">
      <c r="A49" s="315"/>
      <c r="B49" s="315"/>
      <c r="C49" s="315"/>
    </row>
    <row r="50" spans="1:3" x14ac:dyDescent="0.35">
      <c r="A50" s="315"/>
      <c r="B50" s="315"/>
      <c r="C50" s="315"/>
    </row>
    <row r="51" spans="1:3" x14ac:dyDescent="0.35">
      <c r="A51" s="315"/>
      <c r="B51" s="315"/>
      <c r="C51" s="315"/>
    </row>
    <row r="52" spans="1:3" x14ac:dyDescent="0.35">
      <c r="A52" s="315"/>
      <c r="B52" s="315"/>
      <c r="C52" s="315"/>
    </row>
    <row r="53" spans="1:3" x14ac:dyDescent="0.35">
      <c r="A53" s="315"/>
      <c r="B53" s="315"/>
      <c r="C53" s="315"/>
    </row>
    <row r="54" spans="1:3" x14ac:dyDescent="0.35">
      <c r="A54" s="315"/>
      <c r="B54" s="315"/>
      <c r="C54" s="315"/>
    </row>
    <row r="55" spans="1:3" x14ac:dyDescent="0.35">
      <c r="A55" s="315"/>
      <c r="B55" s="315"/>
      <c r="C55" s="315"/>
    </row>
    <row r="56" spans="1:3" x14ac:dyDescent="0.35">
      <c r="A56" s="315"/>
      <c r="B56" s="315"/>
      <c r="C56" s="315"/>
    </row>
    <row r="57" spans="1:3" x14ac:dyDescent="0.35">
      <c r="A57" s="315"/>
      <c r="B57" s="315"/>
      <c r="C57" s="315"/>
    </row>
    <row r="58" spans="1:3" x14ac:dyDescent="0.35">
      <c r="A58" s="315"/>
      <c r="B58" s="315"/>
      <c r="C58" s="315"/>
    </row>
    <row r="59" spans="1:3" x14ac:dyDescent="0.35">
      <c r="A59" s="315"/>
      <c r="B59" s="315"/>
      <c r="C59" s="315"/>
    </row>
    <row r="60" spans="1:3" x14ac:dyDescent="0.35">
      <c r="A60" s="315"/>
      <c r="B60" s="315"/>
      <c r="C60" s="315"/>
    </row>
    <row r="61" spans="1:3" x14ac:dyDescent="0.35">
      <c r="A61" s="315"/>
      <c r="B61" s="315"/>
      <c r="C61" s="315"/>
    </row>
    <row r="62" spans="1:3" x14ac:dyDescent="0.35">
      <c r="A62" s="315"/>
      <c r="B62" s="315"/>
      <c r="C62" s="315"/>
    </row>
    <row r="63" spans="1:3" x14ac:dyDescent="0.35">
      <c r="A63" s="315"/>
      <c r="B63" s="315"/>
      <c r="C63" s="315"/>
    </row>
    <row r="64" spans="1:3" x14ac:dyDescent="0.35">
      <c r="A64" s="315"/>
      <c r="B64" s="315"/>
      <c r="C64" s="315"/>
    </row>
    <row r="65" spans="1:3" x14ac:dyDescent="0.35">
      <c r="A65" s="315"/>
      <c r="B65" s="315"/>
      <c r="C65" s="315"/>
    </row>
    <row r="66" spans="1:3" x14ac:dyDescent="0.35">
      <c r="A66" s="315"/>
      <c r="B66" s="315"/>
      <c r="C66" s="315"/>
    </row>
    <row r="67" spans="1:3" x14ac:dyDescent="0.35">
      <c r="A67" s="315"/>
      <c r="B67" s="315"/>
      <c r="C67" s="315"/>
    </row>
    <row r="68" spans="1:3" x14ac:dyDescent="0.35">
      <c r="A68" s="315"/>
      <c r="B68" s="315"/>
      <c r="C68" s="315"/>
    </row>
    <row r="69" spans="1:3" x14ac:dyDescent="0.35">
      <c r="A69" s="315"/>
      <c r="B69" s="315"/>
      <c r="C69" s="315"/>
    </row>
    <row r="70" spans="1:3" x14ac:dyDescent="0.35">
      <c r="A70" s="315"/>
      <c r="B70" s="315"/>
      <c r="C70" s="315"/>
    </row>
    <row r="71" spans="1:3" x14ac:dyDescent="0.35">
      <c r="A71" s="315"/>
      <c r="B71" s="315"/>
      <c r="C71" s="315"/>
    </row>
    <row r="72" spans="1:3" x14ac:dyDescent="0.35">
      <c r="A72" s="315"/>
      <c r="B72" s="315"/>
      <c r="C72" s="315"/>
    </row>
    <row r="73" spans="1:3" x14ac:dyDescent="0.35">
      <c r="A73" s="315"/>
      <c r="B73" s="315"/>
      <c r="C73" s="315"/>
    </row>
    <row r="74" spans="1:3" x14ac:dyDescent="0.35">
      <c r="A74" s="315"/>
      <c r="B74" s="315"/>
      <c r="C74" s="315"/>
    </row>
    <row r="75" spans="1:3" x14ac:dyDescent="0.35">
      <c r="A75" s="315"/>
      <c r="B75" s="315"/>
      <c r="C75" s="315"/>
    </row>
    <row r="76" spans="1:3" x14ac:dyDescent="0.35">
      <c r="A76" s="315"/>
      <c r="B76" s="315"/>
      <c r="C76" s="315"/>
    </row>
    <row r="77" spans="1:3" x14ac:dyDescent="0.35">
      <c r="A77" s="315"/>
      <c r="B77" s="315"/>
      <c r="C77" s="315"/>
    </row>
    <row r="78" spans="1:3" x14ac:dyDescent="0.35">
      <c r="A78" s="315"/>
      <c r="B78" s="315"/>
      <c r="C78" s="315"/>
    </row>
    <row r="79" spans="1:3" x14ac:dyDescent="0.35">
      <c r="A79" s="315"/>
      <c r="B79" s="315"/>
      <c r="C79" s="315"/>
    </row>
    <row r="80" spans="1:3" x14ac:dyDescent="0.35">
      <c r="A80" s="315"/>
      <c r="B80" s="315"/>
      <c r="C80" s="315"/>
    </row>
    <row r="81" spans="1:3" x14ac:dyDescent="0.35">
      <c r="A81" s="315"/>
      <c r="B81" s="315"/>
      <c r="C81" s="315"/>
    </row>
    <row r="82" spans="1:3" x14ac:dyDescent="0.35">
      <c r="A82" s="315"/>
      <c r="B82" s="315"/>
      <c r="C82" s="315"/>
    </row>
    <row r="83" spans="1:3" x14ac:dyDescent="0.35">
      <c r="A83" s="315"/>
      <c r="B83" s="315"/>
      <c r="C83" s="315"/>
    </row>
    <row r="84" spans="1:3" x14ac:dyDescent="0.35">
      <c r="A84" s="315"/>
      <c r="B84" s="315"/>
      <c r="C84" s="315"/>
    </row>
    <row r="85" spans="1:3" x14ac:dyDescent="0.35">
      <c r="A85" s="315"/>
      <c r="B85" s="315"/>
      <c r="C85" s="315"/>
    </row>
    <row r="86" spans="1:3" x14ac:dyDescent="0.35">
      <c r="A86" s="315"/>
      <c r="B86" s="315"/>
      <c r="C86" s="315"/>
    </row>
    <row r="87" spans="1:3" x14ac:dyDescent="0.35">
      <c r="A87" s="315"/>
      <c r="B87" s="315"/>
      <c r="C87" s="315"/>
    </row>
    <row r="88" spans="1:3" x14ac:dyDescent="0.35">
      <c r="A88" s="315"/>
      <c r="B88" s="315"/>
      <c r="C88" s="315"/>
    </row>
  </sheetData>
  <dataValidations disablePrompts="1" count="1">
    <dataValidation type="list" allowBlank="1" showInputMessage="1" showErrorMessage="1" sqref="A3" xr:uid="{0799DA91-129D-4CEE-8F8A-DEFCB7C785F2}">
      <formula1>#REF!</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5619C-63DB-45D5-9FF5-7943C5422FB1}">
  <sheetPr codeName="Sheet36"/>
  <dimension ref="A1:J18"/>
  <sheetViews>
    <sheetView showGridLines="0" workbookViewId="0">
      <selection activeCell="A2" sqref="A2:D18"/>
    </sheetView>
  </sheetViews>
  <sheetFormatPr defaultRowHeight="14.5" x14ac:dyDescent="0.35"/>
  <cols>
    <col min="1" max="1" width="20.7265625" customWidth="1"/>
    <col min="2" max="2" width="19.54296875" style="263" customWidth="1"/>
    <col min="3" max="3" width="21.26953125" style="263" customWidth="1"/>
    <col min="4" max="4" width="18.26953125" style="263" customWidth="1"/>
    <col min="10" max="10" width="11.54296875" bestFit="1" customWidth="1"/>
  </cols>
  <sheetData>
    <row r="1" spans="1:10" ht="26" x14ac:dyDescent="0.35">
      <c r="A1" s="128" t="s">
        <v>330</v>
      </c>
    </row>
    <row r="2" spans="1:10" ht="33" customHeight="1" thickBot="1" x14ac:dyDescent="0.4">
      <c r="A2" s="260" t="s">
        <v>21</v>
      </c>
      <c r="B2" s="293" t="s">
        <v>316</v>
      </c>
      <c r="C2" s="293" t="s">
        <v>317</v>
      </c>
      <c r="D2" s="293" t="s">
        <v>318</v>
      </c>
      <c r="J2" s="263"/>
    </row>
    <row r="3" spans="1:10" ht="15.5" thickTop="1" thickBot="1" x14ac:dyDescent="0.4">
      <c r="A3" s="547" t="s">
        <v>22</v>
      </c>
      <c r="B3" s="546">
        <v>157545.613542081</v>
      </c>
      <c r="C3" s="546">
        <v>221895.17798400801</v>
      </c>
      <c r="D3" s="546">
        <v>176578.613360566</v>
      </c>
      <c r="J3" s="263"/>
    </row>
    <row r="4" spans="1:10" ht="15" thickBot="1" x14ac:dyDescent="0.4">
      <c r="A4" s="547" t="s">
        <v>265</v>
      </c>
      <c r="B4" s="546">
        <v>52307.957191671398</v>
      </c>
      <c r="C4" s="546">
        <v>52534.627979768098</v>
      </c>
      <c r="D4" s="546">
        <v>52534.627979768098</v>
      </c>
      <c r="J4" s="263"/>
    </row>
    <row r="5" spans="1:10" ht="15" thickBot="1" x14ac:dyDescent="0.4">
      <c r="A5" s="547" t="s">
        <v>23</v>
      </c>
      <c r="B5" s="546">
        <v>18387.317202022899</v>
      </c>
      <c r="C5" s="546">
        <v>16615.464871517801</v>
      </c>
      <c r="D5" s="546">
        <v>13113.1476489139</v>
      </c>
      <c r="J5" s="263"/>
    </row>
    <row r="6" spans="1:10" ht="15" thickBot="1" x14ac:dyDescent="0.4">
      <c r="A6" s="547" t="s">
        <v>125</v>
      </c>
      <c r="B6" s="546">
        <v>13146.8091543556</v>
      </c>
      <c r="C6" s="546">
        <v>13731.782040193501</v>
      </c>
      <c r="D6" s="546">
        <v>9634.4036031336691</v>
      </c>
      <c r="J6" s="263"/>
    </row>
    <row r="7" spans="1:10" ht="15" thickBot="1" x14ac:dyDescent="0.4">
      <c r="A7" s="547" t="s">
        <v>25</v>
      </c>
      <c r="B7" s="546">
        <v>6755.8036760000005</v>
      </c>
      <c r="C7" s="546">
        <v>6262.2243842470198</v>
      </c>
      <c r="D7" s="546">
        <v>4901.7583493126604</v>
      </c>
      <c r="J7" s="263"/>
    </row>
    <row r="8" spans="1:10" ht="15" thickBot="1" x14ac:dyDescent="0.4">
      <c r="A8" s="547" t="s">
        <v>24</v>
      </c>
      <c r="B8" s="546">
        <v>3794.8944459999998</v>
      </c>
      <c r="C8" s="546">
        <v>3599.9299359394499</v>
      </c>
      <c r="D8" s="546">
        <v>2795.0571370797802</v>
      </c>
      <c r="J8" s="263"/>
    </row>
    <row r="9" spans="1:10" ht="15" thickBot="1" x14ac:dyDescent="0.4">
      <c r="A9" s="547" t="s">
        <v>328</v>
      </c>
      <c r="B9" s="546">
        <v>3424.1451509999602</v>
      </c>
      <c r="C9" s="546">
        <v>3434.5119740052201</v>
      </c>
      <c r="D9" s="546">
        <v>2972.0697188317399</v>
      </c>
      <c r="J9" s="263"/>
    </row>
    <row r="10" spans="1:10" ht="15" thickBot="1" x14ac:dyDescent="0.4">
      <c r="A10" s="547" t="s">
        <v>121</v>
      </c>
      <c r="B10" s="546">
        <v>1812.51405653029</v>
      </c>
      <c r="C10" s="546">
        <v>1707.0544889509199</v>
      </c>
      <c r="D10" s="546">
        <v>1358.0978585825401</v>
      </c>
      <c r="J10" s="263"/>
    </row>
    <row r="11" spans="1:10" ht="15" thickBot="1" x14ac:dyDescent="0.4">
      <c r="A11" s="547" t="s">
        <v>684</v>
      </c>
      <c r="B11" s="546">
        <v>1430.8512490000001</v>
      </c>
      <c r="C11" s="546">
        <v>1433.9499130414699</v>
      </c>
      <c r="D11" s="546">
        <v>1147.1599304331701</v>
      </c>
      <c r="J11" s="263"/>
    </row>
    <row r="12" spans="1:10" ht="15" thickBot="1" x14ac:dyDescent="0.4">
      <c r="A12" s="547" t="s">
        <v>122</v>
      </c>
      <c r="B12" s="546">
        <v>1043.9870154761099</v>
      </c>
      <c r="C12" s="546">
        <v>998.03511435273799</v>
      </c>
      <c r="D12" s="546">
        <v>998.45193085786104</v>
      </c>
      <c r="J12" s="263"/>
    </row>
    <row r="13" spans="1:10" ht="15" thickBot="1" x14ac:dyDescent="0.4">
      <c r="A13" s="547" t="s">
        <v>329</v>
      </c>
      <c r="B13" s="546">
        <v>1094.2839673082201</v>
      </c>
      <c r="C13" s="546">
        <v>907.50473269390602</v>
      </c>
      <c r="D13" s="546">
        <v>907.50473269390602</v>
      </c>
      <c r="J13" s="263"/>
    </row>
    <row r="14" spans="1:10" ht="15" thickBot="1" x14ac:dyDescent="0.4">
      <c r="A14" s="547" t="s">
        <v>232</v>
      </c>
      <c r="B14" s="546">
        <v>108.788</v>
      </c>
      <c r="C14" s="546">
        <v>144.12150487074601</v>
      </c>
      <c r="D14" s="546">
        <v>103.40591290149899</v>
      </c>
      <c r="J14" s="263"/>
    </row>
    <row r="15" spans="1:10" ht="15" thickBot="1" x14ac:dyDescent="0.4">
      <c r="A15" s="547" t="s">
        <v>487</v>
      </c>
      <c r="B15" s="546">
        <v>30.7</v>
      </c>
      <c r="C15" s="546">
        <v>17.106059688142999</v>
      </c>
      <c r="D15" s="546">
        <v>9.8878904409529298</v>
      </c>
      <c r="J15" s="263"/>
    </row>
    <row r="16" spans="1:10" ht="15" thickBot="1" x14ac:dyDescent="0.4">
      <c r="A16" s="547" t="s">
        <v>502</v>
      </c>
      <c r="B16" s="546">
        <v>0</v>
      </c>
      <c r="C16" s="546">
        <v>0</v>
      </c>
      <c r="D16" s="546">
        <v>18290.439772454702</v>
      </c>
    </row>
    <row r="17" spans="1:4" ht="15" thickBot="1" x14ac:dyDescent="0.4">
      <c r="A17" s="547" t="s">
        <v>685</v>
      </c>
      <c r="B17" s="546">
        <v>0</v>
      </c>
      <c r="C17" s="546">
        <v>0</v>
      </c>
      <c r="D17" s="546">
        <v>0</v>
      </c>
    </row>
    <row r="18" spans="1:4" x14ac:dyDescent="0.35">
      <c r="A18" s="330" t="s">
        <v>235</v>
      </c>
      <c r="B18" s="543">
        <v>260883.66465144599</v>
      </c>
      <c r="C18" s="543">
        <v>323281.49098327698</v>
      </c>
      <c r="D18" s="543">
        <v>285344.62582597102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4ED8-9887-4221-91C4-125A3F38ACA5}">
  <sheetPr codeName="Sheet37"/>
  <dimension ref="A2:E54"/>
  <sheetViews>
    <sheetView workbookViewId="0">
      <selection activeCell="V22" sqref="V22"/>
    </sheetView>
  </sheetViews>
  <sheetFormatPr defaultColWidth="9.1796875" defaultRowHeight="14.5" x14ac:dyDescent="0.35"/>
  <cols>
    <col min="1" max="1" width="14.453125" style="315" customWidth="1"/>
    <col min="2" max="2" width="16.81640625" style="315" bestFit="1" customWidth="1"/>
    <col min="3" max="3" width="10.81640625" style="315" customWidth="1"/>
    <col min="4" max="16384" width="9.1796875" style="315"/>
  </cols>
  <sheetData>
    <row r="2" spans="1:5" ht="26" x14ac:dyDescent="0.35">
      <c r="E2" s="128" t="s">
        <v>327</v>
      </c>
    </row>
    <row r="3" spans="1:5" ht="15" thickBot="1" x14ac:dyDescent="0.4">
      <c r="A3" s="315" t="s">
        <v>21</v>
      </c>
      <c r="B3" s="512" t="s">
        <v>138</v>
      </c>
    </row>
    <row r="4" spans="1:5" ht="15" thickBot="1" x14ac:dyDescent="0.4">
      <c r="A4" s="542" t="s">
        <v>22</v>
      </c>
      <c r="B4" s="541">
        <v>1039580872.2867399</v>
      </c>
      <c r="C4" s="271">
        <f>B4/B$19</f>
        <v>0.59751654606245386</v>
      </c>
    </row>
    <row r="5" spans="1:5" ht="15" thickBot="1" x14ac:dyDescent="0.4">
      <c r="A5" s="542" t="s">
        <v>265</v>
      </c>
      <c r="B5" s="541">
        <v>270951739.97075999</v>
      </c>
      <c r="C5" s="271">
        <f t="shared" ref="C5:C19" si="0">B5/B$19</f>
        <v>0.15573405795820131</v>
      </c>
    </row>
    <row r="6" spans="1:5" ht="15" thickBot="1" x14ac:dyDescent="0.4">
      <c r="A6" s="542" t="s">
        <v>125</v>
      </c>
      <c r="B6" s="541">
        <v>136342140.34583101</v>
      </c>
      <c r="C6" s="271">
        <f t="shared" si="0"/>
        <v>7.8364932401077225E-2</v>
      </c>
    </row>
    <row r="7" spans="1:5" ht="15" thickBot="1" x14ac:dyDescent="0.4">
      <c r="A7" s="542" t="s">
        <v>502</v>
      </c>
      <c r="B7" s="541">
        <v>105968420.90390401</v>
      </c>
      <c r="C7" s="271">
        <f t="shared" si="0"/>
        <v>6.0907127610874842E-2</v>
      </c>
    </row>
    <row r="8" spans="1:5" ht="15" thickBot="1" x14ac:dyDescent="0.4">
      <c r="A8" s="542" t="s">
        <v>23</v>
      </c>
      <c r="B8" s="541">
        <v>58516360.215645902</v>
      </c>
      <c r="C8" s="271">
        <f t="shared" si="0"/>
        <v>3.3633259687905384E-2</v>
      </c>
    </row>
    <row r="9" spans="1:5" ht="15" thickBot="1" x14ac:dyDescent="0.4">
      <c r="A9" s="542" t="s">
        <v>25</v>
      </c>
      <c r="B9" s="541">
        <v>31733686.721637499</v>
      </c>
      <c r="C9" s="271">
        <f t="shared" si="0"/>
        <v>1.8239468798643698E-2</v>
      </c>
    </row>
    <row r="10" spans="1:5" ht="15" thickBot="1" x14ac:dyDescent="0.4">
      <c r="A10" s="542" t="s">
        <v>328</v>
      </c>
      <c r="B10" s="541">
        <v>26954419.7138847</v>
      </c>
      <c r="C10" s="271">
        <f t="shared" si="0"/>
        <v>1.5492504910301755E-2</v>
      </c>
    </row>
    <row r="11" spans="1:5" ht="15" thickBot="1" x14ac:dyDescent="0.4">
      <c r="A11" s="542" t="s">
        <v>24</v>
      </c>
      <c r="B11" s="541">
        <v>25941400.786173899</v>
      </c>
      <c r="C11" s="271">
        <f t="shared" si="0"/>
        <v>1.4910255287480016E-2</v>
      </c>
    </row>
    <row r="12" spans="1:5" ht="15" thickBot="1" x14ac:dyDescent="0.4">
      <c r="A12" s="542" t="s">
        <v>684</v>
      </c>
      <c r="B12" s="541">
        <v>9858634.6215293594</v>
      </c>
      <c r="C12" s="271">
        <f t="shared" si="0"/>
        <v>5.6664156343992078E-3</v>
      </c>
    </row>
    <row r="13" spans="1:5" ht="15" thickBot="1" x14ac:dyDescent="0.4">
      <c r="A13" s="542" t="s">
        <v>487</v>
      </c>
      <c r="B13" s="541">
        <v>9370269.3370185196</v>
      </c>
      <c r="C13" s="271">
        <f t="shared" si="0"/>
        <v>5.3857194944482625E-3</v>
      </c>
    </row>
    <row r="14" spans="1:5" ht="15" thickBot="1" x14ac:dyDescent="0.4">
      <c r="A14" s="542" t="s">
        <v>121</v>
      </c>
      <c r="B14" s="541">
        <v>8685994.5315934606</v>
      </c>
      <c r="C14" s="632">
        <f t="shared" si="0"/>
        <v>4.992421070828975E-3</v>
      </c>
    </row>
    <row r="15" spans="1:5" ht="15" thickBot="1" x14ac:dyDescent="0.4">
      <c r="A15" s="542" t="s">
        <v>122</v>
      </c>
      <c r="B15" s="541">
        <v>8294174.6305399099</v>
      </c>
      <c r="C15" s="632">
        <f t="shared" si="0"/>
        <v>4.7672160096382428E-3</v>
      </c>
    </row>
    <row r="16" spans="1:5" ht="15" thickBot="1" x14ac:dyDescent="0.4">
      <c r="A16" s="625" t="s">
        <v>329</v>
      </c>
      <c r="B16" s="623">
        <v>6364173.3728248198</v>
      </c>
      <c r="C16" s="632">
        <f t="shared" si="0"/>
        <v>3.6579154096094729E-3</v>
      </c>
    </row>
    <row r="17" spans="1:3" ht="15" thickBot="1" x14ac:dyDescent="0.4">
      <c r="A17" s="625" t="s">
        <v>232</v>
      </c>
      <c r="B17" s="623">
        <v>803707.32545831299</v>
      </c>
      <c r="C17" s="632">
        <f t="shared" si="0"/>
        <v>4.6194426807468788E-4</v>
      </c>
    </row>
    <row r="18" spans="1:3" ht="15" thickBot="1" x14ac:dyDescent="0.4">
      <c r="A18" s="625" t="s">
        <v>685</v>
      </c>
      <c r="B18" s="623">
        <v>470130.50767531601</v>
      </c>
      <c r="C18" s="632">
        <f t="shared" si="0"/>
        <v>2.7021539606325232E-4</v>
      </c>
    </row>
    <row r="19" spans="1:3" ht="15" thickBot="1" x14ac:dyDescent="0.4">
      <c r="A19" s="625" t="s">
        <v>235</v>
      </c>
      <c r="B19" s="623">
        <f>SUM(B4:B18)</f>
        <v>1739836125.2712164</v>
      </c>
      <c r="C19" s="271">
        <f t="shared" si="0"/>
        <v>1</v>
      </c>
    </row>
    <row r="22" spans="1:3" x14ac:dyDescent="0.35">
      <c r="A22" s="354"/>
    </row>
    <row r="39" spans="2:4" ht="26" x14ac:dyDescent="0.35">
      <c r="D39" s="128"/>
    </row>
    <row r="40" spans="2:4" x14ac:dyDescent="0.35">
      <c r="B40" s="512"/>
    </row>
    <row r="41" spans="2:4" x14ac:dyDescent="0.35">
      <c r="B41" s="512"/>
      <c r="C41" s="271"/>
    </row>
    <row r="42" spans="2:4" x14ac:dyDescent="0.35">
      <c r="B42" s="512"/>
      <c r="C42" s="271"/>
    </row>
    <row r="43" spans="2:4" x14ac:dyDescent="0.35">
      <c r="B43" s="512"/>
      <c r="C43" s="271"/>
    </row>
    <row r="44" spans="2:4" x14ac:dyDescent="0.35">
      <c r="B44" s="512"/>
      <c r="C44" s="271"/>
    </row>
    <row r="45" spans="2:4" x14ac:dyDescent="0.35">
      <c r="B45" s="512"/>
      <c r="C45" s="271"/>
    </row>
    <row r="46" spans="2:4" x14ac:dyDescent="0.35">
      <c r="B46" s="512"/>
      <c r="C46" s="271"/>
    </row>
    <row r="47" spans="2:4" x14ac:dyDescent="0.35">
      <c r="B47" s="512"/>
      <c r="C47" s="271"/>
    </row>
    <row r="48" spans="2:4" x14ac:dyDescent="0.35">
      <c r="B48" s="512"/>
      <c r="C48" s="271"/>
    </row>
    <row r="49" spans="2:3" x14ac:dyDescent="0.35">
      <c r="B49" s="512"/>
      <c r="C49" s="271"/>
    </row>
    <row r="50" spans="2:3" x14ac:dyDescent="0.35">
      <c r="B50" s="512"/>
      <c r="C50" s="271"/>
    </row>
    <row r="51" spans="2:3" x14ac:dyDescent="0.35">
      <c r="B51" s="512"/>
      <c r="C51" s="271"/>
    </row>
    <row r="52" spans="2:3" x14ac:dyDescent="0.35">
      <c r="B52" s="512"/>
      <c r="C52" s="271"/>
    </row>
    <row r="53" spans="2:3" x14ac:dyDescent="0.35">
      <c r="B53" s="512"/>
      <c r="C53" s="271"/>
    </row>
    <row r="54" spans="2:3" x14ac:dyDescent="0.35">
      <c r="B54" s="512"/>
    </row>
  </sheetData>
  <sortState xmlns:xlrd2="http://schemas.microsoft.com/office/spreadsheetml/2017/richdata2" ref="A23:B38">
    <sortCondition descending="1" ref="B23:B38"/>
  </sortState>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1FF1-0834-425B-93E8-F13CC2789093}">
  <sheetPr codeName="Sheet38"/>
  <dimension ref="A1:M51"/>
  <sheetViews>
    <sheetView showGridLines="0" topLeftCell="A28" workbookViewId="0">
      <selection activeCell="H54" sqref="H54"/>
    </sheetView>
  </sheetViews>
  <sheetFormatPr defaultRowHeight="14.5" x14ac:dyDescent="0.35"/>
  <cols>
    <col min="1" max="1" width="29.1796875" style="256" customWidth="1"/>
    <col min="2" max="2" width="20.81640625" style="297" customWidth="1"/>
    <col min="3" max="5" width="14.7265625" style="263" customWidth="1"/>
    <col min="6" max="6" width="14.7265625" style="271" customWidth="1"/>
    <col min="8" max="8" width="28.1796875" customWidth="1"/>
    <col min="9" max="10" width="17" bestFit="1" customWidth="1"/>
    <col min="11" max="11" width="15.26953125" bestFit="1" customWidth="1"/>
    <col min="12" max="12" width="14.26953125" bestFit="1" customWidth="1"/>
  </cols>
  <sheetData>
    <row r="1" spans="1:12" ht="26" x14ac:dyDescent="0.35">
      <c r="A1" s="128" t="s">
        <v>603</v>
      </c>
    </row>
    <row r="2" spans="1:12" ht="40" thickBot="1" x14ac:dyDescent="0.4">
      <c r="A2" s="549" t="s">
        <v>98</v>
      </c>
      <c r="B2" s="549" t="s">
        <v>21</v>
      </c>
      <c r="C2" s="550" t="s">
        <v>129</v>
      </c>
      <c r="D2" s="550" t="s">
        <v>138</v>
      </c>
      <c r="E2" s="550" t="s">
        <v>601</v>
      </c>
      <c r="F2" s="550" t="s">
        <v>602</v>
      </c>
      <c r="G2" s="550" t="s">
        <v>331</v>
      </c>
    </row>
    <row r="3" spans="1:12" ht="15.5" thickTop="1" thickBot="1" x14ac:dyDescent="0.4">
      <c r="A3" s="553" t="s">
        <v>198</v>
      </c>
      <c r="B3" s="553" t="s">
        <v>22</v>
      </c>
      <c r="C3" s="551">
        <v>721462993.66720295</v>
      </c>
      <c r="D3" s="551">
        <v>604059865.28990805</v>
      </c>
      <c r="E3" s="551"/>
      <c r="F3" s="551">
        <v>604059865.28990805</v>
      </c>
      <c r="G3" s="552">
        <v>0.69614227132409301</v>
      </c>
      <c r="I3" s="263"/>
      <c r="J3" s="263"/>
      <c r="K3" s="263"/>
    </row>
    <row r="4" spans="1:12" ht="15" thickBot="1" x14ac:dyDescent="0.4">
      <c r="A4" s="553" t="s">
        <v>198</v>
      </c>
      <c r="B4" s="553" t="s">
        <v>125</v>
      </c>
      <c r="C4" s="551">
        <v>164828547.13032001</v>
      </c>
      <c r="D4" s="551">
        <v>134397105.46289</v>
      </c>
      <c r="E4" s="551">
        <v>1226067.9726207899</v>
      </c>
      <c r="F4" s="551">
        <v>135623173.43551099</v>
      </c>
      <c r="G4" s="552">
        <v>0.156297462262728</v>
      </c>
      <c r="I4" s="263"/>
      <c r="J4" s="263"/>
      <c r="K4" s="263"/>
    </row>
    <row r="5" spans="1:12" ht="15" thickBot="1" x14ac:dyDescent="0.4">
      <c r="A5" s="553" t="s">
        <v>198</v>
      </c>
      <c r="B5" s="553" t="s">
        <v>487</v>
      </c>
      <c r="C5" s="551">
        <v>13465138.9107737</v>
      </c>
      <c r="D5" s="551">
        <v>9370269.3370185196</v>
      </c>
      <c r="E5" s="551">
        <v>37019245.695167601</v>
      </c>
      <c r="F5" s="551">
        <v>46389515.032186098</v>
      </c>
      <c r="G5" s="552">
        <v>5.3461095854515001E-2</v>
      </c>
      <c r="I5" s="263"/>
      <c r="J5" s="263"/>
      <c r="K5" s="263"/>
    </row>
    <row r="6" spans="1:12" ht="15" thickBot="1" x14ac:dyDescent="0.4">
      <c r="A6" s="553" t="s">
        <v>198</v>
      </c>
      <c r="B6" s="553" t="s">
        <v>25</v>
      </c>
      <c r="C6" s="551">
        <v>41229651.509022102</v>
      </c>
      <c r="D6" s="551">
        <v>31662820.972856902</v>
      </c>
      <c r="E6" s="551"/>
      <c r="F6" s="551">
        <v>31662820.972856902</v>
      </c>
      <c r="G6" s="552">
        <v>3.6489476250825097E-2</v>
      </c>
      <c r="I6" s="263"/>
      <c r="J6" s="263"/>
      <c r="K6" s="263"/>
    </row>
    <row r="7" spans="1:12" ht="15" thickBot="1" x14ac:dyDescent="0.4">
      <c r="A7" s="553" t="s">
        <v>198</v>
      </c>
      <c r="B7" s="553" t="s">
        <v>23</v>
      </c>
      <c r="C7" s="551">
        <v>34105680.508724697</v>
      </c>
      <c r="D7" s="551">
        <v>24269982.4065019</v>
      </c>
      <c r="E7" s="551">
        <v>176463.13568437501</v>
      </c>
      <c r="F7" s="551">
        <v>24446445.542186301</v>
      </c>
      <c r="G7" s="552">
        <v>2.8173042281778998E-2</v>
      </c>
      <c r="I7" s="263"/>
      <c r="J7" s="263"/>
      <c r="K7" s="263"/>
    </row>
    <row r="8" spans="1:12" ht="15" thickBot="1" x14ac:dyDescent="0.4">
      <c r="A8" s="553" t="s">
        <v>198</v>
      </c>
      <c r="B8" s="553" t="s">
        <v>24</v>
      </c>
      <c r="C8" s="551">
        <v>27838111.286132298</v>
      </c>
      <c r="D8" s="551">
        <v>21967931.7206406</v>
      </c>
      <c r="E8" s="551"/>
      <c r="F8" s="551">
        <v>21967931.7206406</v>
      </c>
      <c r="G8" s="552">
        <v>2.5316705782066601E-2</v>
      </c>
      <c r="I8" s="263"/>
      <c r="J8" s="263"/>
      <c r="K8" s="263"/>
    </row>
    <row r="9" spans="1:12" ht="15" thickBot="1" x14ac:dyDescent="0.4">
      <c r="A9" s="553" t="s">
        <v>198</v>
      </c>
      <c r="B9" s="553" t="s">
        <v>232</v>
      </c>
      <c r="C9" s="551">
        <v>567329.34111168596</v>
      </c>
      <c r="D9" s="551">
        <v>397130.53877818002</v>
      </c>
      <c r="E9" s="551">
        <v>1163346.6451320001</v>
      </c>
      <c r="F9" s="551">
        <v>1560477.1839101801</v>
      </c>
      <c r="G9" s="552">
        <v>1.79835508627162E-3</v>
      </c>
      <c r="I9" s="263"/>
      <c r="J9" s="263"/>
      <c r="K9" s="263"/>
    </row>
    <row r="10" spans="1:12" ht="15" thickBot="1" x14ac:dyDescent="0.4">
      <c r="A10" s="553" t="s">
        <v>198</v>
      </c>
      <c r="B10" s="553" t="s">
        <v>329</v>
      </c>
      <c r="C10" s="551">
        <v>1522571.2320000001</v>
      </c>
      <c r="D10" s="551">
        <v>1476894.09504</v>
      </c>
      <c r="E10" s="551"/>
      <c r="F10" s="551">
        <v>1476894.09504</v>
      </c>
      <c r="G10" s="552">
        <v>1.7020306577277E-3</v>
      </c>
      <c r="I10" s="263"/>
      <c r="J10" s="263"/>
      <c r="K10" s="263"/>
    </row>
    <row r="11" spans="1:12" ht="15" thickBot="1" x14ac:dyDescent="0.4">
      <c r="A11" s="553" t="s">
        <v>198</v>
      </c>
      <c r="B11" s="553" t="s">
        <v>328</v>
      </c>
      <c r="C11" s="551">
        <v>508803.42322159698</v>
      </c>
      <c r="D11" s="551">
        <v>461222.01074391301</v>
      </c>
      <c r="E11" s="551"/>
      <c r="F11" s="551">
        <v>461222.01074391301</v>
      </c>
      <c r="G11" s="552">
        <v>5.3153032769332896E-4</v>
      </c>
      <c r="I11" s="263"/>
      <c r="J11" s="263"/>
      <c r="K11" s="263"/>
    </row>
    <row r="12" spans="1:12" ht="15" thickBot="1" x14ac:dyDescent="0.4">
      <c r="A12" s="553" t="s">
        <v>198</v>
      </c>
      <c r="B12" s="553" t="s">
        <v>122</v>
      </c>
      <c r="C12" s="551">
        <v>78748.409897888894</v>
      </c>
      <c r="D12" s="551">
        <v>76385.957600952199</v>
      </c>
      <c r="E12" s="551"/>
      <c r="F12" s="551">
        <v>76385.957600952199</v>
      </c>
      <c r="G12" s="552">
        <v>8.8030172301005395E-5</v>
      </c>
      <c r="I12" s="263"/>
      <c r="J12" s="263"/>
      <c r="K12" s="263"/>
    </row>
    <row r="13" spans="1:12" ht="15" thickBot="1" x14ac:dyDescent="0.4">
      <c r="A13" s="557" t="s">
        <v>198</v>
      </c>
      <c r="B13" s="557" t="s">
        <v>314</v>
      </c>
      <c r="C13" s="556">
        <v>1005607575.4184099</v>
      </c>
      <c r="D13" s="556">
        <v>828139607.79197896</v>
      </c>
      <c r="E13" s="556">
        <v>39585123.448604703</v>
      </c>
      <c r="F13" s="556">
        <v>867724731.24058402</v>
      </c>
      <c r="G13" s="558">
        <v>1</v>
      </c>
      <c r="I13" s="263"/>
      <c r="J13" s="263"/>
      <c r="K13" s="263"/>
    </row>
    <row r="14" spans="1:12" ht="15" thickBot="1" x14ac:dyDescent="0.4">
      <c r="A14" s="553" t="s">
        <v>97</v>
      </c>
      <c r="B14" s="553" t="s">
        <v>22</v>
      </c>
      <c r="C14" s="551">
        <v>342551997.35265398</v>
      </c>
      <c r="D14" s="551">
        <v>197281382.13056201</v>
      </c>
      <c r="E14" s="551"/>
      <c r="F14" s="551">
        <v>197281382.13056201</v>
      </c>
      <c r="G14" s="552">
        <v>0.55562718916208398</v>
      </c>
      <c r="I14" s="263"/>
      <c r="J14" s="263"/>
      <c r="K14" s="263"/>
    </row>
    <row r="15" spans="1:12" ht="15" thickBot="1" x14ac:dyDescent="0.4">
      <c r="A15" s="553" t="s">
        <v>97</v>
      </c>
      <c r="B15" s="553" t="s">
        <v>502</v>
      </c>
      <c r="C15" s="551">
        <v>0</v>
      </c>
      <c r="D15" s="551">
        <v>105968420.90390401</v>
      </c>
      <c r="E15" s="551"/>
      <c r="F15" s="551">
        <v>105968420.90390401</v>
      </c>
      <c r="G15" s="552">
        <v>0.29845155792660899</v>
      </c>
      <c r="I15" s="263"/>
      <c r="J15" s="263"/>
      <c r="K15" s="263"/>
      <c r="L15" s="283"/>
    </row>
    <row r="16" spans="1:12" ht="15" thickBot="1" x14ac:dyDescent="0.4">
      <c r="A16" s="553" t="s">
        <v>97</v>
      </c>
      <c r="B16" s="553" t="s">
        <v>23</v>
      </c>
      <c r="C16" s="551">
        <v>37509389.094644397</v>
      </c>
      <c r="D16" s="551">
        <v>31377388.229435399</v>
      </c>
      <c r="E16" s="551">
        <v>301826.86461370799</v>
      </c>
      <c r="F16" s="551">
        <v>31679215.0940491</v>
      </c>
      <c r="G16" s="552">
        <v>8.9221968375700803E-2</v>
      </c>
      <c r="I16" s="263"/>
      <c r="J16" s="263"/>
      <c r="K16" s="263"/>
    </row>
    <row r="17" spans="1:13" ht="15" thickBot="1" x14ac:dyDescent="0.4">
      <c r="A17" s="553" t="s">
        <v>97</v>
      </c>
      <c r="B17" s="553" t="s">
        <v>328</v>
      </c>
      <c r="C17" s="551">
        <v>17056196.420000199</v>
      </c>
      <c r="D17" s="551">
        <v>12980316.531800101</v>
      </c>
      <c r="E17" s="551"/>
      <c r="F17" s="551">
        <v>12980316.531800101</v>
      </c>
      <c r="G17" s="552">
        <v>3.65580203824055E-2</v>
      </c>
      <c r="I17" s="283"/>
      <c r="J17" s="283"/>
      <c r="K17" s="283"/>
    </row>
    <row r="18" spans="1:13" ht="15" thickBot="1" x14ac:dyDescent="0.4">
      <c r="A18" s="553" t="s">
        <v>97</v>
      </c>
      <c r="B18" s="553" t="s">
        <v>121</v>
      </c>
      <c r="C18" s="551">
        <v>9800693.2400128096</v>
      </c>
      <c r="D18" s="551">
        <v>6716241.1897591902</v>
      </c>
      <c r="E18" s="551"/>
      <c r="F18" s="551">
        <v>6716241.1897591902</v>
      </c>
      <c r="G18" s="552">
        <v>1.891575461252E-2</v>
      </c>
    </row>
    <row r="19" spans="1:13" ht="15" thickBot="1" x14ac:dyDescent="0.4">
      <c r="A19" s="553" t="s">
        <v>97</v>
      </c>
      <c r="B19" s="553" t="s">
        <v>122</v>
      </c>
      <c r="C19" s="551">
        <v>425532.23312682001</v>
      </c>
      <c r="D19" s="551">
        <v>435130.28288690402</v>
      </c>
      <c r="E19" s="551"/>
      <c r="F19" s="551">
        <v>435130.28288690402</v>
      </c>
      <c r="G19" s="552">
        <v>1.2255095406810701E-3</v>
      </c>
    </row>
    <row r="20" spans="1:13" ht="15" thickBot="1" x14ac:dyDescent="0.4">
      <c r="A20" s="557" t="s">
        <v>97</v>
      </c>
      <c r="B20" s="557" t="s">
        <v>314</v>
      </c>
      <c r="C20" s="556">
        <v>407343808.34043801</v>
      </c>
      <c r="D20" s="556">
        <v>354758879.26834798</v>
      </c>
      <c r="E20" s="556">
        <v>301826.86461370799</v>
      </c>
      <c r="F20" s="556">
        <v>355060706.13296199</v>
      </c>
      <c r="G20" s="558">
        <v>1</v>
      </c>
    </row>
    <row r="21" spans="1:13" ht="15" thickBot="1" x14ac:dyDescent="0.4">
      <c r="A21" s="553" t="s">
        <v>199</v>
      </c>
      <c r="B21" s="553" t="s">
        <v>22</v>
      </c>
      <c r="C21" s="551">
        <v>88472646.887472302</v>
      </c>
      <c r="D21" s="551">
        <v>75911456.178240106</v>
      </c>
      <c r="E21" s="551"/>
      <c r="F21" s="551">
        <v>75911456.178240106</v>
      </c>
      <c r="G21" s="552">
        <v>0.476562228770192</v>
      </c>
      <c r="L21" s="283"/>
    </row>
    <row r="22" spans="1:13" ht="15" thickBot="1" x14ac:dyDescent="0.4">
      <c r="A22" s="553" t="s">
        <v>199</v>
      </c>
      <c r="B22" s="553" t="s">
        <v>329</v>
      </c>
      <c r="C22" s="551">
        <v>3325946.9621318202</v>
      </c>
      <c r="D22" s="551">
        <v>3325946.89738482</v>
      </c>
      <c r="E22" s="551">
        <v>36135364.285397798</v>
      </c>
      <c r="F22" s="551">
        <v>39461311.182782598</v>
      </c>
      <c r="G22" s="552">
        <v>0.24773296883286</v>
      </c>
      <c r="L22" s="283"/>
    </row>
    <row r="23" spans="1:13" ht="15" thickBot="1" x14ac:dyDescent="0.4">
      <c r="A23" s="553" t="s">
        <v>199</v>
      </c>
      <c r="B23" s="553" t="s">
        <v>122</v>
      </c>
      <c r="C23" s="551">
        <v>95385.236414903498</v>
      </c>
      <c r="D23" s="551">
        <v>95385.236846403495</v>
      </c>
      <c r="E23" s="551">
        <v>18164989.107030999</v>
      </c>
      <c r="F23" s="551">
        <v>18260374.343877401</v>
      </c>
      <c r="G23" s="552">
        <v>0.11463625035809499</v>
      </c>
      <c r="L23" s="283"/>
    </row>
    <row r="24" spans="1:13" ht="15" thickBot="1" x14ac:dyDescent="0.4">
      <c r="A24" s="553" t="s">
        <v>199</v>
      </c>
      <c r="B24" s="553" t="s">
        <v>23</v>
      </c>
      <c r="C24" s="551">
        <v>2539376.7493915898</v>
      </c>
      <c r="D24" s="551">
        <v>2539376.7460735901</v>
      </c>
      <c r="E24" s="551">
        <v>14635292.293797299</v>
      </c>
      <c r="F24" s="551">
        <v>17174669.039870899</v>
      </c>
      <c r="G24" s="552">
        <v>0.10782033395346</v>
      </c>
      <c r="L24" s="283"/>
      <c r="M24" s="283"/>
    </row>
    <row r="25" spans="1:13" ht="15" thickBot="1" x14ac:dyDescent="0.4">
      <c r="A25" s="553" t="s">
        <v>199</v>
      </c>
      <c r="B25" s="553" t="s">
        <v>328</v>
      </c>
      <c r="C25" s="551">
        <v>7059875.2068557804</v>
      </c>
      <c r="D25" s="551">
        <v>7059875.2068557804</v>
      </c>
      <c r="E25" s="551"/>
      <c r="F25" s="551">
        <v>7059875.2068557804</v>
      </c>
      <c r="G25" s="552">
        <v>4.4320976474471002E-2</v>
      </c>
      <c r="I25" s="263"/>
      <c r="J25" s="263"/>
      <c r="K25" s="263"/>
      <c r="L25" s="283"/>
      <c r="M25" s="283"/>
    </row>
    <row r="26" spans="1:13" ht="15" thickBot="1" x14ac:dyDescent="0.4">
      <c r="A26" s="553" t="s">
        <v>199</v>
      </c>
      <c r="B26" s="553" t="s">
        <v>125</v>
      </c>
      <c r="C26" s="551">
        <v>46355.951762209203</v>
      </c>
      <c r="D26" s="551">
        <v>46355.951762209203</v>
      </c>
      <c r="E26" s="551">
        <v>723662.66075795598</v>
      </c>
      <c r="F26" s="551">
        <v>770018.61252016504</v>
      </c>
      <c r="G26" s="552">
        <v>4.8340764971694797E-3</v>
      </c>
      <c r="I26" s="263"/>
      <c r="J26" s="263"/>
      <c r="K26" s="263"/>
      <c r="L26" s="283"/>
      <c r="M26" s="283"/>
    </row>
    <row r="27" spans="1:13" ht="15" thickBot="1" x14ac:dyDescent="0.4">
      <c r="A27" s="553" t="s">
        <v>199</v>
      </c>
      <c r="B27" s="553" t="s">
        <v>121</v>
      </c>
      <c r="C27" s="551">
        <v>651999.05784544197</v>
      </c>
      <c r="D27" s="551">
        <v>651999.05784544197</v>
      </c>
      <c r="E27" s="551"/>
      <c r="F27" s="551">
        <v>651999.05784544197</v>
      </c>
      <c r="G27" s="552">
        <v>4.0931651137520401E-3</v>
      </c>
      <c r="I27" s="263"/>
      <c r="J27" s="263"/>
      <c r="K27" s="263"/>
      <c r="L27" s="283"/>
      <c r="M27" s="283"/>
    </row>
    <row r="28" spans="1:13" ht="15" thickBot="1" x14ac:dyDescent="0.4">
      <c r="A28" s="557" t="s">
        <v>199</v>
      </c>
      <c r="B28" s="557" t="s">
        <v>314</v>
      </c>
      <c r="C28" s="556">
        <v>102191586.051874</v>
      </c>
      <c r="D28" s="556">
        <v>89630395.275008306</v>
      </c>
      <c r="E28" s="556">
        <v>69659308.346984103</v>
      </c>
      <c r="F28" s="556">
        <v>159289703.62199199</v>
      </c>
      <c r="G28" s="558">
        <v>1</v>
      </c>
      <c r="I28" s="263"/>
      <c r="J28" s="263"/>
      <c r="K28" s="263"/>
      <c r="L28" s="283"/>
      <c r="M28" s="283"/>
    </row>
    <row r="29" spans="1:13" ht="15" thickBot="1" x14ac:dyDescent="0.4">
      <c r="A29" s="553" t="s">
        <v>563</v>
      </c>
      <c r="B29" s="553" t="s">
        <v>22</v>
      </c>
      <c r="C29" s="551">
        <v>165089113.16313699</v>
      </c>
      <c r="D29" s="551">
        <v>162328168.68802601</v>
      </c>
      <c r="E29" s="551"/>
      <c r="F29" s="551">
        <v>162328168.68802601</v>
      </c>
      <c r="G29" s="552">
        <v>0.83850817403155697</v>
      </c>
      <c r="I29" s="263"/>
      <c r="J29" s="263"/>
      <c r="K29" s="263"/>
      <c r="L29" s="283"/>
      <c r="M29" s="283"/>
    </row>
    <row r="30" spans="1:13" ht="15" thickBot="1" x14ac:dyDescent="0.4">
      <c r="A30" s="553" t="s">
        <v>563</v>
      </c>
      <c r="B30" s="553" t="s">
        <v>684</v>
      </c>
      <c r="C30" s="551">
        <v>12323293.2769117</v>
      </c>
      <c r="D30" s="551">
        <v>9858634.6215293594</v>
      </c>
      <c r="E30" s="551"/>
      <c r="F30" s="551">
        <v>9858634.6215293594</v>
      </c>
      <c r="G30" s="552">
        <v>5.09248997370884E-2</v>
      </c>
      <c r="I30" s="263"/>
      <c r="J30" s="263"/>
      <c r="K30" s="263"/>
      <c r="L30" s="283"/>
      <c r="M30" s="283"/>
    </row>
    <row r="31" spans="1:13" ht="15" thickBot="1" x14ac:dyDescent="0.4">
      <c r="A31" s="553" t="s">
        <v>563</v>
      </c>
      <c r="B31" s="553" t="s">
        <v>122</v>
      </c>
      <c r="C31" s="551">
        <v>7742842.4634567099</v>
      </c>
      <c r="D31" s="551">
        <v>7687273.1532056499</v>
      </c>
      <c r="E31" s="551"/>
      <c r="F31" s="551">
        <v>7687273.1532056499</v>
      </c>
      <c r="G31" s="552">
        <v>3.9708705069940002E-2</v>
      </c>
      <c r="I31" s="263"/>
      <c r="J31" s="263"/>
      <c r="K31" s="263"/>
      <c r="L31" s="283"/>
    </row>
    <row r="32" spans="1:13" ht="15" thickBot="1" x14ac:dyDescent="0.4">
      <c r="A32" s="553" t="s">
        <v>563</v>
      </c>
      <c r="B32" s="553" t="s">
        <v>328</v>
      </c>
      <c r="C32" s="551">
        <v>6445489.90301082</v>
      </c>
      <c r="D32" s="551">
        <v>6443334.4059204999</v>
      </c>
      <c r="E32" s="551"/>
      <c r="F32" s="551">
        <v>6443334.4059204999</v>
      </c>
      <c r="G32" s="552">
        <v>3.3283124001519303E-2</v>
      </c>
      <c r="I32" s="283"/>
      <c r="J32" s="283"/>
      <c r="K32" s="283"/>
    </row>
    <row r="33" spans="1:12" ht="15" thickBot="1" x14ac:dyDescent="0.4">
      <c r="A33" s="553" t="s">
        <v>563</v>
      </c>
      <c r="B33" s="553" t="s">
        <v>24</v>
      </c>
      <c r="C33" s="551">
        <v>4096359.8613745202</v>
      </c>
      <c r="D33" s="551">
        <v>3973469.0655332902</v>
      </c>
      <c r="E33" s="551">
        <v>494777.3397975</v>
      </c>
      <c r="F33" s="551">
        <v>4468246.4053307902</v>
      </c>
      <c r="G33" s="552">
        <v>2.3080782372760001E-2</v>
      </c>
      <c r="I33" s="283"/>
      <c r="J33" s="283"/>
      <c r="K33" s="283"/>
    </row>
    <row r="34" spans="1:12" ht="15" thickBot="1" x14ac:dyDescent="0.4">
      <c r="A34" s="553" t="s">
        <v>563</v>
      </c>
      <c r="B34" s="553" t="s">
        <v>329</v>
      </c>
      <c r="C34" s="551">
        <v>1561332.3803999999</v>
      </c>
      <c r="D34" s="551">
        <v>1561332.3803999999</v>
      </c>
      <c r="E34" s="551"/>
      <c r="F34" s="551">
        <v>1561332.3803999999</v>
      </c>
      <c r="G34" s="552">
        <v>8.0650818273053197E-3</v>
      </c>
      <c r="I34" s="263"/>
      <c r="J34" s="263"/>
      <c r="K34" s="263"/>
      <c r="L34" s="283"/>
    </row>
    <row r="35" spans="1:12" ht="15" thickBot="1" x14ac:dyDescent="0.4">
      <c r="A35" s="553" t="s">
        <v>563</v>
      </c>
      <c r="B35" s="553" t="s">
        <v>125</v>
      </c>
      <c r="C35" s="551">
        <v>989748.92645307304</v>
      </c>
      <c r="D35" s="551">
        <v>832105.29737724003</v>
      </c>
      <c r="E35" s="551"/>
      <c r="F35" s="551">
        <v>832105.29737724003</v>
      </c>
      <c r="G35" s="552">
        <v>4.2982502614608998E-3</v>
      </c>
    </row>
    <row r="36" spans="1:12" ht="15" thickBot="1" x14ac:dyDescent="0.4">
      <c r="A36" s="553" t="s">
        <v>563</v>
      </c>
      <c r="B36" s="553" t="s">
        <v>23</v>
      </c>
      <c r="C36" s="551">
        <v>357002.21179383999</v>
      </c>
      <c r="D36" s="551">
        <v>328618.40511501301</v>
      </c>
      <c r="E36" s="551"/>
      <c r="F36" s="551">
        <v>328618.40511501301</v>
      </c>
      <c r="G36" s="552">
        <v>1.6974824582400301E-3</v>
      </c>
    </row>
    <row r="37" spans="1:12" ht="15" thickBot="1" x14ac:dyDescent="0.4">
      <c r="A37" s="553" t="s">
        <v>563</v>
      </c>
      <c r="B37" s="553" t="s">
        <v>25</v>
      </c>
      <c r="C37" s="551">
        <v>88582.185975829794</v>
      </c>
      <c r="D37" s="551">
        <v>70865.748780663795</v>
      </c>
      <c r="E37" s="551"/>
      <c r="F37" s="551">
        <v>70865.748780663795</v>
      </c>
      <c r="G37" s="552">
        <v>3.6605790659570702E-4</v>
      </c>
    </row>
    <row r="38" spans="1:12" ht="15" thickBot="1" x14ac:dyDescent="0.4">
      <c r="A38" s="553" t="s">
        <v>563</v>
      </c>
      <c r="B38" s="553" t="s">
        <v>232</v>
      </c>
      <c r="C38" s="551">
        <v>13460.073858221</v>
      </c>
      <c r="D38" s="551">
        <v>13056.271642474399</v>
      </c>
      <c r="E38" s="551"/>
      <c r="F38" s="551">
        <v>13056.271642474399</v>
      </c>
      <c r="G38" s="552">
        <v>6.7442333533814997E-5</v>
      </c>
    </row>
    <row r="39" spans="1:12" ht="15" thickBot="1" x14ac:dyDescent="0.4">
      <c r="A39" s="557" t="s">
        <v>563</v>
      </c>
      <c r="B39" s="557" t="s">
        <v>314</v>
      </c>
      <c r="C39" s="556">
        <v>198707224.446372</v>
      </c>
      <c r="D39" s="556">
        <v>193096858.03753</v>
      </c>
      <c r="E39" s="556">
        <v>494777.3397975</v>
      </c>
      <c r="F39" s="556">
        <v>193591635.377327</v>
      </c>
      <c r="G39" s="558">
        <v>1</v>
      </c>
    </row>
    <row r="40" spans="1:12" s="599" customFormat="1" ht="15" thickBot="1" x14ac:dyDescent="0.4">
      <c r="A40" s="585" t="s">
        <v>268</v>
      </c>
      <c r="B40" s="585" t="s">
        <v>121</v>
      </c>
      <c r="C40" s="583">
        <v>75746.389854728797</v>
      </c>
      <c r="D40" s="583">
        <v>1317754.2839888199</v>
      </c>
      <c r="E40" s="583"/>
      <c r="F40" s="583">
        <v>1317754.2839888199</v>
      </c>
      <c r="G40" s="552">
        <f>F40/F$47</f>
        <v>0.40438719568154174</v>
      </c>
    </row>
    <row r="41" spans="1:12" ht="15" thickBot="1" x14ac:dyDescent="0.4">
      <c r="A41" s="553" t="s">
        <v>268</v>
      </c>
      <c r="B41" s="553" t="s">
        <v>623</v>
      </c>
      <c r="C41" s="551">
        <v>756433</v>
      </c>
      <c r="D41" s="551">
        <v>605146.4</v>
      </c>
      <c r="E41" s="551"/>
      <c r="F41" s="623">
        <v>605146.4</v>
      </c>
      <c r="G41" s="624">
        <f t="shared" ref="G41:G46" si="0">F41/F$47</f>
        <v>0.18570492135456168</v>
      </c>
    </row>
    <row r="42" spans="1:12" ht="15" thickBot="1" x14ac:dyDescent="0.4">
      <c r="A42" s="553" t="s">
        <v>268</v>
      </c>
      <c r="B42" s="553" t="s">
        <v>125</v>
      </c>
      <c r="C42" s="551">
        <v>499880.47272551397</v>
      </c>
      <c r="D42" s="551">
        <v>461427.23380094802</v>
      </c>
      <c r="E42" s="551"/>
      <c r="F42" s="551">
        <v>461427.23380094988</v>
      </c>
      <c r="G42" s="624">
        <f t="shared" si="0"/>
        <v>0.14160095501494901</v>
      </c>
      <c r="H42" s="354"/>
    </row>
    <row r="43" spans="1:12" ht="15" thickBot="1" x14ac:dyDescent="0.4">
      <c r="A43" s="553" t="s">
        <v>268</v>
      </c>
      <c r="B43" s="553" t="s">
        <v>685</v>
      </c>
      <c r="C43" s="551">
        <v>587663.134594145</v>
      </c>
      <c r="D43" s="551">
        <v>470130.50767531601</v>
      </c>
      <c r="E43" s="551"/>
      <c r="F43" s="551">
        <v>470130.50767531601</v>
      </c>
      <c r="G43" s="624">
        <f t="shared" si="0"/>
        <v>0.1442717810999532</v>
      </c>
      <c r="I43" s="354"/>
    </row>
    <row r="44" spans="1:12" ht="15" thickBot="1" x14ac:dyDescent="0.4">
      <c r="A44" s="553" t="s">
        <v>268</v>
      </c>
      <c r="B44" s="553" t="s">
        <v>232</v>
      </c>
      <c r="C44" s="551">
        <v>534811.27285890596</v>
      </c>
      <c r="D44" s="551">
        <v>393520.51503765798</v>
      </c>
      <c r="E44" s="551"/>
      <c r="F44" s="551">
        <v>393520.51503765798</v>
      </c>
      <c r="G44" s="624">
        <f t="shared" si="0"/>
        <v>0.12076201113726345</v>
      </c>
    </row>
    <row r="45" spans="1:12" ht="15" thickBot="1" x14ac:dyDescent="0.4">
      <c r="A45" s="553" t="s">
        <v>268</v>
      </c>
      <c r="B45" s="553" t="s">
        <v>328</v>
      </c>
      <c r="C45" s="551">
        <v>15599.288007081601</v>
      </c>
      <c r="D45" s="551">
        <v>9671.5585643905906</v>
      </c>
      <c r="E45" s="551"/>
      <c r="F45" s="551">
        <v>9671.5585643905906</v>
      </c>
      <c r="G45" s="624">
        <f t="shared" si="0"/>
        <v>2.9679694410744114E-3</v>
      </c>
    </row>
    <row r="46" spans="1:12" ht="15" thickBot="1" x14ac:dyDescent="0.4">
      <c r="A46" s="553" t="s">
        <v>268</v>
      </c>
      <c r="B46" s="553" t="s">
        <v>23</v>
      </c>
      <c r="C46" s="551">
        <v>1603.9169676557999</v>
      </c>
      <c r="D46" s="551">
        <v>994.42851994659804</v>
      </c>
      <c r="E46" s="551"/>
      <c r="F46" s="551">
        <v>994.42851994659804</v>
      </c>
      <c r="G46" s="624">
        <f t="shared" si="0"/>
        <v>3.0516627065684627E-4</v>
      </c>
    </row>
    <row r="47" spans="1:12" ht="15" thickBot="1" x14ac:dyDescent="0.4">
      <c r="A47" s="557" t="s">
        <v>268</v>
      </c>
      <c r="B47" s="557" t="s">
        <v>314</v>
      </c>
      <c r="C47" s="556">
        <v>2471737.47500803</v>
      </c>
      <c r="D47" s="556">
        <v>3258644.9275870798</v>
      </c>
      <c r="E47" s="556"/>
      <c r="F47" s="556">
        <v>3258644.9275870798</v>
      </c>
      <c r="G47" s="558">
        <v>1</v>
      </c>
    </row>
    <row r="48" spans="1:12" ht="15" thickBot="1" x14ac:dyDescent="0.4">
      <c r="A48" s="553" t="s">
        <v>265</v>
      </c>
      <c r="B48" s="553" t="s">
        <v>265</v>
      </c>
      <c r="C48" s="551">
        <v>270951739.97075999</v>
      </c>
      <c r="D48" s="551">
        <v>270951739.97075999</v>
      </c>
      <c r="E48" s="551"/>
      <c r="F48" s="551">
        <v>270951739.97075999</v>
      </c>
      <c r="G48" s="552">
        <v>1</v>
      </c>
    </row>
    <row r="49" spans="1:7" ht="15" thickBot="1" x14ac:dyDescent="0.4">
      <c r="A49" s="557" t="s">
        <v>265</v>
      </c>
      <c r="B49" s="557" t="s">
        <v>314</v>
      </c>
      <c r="C49" s="556">
        <v>270951739.97075999</v>
      </c>
      <c r="D49" s="556">
        <v>270951739.97075999</v>
      </c>
      <c r="E49" s="556"/>
      <c r="F49" s="556">
        <v>270951739.97075999</v>
      </c>
      <c r="G49" s="558">
        <v>1</v>
      </c>
    </row>
    <row r="50" spans="1:7" ht="15" thickBot="1" x14ac:dyDescent="0.4">
      <c r="A50" s="554"/>
      <c r="B50" s="554" t="s">
        <v>126</v>
      </c>
      <c r="C50" s="555">
        <v>1987273671.7028601</v>
      </c>
      <c r="D50" s="555">
        <v>1739836125.27121</v>
      </c>
      <c r="E50" s="555">
        <v>110041036</v>
      </c>
      <c r="F50" s="555">
        <v>1849877161.27121</v>
      </c>
      <c r="G50" s="559">
        <v>1</v>
      </c>
    </row>
    <row r="51" spans="1:7" x14ac:dyDescent="0.35">
      <c r="A51" s="318" t="s">
        <v>437</v>
      </c>
    </row>
  </sheetData>
  <sortState xmlns:xlrd2="http://schemas.microsoft.com/office/spreadsheetml/2017/richdata2" ref="A3:G12">
    <sortCondition descending="1" ref="F3:F12"/>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F53C-E099-4952-B863-3541FF8E3A81}">
  <sheetPr codeName="Sheet39"/>
  <dimension ref="A1:Q47"/>
  <sheetViews>
    <sheetView showGridLines="0" topLeftCell="A19" workbookViewId="0">
      <selection activeCell="A2" sqref="A2:J46"/>
    </sheetView>
  </sheetViews>
  <sheetFormatPr defaultRowHeight="14.5" x14ac:dyDescent="0.35"/>
  <cols>
    <col min="1" max="1" width="16.81640625" style="256" customWidth="1"/>
    <col min="2" max="2" width="33.81640625" style="297" customWidth="1"/>
    <col min="3" max="3" width="20.26953125" style="297" customWidth="1"/>
    <col min="4" max="4" width="29.26953125" style="263" customWidth="1"/>
    <col min="5" max="5" width="16.26953125" style="263" customWidth="1"/>
    <col min="6" max="6" width="16.81640625" style="263" customWidth="1"/>
    <col min="7" max="7" width="12.453125" style="271" customWidth="1"/>
    <col min="8" max="8" width="12" customWidth="1"/>
    <col min="9" max="9" width="12.26953125" customWidth="1"/>
    <col min="10" max="11" width="17" bestFit="1" customWidth="1"/>
    <col min="12" max="12" width="28.7265625" customWidth="1"/>
    <col min="13" max="13" width="14.26953125" bestFit="1" customWidth="1"/>
  </cols>
  <sheetData>
    <row r="1" spans="1:17" ht="26" x14ac:dyDescent="0.35">
      <c r="A1" s="128" t="s">
        <v>607</v>
      </c>
    </row>
    <row r="2" spans="1:17" ht="40" thickBot="1" x14ac:dyDescent="0.4">
      <c r="A2" s="321" t="s">
        <v>98</v>
      </c>
      <c r="B2" s="321" t="s">
        <v>152</v>
      </c>
      <c r="C2" s="321" t="s">
        <v>21</v>
      </c>
      <c r="D2" s="321" t="s">
        <v>119</v>
      </c>
      <c r="E2" s="324" t="s">
        <v>258</v>
      </c>
      <c r="F2" s="324" t="s">
        <v>128</v>
      </c>
      <c r="G2" s="324" t="s">
        <v>438</v>
      </c>
      <c r="H2" s="324" t="s">
        <v>129</v>
      </c>
      <c r="I2" s="324" t="s">
        <v>189</v>
      </c>
      <c r="J2" s="324" t="s">
        <v>138</v>
      </c>
    </row>
    <row r="3" spans="1:17" ht="15.5" thickTop="1" thickBot="1" x14ac:dyDescent="0.4">
      <c r="A3" s="562" t="s">
        <v>198</v>
      </c>
      <c r="B3" s="562" t="s">
        <v>542</v>
      </c>
      <c r="C3" s="562" t="s">
        <v>122</v>
      </c>
      <c r="D3" s="562" t="s">
        <v>491</v>
      </c>
      <c r="E3" s="560">
        <v>529145.38199999998</v>
      </c>
      <c r="F3" s="560">
        <v>0</v>
      </c>
      <c r="G3" s="561"/>
      <c r="H3" s="560">
        <v>13796.616722374099</v>
      </c>
      <c r="I3" s="561">
        <v>0.97000000000000197</v>
      </c>
      <c r="J3" s="560">
        <v>13382.7182207029</v>
      </c>
      <c r="K3" s="263"/>
      <c r="L3" s="303"/>
    </row>
    <row r="4" spans="1:17" ht="15" thickBot="1" x14ac:dyDescent="0.4">
      <c r="A4" s="562" t="s">
        <v>198</v>
      </c>
      <c r="B4" s="562" t="s">
        <v>538</v>
      </c>
      <c r="C4" s="562" t="s">
        <v>125</v>
      </c>
      <c r="D4" s="562" t="s">
        <v>377</v>
      </c>
      <c r="E4" s="560">
        <v>5412633</v>
      </c>
      <c r="F4" s="560">
        <v>21309.257361</v>
      </c>
      <c r="G4" s="561">
        <v>0.83013751453305795</v>
      </c>
      <c r="H4" s="560">
        <v>17689.6139422058</v>
      </c>
      <c r="I4" s="561">
        <v>0.53000000000000103</v>
      </c>
      <c r="J4" s="560">
        <v>9375.4953893690999</v>
      </c>
      <c r="K4" s="263"/>
      <c r="L4" s="263"/>
    </row>
    <row r="5" spans="1:17" s="599" customFormat="1" ht="15" thickBot="1" x14ac:dyDescent="0.4">
      <c r="A5" s="585" t="s">
        <v>198</v>
      </c>
      <c r="B5" s="585" t="s">
        <v>542</v>
      </c>
      <c r="C5" s="585" t="s">
        <v>122</v>
      </c>
      <c r="D5" s="585" t="s">
        <v>365</v>
      </c>
      <c r="E5" s="583">
        <v>119433.60000000001</v>
      </c>
      <c r="F5" s="583">
        <v>0</v>
      </c>
      <c r="G5" s="583"/>
      <c r="H5" s="604">
        <v>344.39872896000003</v>
      </c>
      <c r="I5" s="584">
        <v>0.97</v>
      </c>
      <c r="J5" s="583">
        <v>334.06676709120001</v>
      </c>
      <c r="K5" s="323"/>
      <c r="L5" s="323"/>
    </row>
    <row r="6" spans="1:17" s="599" customFormat="1" ht="15" thickBot="1" x14ac:dyDescent="0.4">
      <c r="A6" s="585" t="s">
        <v>198</v>
      </c>
      <c r="B6" s="585" t="s">
        <v>507</v>
      </c>
      <c r="C6" s="585" t="s">
        <v>232</v>
      </c>
      <c r="D6" s="585" t="s">
        <v>606</v>
      </c>
      <c r="E6" s="583">
        <v>0</v>
      </c>
      <c r="F6" s="583">
        <v>0</v>
      </c>
      <c r="G6" s="583"/>
      <c r="H6" s="604">
        <v>211.1150844</v>
      </c>
      <c r="I6" s="584">
        <v>0.7</v>
      </c>
      <c r="J6" s="583">
        <v>147.78055907999999</v>
      </c>
      <c r="K6" s="323"/>
      <c r="L6" s="323"/>
    </row>
    <row r="7" spans="1:17" ht="15" thickBot="1" x14ac:dyDescent="0.4">
      <c r="A7" s="562" t="s">
        <v>198</v>
      </c>
      <c r="B7" s="562" t="s">
        <v>507</v>
      </c>
      <c r="C7" s="562" t="s">
        <v>232</v>
      </c>
      <c r="D7" s="562" t="s">
        <v>365</v>
      </c>
      <c r="E7" s="560">
        <v>0</v>
      </c>
      <c r="F7" s="560">
        <v>0</v>
      </c>
      <c r="G7" s="561"/>
      <c r="H7" s="560">
        <v>71.049554400000005</v>
      </c>
      <c r="I7" s="561">
        <v>0.7</v>
      </c>
      <c r="J7" s="560">
        <v>49.734688079999998</v>
      </c>
      <c r="K7" s="263"/>
      <c r="L7" s="263"/>
    </row>
    <row r="8" spans="1:17" ht="15" thickBot="1" x14ac:dyDescent="0.4">
      <c r="A8" s="562" t="s">
        <v>198</v>
      </c>
      <c r="B8" s="562" t="s">
        <v>542</v>
      </c>
      <c r="C8" s="562" t="s">
        <v>122</v>
      </c>
      <c r="D8" s="562" t="s">
        <v>367</v>
      </c>
      <c r="E8" s="560">
        <v>5400.674</v>
      </c>
      <c r="F8" s="560">
        <v>0</v>
      </c>
      <c r="G8" s="561"/>
      <c r="H8" s="560">
        <v>21.459578774760001</v>
      </c>
      <c r="I8" s="561">
        <v>0.97</v>
      </c>
      <c r="J8" s="560">
        <v>20.8157914115172</v>
      </c>
      <c r="K8" s="263"/>
      <c r="L8" s="263"/>
      <c r="M8" s="263"/>
      <c r="N8" s="263"/>
      <c r="O8" s="263"/>
      <c r="P8" s="263"/>
      <c r="Q8" s="263"/>
    </row>
    <row r="9" spans="1:17" ht="15" thickBot="1" x14ac:dyDescent="0.4">
      <c r="A9" s="567" t="s">
        <v>198</v>
      </c>
      <c r="B9" s="567"/>
      <c r="C9" s="567" t="s">
        <v>314</v>
      </c>
      <c r="D9" s="567"/>
      <c r="E9" s="566">
        <v>6066612.6560000004</v>
      </c>
      <c r="F9" s="566">
        <v>21309.257361</v>
      </c>
      <c r="G9" s="568">
        <v>1.50799500267553</v>
      </c>
      <c r="H9" s="587">
        <v>32134.253611114698</v>
      </c>
      <c r="I9" s="568">
        <v>0.72541318985769099</v>
      </c>
      <c r="J9" s="566">
        <v>23310.6114157347</v>
      </c>
      <c r="K9" s="263"/>
      <c r="L9" s="263"/>
      <c r="M9" s="263"/>
      <c r="N9" s="263"/>
      <c r="O9" s="263"/>
      <c r="P9" s="263"/>
      <c r="Q9" s="263"/>
    </row>
    <row r="10" spans="1:17" ht="15" thickBot="1" x14ac:dyDescent="0.4">
      <c r="A10" s="562" t="s">
        <v>97</v>
      </c>
      <c r="B10" s="562" t="s">
        <v>267</v>
      </c>
      <c r="C10" s="562" t="s">
        <v>121</v>
      </c>
      <c r="D10" s="562" t="s">
        <v>374</v>
      </c>
      <c r="E10" s="560">
        <v>48003200</v>
      </c>
      <c r="F10" s="560">
        <v>0</v>
      </c>
      <c r="G10" s="561"/>
      <c r="H10" s="560">
        <v>191250.19540776999</v>
      </c>
      <c r="I10" s="561">
        <v>0.62999999999999901</v>
      </c>
      <c r="J10" s="560">
        <v>120487.623106895</v>
      </c>
      <c r="K10" s="263"/>
      <c r="L10" s="263"/>
      <c r="M10" s="263"/>
      <c r="N10" s="263"/>
      <c r="O10" s="263"/>
      <c r="P10" s="263"/>
      <c r="Q10" s="263"/>
    </row>
    <row r="11" spans="1:17" ht="15" thickBot="1" x14ac:dyDescent="0.4">
      <c r="A11" s="562" t="s">
        <v>97</v>
      </c>
      <c r="B11" s="562" t="s">
        <v>590</v>
      </c>
      <c r="C11" s="562" t="s">
        <v>122</v>
      </c>
      <c r="D11" s="562" t="s">
        <v>367</v>
      </c>
      <c r="E11" s="560">
        <v>9463510</v>
      </c>
      <c r="F11" s="560">
        <v>36982.7355300005</v>
      </c>
      <c r="G11" s="561">
        <v>1.0006209401739301</v>
      </c>
      <c r="H11" s="560">
        <v>37005.6995962328</v>
      </c>
      <c r="I11" s="561">
        <v>1.03</v>
      </c>
      <c r="J11" s="560">
        <v>38115.870584119803</v>
      </c>
      <c r="K11" s="263"/>
      <c r="L11" s="263"/>
      <c r="M11" s="263"/>
      <c r="N11" s="263"/>
      <c r="O11" s="263"/>
      <c r="P11" s="263"/>
      <c r="Q11" s="263"/>
    </row>
    <row r="12" spans="1:17" ht="15" thickBot="1" x14ac:dyDescent="0.4">
      <c r="A12" s="562" t="s">
        <v>97</v>
      </c>
      <c r="B12" s="562" t="s">
        <v>590</v>
      </c>
      <c r="C12" s="562" t="s">
        <v>122</v>
      </c>
      <c r="D12" s="562" t="s">
        <v>491</v>
      </c>
      <c r="E12" s="560">
        <v>4132300</v>
      </c>
      <c r="F12" s="560">
        <v>15065.714099999501</v>
      </c>
      <c r="G12" s="561">
        <v>1.0003492569749799</v>
      </c>
      <c r="H12" s="560">
        <v>15070.975905732001</v>
      </c>
      <c r="I12" s="561">
        <v>1.02999999999999</v>
      </c>
      <c r="J12" s="560">
        <v>15523.105182903901</v>
      </c>
      <c r="K12" s="263"/>
      <c r="L12" s="315"/>
      <c r="M12" s="263"/>
      <c r="N12" s="263"/>
      <c r="O12" s="263"/>
      <c r="P12" s="263"/>
      <c r="Q12" s="263"/>
    </row>
    <row r="13" spans="1:17" ht="15" thickBot="1" x14ac:dyDescent="0.4">
      <c r="A13" s="562" t="s">
        <v>97</v>
      </c>
      <c r="B13" s="562" t="s">
        <v>589</v>
      </c>
      <c r="C13" s="562" t="s">
        <v>122</v>
      </c>
      <c r="D13" s="562" t="s">
        <v>367</v>
      </c>
      <c r="E13" s="560">
        <v>710837714</v>
      </c>
      <c r="F13" s="560">
        <v>0</v>
      </c>
      <c r="G13" s="561"/>
      <c r="H13" s="560">
        <v>2578.6364465064898</v>
      </c>
      <c r="I13" s="561">
        <v>1.04</v>
      </c>
      <c r="J13" s="560">
        <v>2681.78190436676</v>
      </c>
      <c r="K13" s="263"/>
      <c r="L13" s="315"/>
      <c r="M13" s="263"/>
      <c r="N13" s="263"/>
      <c r="O13" s="263"/>
      <c r="P13" s="263"/>
      <c r="Q13" s="263"/>
    </row>
    <row r="14" spans="1:17" ht="15" thickBot="1" x14ac:dyDescent="0.4">
      <c r="A14" s="562" t="s">
        <v>97</v>
      </c>
      <c r="B14" s="562" t="s">
        <v>589</v>
      </c>
      <c r="C14" s="562" t="s">
        <v>122</v>
      </c>
      <c r="D14" s="562" t="s">
        <v>491</v>
      </c>
      <c r="E14" s="560">
        <v>126962346</v>
      </c>
      <c r="F14" s="560">
        <v>0</v>
      </c>
      <c r="G14" s="561"/>
      <c r="H14" s="560">
        <v>463.85506693787499</v>
      </c>
      <c r="I14" s="561">
        <v>1.04</v>
      </c>
      <c r="J14" s="560">
        <v>482.40926961538997</v>
      </c>
      <c r="K14" s="263"/>
      <c r="L14" s="315"/>
      <c r="M14" s="263"/>
      <c r="N14" s="263"/>
      <c r="O14" s="263"/>
      <c r="P14" s="263"/>
      <c r="Q14" s="263"/>
    </row>
    <row r="15" spans="1:17" ht="15" thickBot="1" x14ac:dyDescent="0.4">
      <c r="A15" s="567" t="s">
        <v>97</v>
      </c>
      <c r="B15" s="567"/>
      <c r="C15" s="567" t="s">
        <v>314</v>
      </c>
      <c r="D15" s="567"/>
      <c r="E15" s="566">
        <v>899399070</v>
      </c>
      <c r="F15" s="566">
        <v>52048.449630000003</v>
      </c>
      <c r="G15" s="568">
        <v>4.7334620757113903</v>
      </c>
      <c r="H15" s="566">
        <v>246369.362423179</v>
      </c>
      <c r="I15" s="568">
        <v>0.71961378762419004</v>
      </c>
      <c r="J15" s="566">
        <v>177290.79004790101</v>
      </c>
      <c r="K15" s="263"/>
      <c r="L15" s="315"/>
      <c r="M15" s="263"/>
      <c r="N15" s="263"/>
      <c r="O15" s="263"/>
      <c r="P15" s="263"/>
      <c r="Q15" s="263"/>
    </row>
    <row r="16" spans="1:17" ht="15" thickBot="1" x14ac:dyDescent="0.4">
      <c r="A16" s="562" t="s">
        <v>199</v>
      </c>
      <c r="B16" s="562" t="s">
        <v>564</v>
      </c>
      <c r="C16" s="562" t="s">
        <v>122</v>
      </c>
      <c r="D16" s="562" t="s">
        <v>491</v>
      </c>
      <c r="E16" s="560">
        <v>4692798.6862719301</v>
      </c>
      <c r="F16" s="560">
        <v>0</v>
      </c>
      <c r="G16" s="561"/>
      <c r="H16" s="560">
        <v>13423.1732639317</v>
      </c>
      <c r="I16" s="561">
        <v>1</v>
      </c>
      <c r="J16" s="560">
        <v>13423.1732639317</v>
      </c>
      <c r="K16" s="263"/>
      <c r="L16" s="315"/>
      <c r="M16" s="283"/>
      <c r="N16" s="283"/>
    </row>
    <row r="17" spans="1:13" ht="15" thickBot="1" x14ac:dyDescent="0.4">
      <c r="A17" s="562" t="s">
        <v>199</v>
      </c>
      <c r="B17" s="562" t="s">
        <v>564</v>
      </c>
      <c r="C17" s="562" t="s">
        <v>122</v>
      </c>
      <c r="D17" s="562" t="s">
        <v>367</v>
      </c>
      <c r="E17" s="560">
        <v>2905799.5450800001</v>
      </c>
      <c r="F17" s="560">
        <v>0</v>
      </c>
      <c r="G17" s="561"/>
      <c r="H17" s="560">
        <v>9383.0873771867391</v>
      </c>
      <c r="I17" s="561">
        <v>1</v>
      </c>
      <c r="J17" s="560">
        <v>9383.0873771867391</v>
      </c>
      <c r="K17" s="263"/>
      <c r="L17" s="315"/>
      <c r="M17" s="283"/>
    </row>
    <row r="18" spans="1:13" ht="15" thickBot="1" x14ac:dyDescent="0.4">
      <c r="A18" s="562" t="s">
        <v>199</v>
      </c>
      <c r="B18" s="562" t="s">
        <v>564</v>
      </c>
      <c r="C18" s="562" t="s">
        <v>122</v>
      </c>
      <c r="D18" s="562" t="s">
        <v>379</v>
      </c>
      <c r="E18" s="560">
        <v>1014307.026</v>
      </c>
      <c r="F18" s="560">
        <v>0</v>
      </c>
      <c r="G18" s="561"/>
      <c r="H18" s="560">
        <v>3380.42545133163</v>
      </c>
      <c r="I18" s="561">
        <v>1</v>
      </c>
      <c r="J18" s="560">
        <v>3380.42545133163</v>
      </c>
      <c r="K18" s="263"/>
      <c r="L18" s="315"/>
      <c r="M18" s="283"/>
    </row>
    <row r="19" spans="1:13" ht="15" thickBot="1" x14ac:dyDescent="0.4">
      <c r="A19" s="562" t="s">
        <v>199</v>
      </c>
      <c r="B19" s="562" t="s">
        <v>591</v>
      </c>
      <c r="C19" s="562" t="s">
        <v>122</v>
      </c>
      <c r="D19" s="562" t="s">
        <v>367</v>
      </c>
      <c r="E19" s="560">
        <v>794340.208869369</v>
      </c>
      <c r="F19" s="560">
        <v>2341.9054727418602</v>
      </c>
      <c r="G19" s="561">
        <v>1.0026621740597801</v>
      </c>
      <c r="H19" s="560">
        <v>2348.1400327418401</v>
      </c>
      <c r="I19" s="561">
        <v>1</v>
      </c>
      <c r="J19" s="560">
        <v>2348.1400327418401</v>
      </c>
    </row>
    <row r="20" spans="1:13" ht="15" thickBot="1" x14ac:dyDescent="0.4">
      <c r="A20" s="562" t="s">
        <v>199</v>
      </c>
      <c r="B20" s="562" t="s">
        <v>552</v>
      </c>
      <c r="C20" s="562" t="s">
        <v>23</v>
      </c>
      <c r="D20" s="562" t="s">
        <v>686</v>
      </c>
      <c r="E20" s="560">
        <v>895733.07799999998</v>
      </c>
      <c r="F20" s="560">
        <v>2302.9297435379999</v>
      </c>
      <c r="G20" s="561">
        <v>1.00000050081884</v>
      </c>
      <c r="H20" s="560">
        <v>2302.9308968885998</v>
      </c>
      <c r="I20" s="561">
        <v>1</v>
      </c>
      <c r="J20" s="560">
        <v>2302.9308968885998</v>
      </c>
    </row>
    <row r="21" spans="1:13" ht="15" thickBot="1" x14ac:dyDescent="0.4">
      <c r="A21" s="562" t="s">
        <v>199</v>
      </c>
      <c r="B21" s="562" t="s">
        <v>552</v>
      </c>
      <c r="C21" s="562" t="s">
        <v>122</v>
      </c>
      <c r="D21" s="562" t="s">
        <v>491</v>
      </c>
      <c r="E21" s="560">
        <v>364420.06699999998</v>
      </c>
      <c r="F21" s="560">
        <v>1825.74453567</v>
      </c>
      <c r="G21" s="561">
        <v>0.99999971983070501</v>
      </c>
      <c r="H21" s="560">
        <v>1825.74402415244</v>
      </c>
      <c r="I21" s="561">
        <v>1</v>
      </c>
      <c r="J21" s="560">
        <v>1825.74402415244</v>
      </c>
    </row>
    <row r="22" spans="1:13" ht="15" thickBot="1" x14ac:dyDescent="0.4">
      <c r="A22" s="562" t="s">
        <v>199</v>
      </c>
      <c r="B22" s="562" t="s">
        <v>592</v>
      </c>
      <c r="C22" s="562" t="s">
        <v>122</v>
      </c>
      <c r="D22" s="562" t="s">
        <v>605</v>
      </c>
      <c r="E22" s="560">
        <v>2511522.2072430002</v>
      </c>
      <c r="F22" s="560">
        <v>1722.2968565403</v>
      </c>
      <c r="G22" s="561">
        <v>1</v>
      </c>
      <c r="H22" s="560">
        <v>1722.2968565403</v>
      </c>
      <c r="I22" s="561">
        <v>1</v>
      </c>
      <c r="J22" s="560">
        <v>1722.2968565403</v>
      </c>
    </row>
    <row r="23" spans="1:13" ht="15" thickBot="1" x14ac:dyDescent="0.4">
      <c r="A23" s="562" t="s">
        <v>199</v>
      </c>
      <c r="B23" s="562" t="s">
        <v>552</v>
      </c>
      <c r="C23" s="562" t="s">
        <v>122</v>
      </c>
      <c r="D23" s="562" t="s">
        <v>367</v>
      </c>
      <c r="E23" s="560">
        <v>322237.04200000002</v>
      </c>
      <c r="F23" s="560">
        <v>1614.4075804199999</v>
      </c>
      <c r="G23" s="561">
        <v>0.99999993303066603</v>
      </c>
      <c r="H23" s="560">
        <v>1614.4074723041999</v>
      </c>
      <c r="I23" s="561">
        <v>1</v>
      </c>
      <c r="J23" s="560">
        <v>1614.4074723041999</v>
      </c>
    </row>
    <row r="24" spans="1:13" ht="15" thickBot="1" x14ac:dyDescent="0.4">
      <c r="A24" s="562" t="s">
        <v>199</v>
      </c>
      <c r="B24" s="562" t="s">
        <v>591</v>
      </c>
      <c r="C24" s="562" t="s">
        <v>122</v>
      </c>
      <c r="D24" s="562" t="s">
        <v>491</v>
      </c>
      <c r="E24" s="560">
        <v>158101.69210616301</v>
      </c>
      <c r="F24" s="560">
        <v>473.59981273940502</v>
      </c>
      <c r="G24" s="561">
        <v>0.99546265690088498</v>
      </c>
      <c r="H24" s="560">
        <v>471.450927897329</v>
      </c>
      <c r="I24" s="561">
        <v>1</v>
      </c>
      <c r="J24" s="560">
        <v>471.450927897329</v>
      </c>
    </row>
    <row r="25" spans="1:13" ht="15" thickBot="1" x14ac:dyDescent="0.4">
      <c r="A25" s="562" t="s">
        <v>199</v>
      </c>
      <c r="B25" s="562" t="s">
        <v>592</v>
      </c>
      <c r="C25" s="562" t="s">
        <v>121</v>
      </c>
      <c r="D25" s="562" t="s">
        <v>479</v>
      </c>
      <c r="E25" s="560">
        <v>174373.815</v>
      </c>
      <c r="F25" s="560">
        <v>315.37459008000002</v>
      </c>
      <c r="G25" s="561">
        <v>1</v>
      </c>
      <c r="H25" s="560">
        <v>315.37459008000002</v>
      </c>
      <c r="I25" s="561">
        <v>1</v>
      </c>
      <c r="J25" s="560">
        <v>315.37459008000002</v>
      </c>
    </row>
    <row r="26" spans="1:13" ht="15" thickBot="1" x14ac:dyDescent="0.4">
      <c r="A26" s="562" t="s">
        <v>199</v>
      </c>
      <c r="B26" s="562" t="s">
        <v>564</v>
      </c>
      <c r="C26" s="562" t="s">
        <v>23</v>
      </c>
      <c r="D26" s="562" t="s">
        <v>686</v>
      </c>
      <c r="E26" s="560">
        <v>57106.478000000003</v>
      </c>
      <c r="F26" s="560">
        <v>0</v>
      </c>
      <c r="G26" s="561"/>
      <c r="H26" s="560">
        <v>146.82082846860001</v>
      </c>
      <c r="I26" s="561">
        <v>1</v>
      </c>
      <c r="J26" s="560">
        <v>146.82082846860001</v>
      </c>
    </row>
    <row r="27" spans="1:13" ht="15" thickBot="1" x14ac:dyDescent="0.4">
      <c r="A27" s="562" t="s">
        <v>199</v>
      </c>
      <c r="B27" s="562" t="s">
        <v>552</v>
      </c>
      <c r="C27" s="562" t="s">
        <v>122</v>
      </c>
      <c r="D27" s="562" t="s">
        <v>379</v>
      </c>
      <c r="E27" s="560">
        <v>13961.138000000001</v>
      </c>
      <c r="F27" s="560">
        <v>69.945301380000004</v>
      </c>
      <c r="G27" s="561">
        <v>1.00000015952066</v>
      </c>
      <c r="H27" s="560">
        <v>69.945312537720895</v>
      </c>
      <c r="I27" s="561">
        <v>1</v>
      </c>
      <c r="J27" s="560">
        <v>69.945312537720895</v>
      </c>
    </row>
    <row r="28" spans="1:13" ht="15" thickBot="1" x14ac:dyDescent="0.4">
      <c r="A28" s="567" t="s">
        <v>199</v>
      </c>
      <c r="B28" s="567"/>
      <c r="C28" s="567" t="s">
        <v>314</v>
      </c>
      <c r="D28" s="567"/>
      <c r="E28" s="566">
        <v>13904700.983570499</v>
      </c>
      <c r="F28" s="566">
        <v>10666.203893109599</v>
      </c>
      <c r="G28" s="568">
        <v>3.4692564857086401</v>
      </c>
      <c r="H28" s="566">
        <v>37003.797034061099</v>
      </c>
      <c r="I28" s="568">
        <v>1</v>
      </c>
      <c r="J28" s="566">
        <v>37003.797034061099</v>
      </c>
    </row>
    <row r="29" spans="1:13" ht="15" thickBot="1" x14ac:dyDescent="0.4">
      <c r="A29" s="562" t="s">
        <v>563</v>
      </c>
      <c r="B29" s="562" t="s">
        <v>451</v>
      </c>
      <c r="C29" s="562" t="s">
        <v>122</v>
      </c>
      <c r="D29" s="562" t="s">
        <v>367</v>
      </c>
      <c r="E29" s="560">
        <v>79757119.602439001</v>
      </c>
      <c r="F29" s="560">
        <v>257909</v>
      </c>
      <c r="G29" s="561">
        <v>1</v>
      </c>
      <c r="H29" s="560">
        <v>257909</v>
      </c>
      <c r="I29" s="561">
        <v>1</v>
      </c>
      <c r="J29" s="560">
        <v>257909</v>
      </c>
    </row>
    <row r="30" spans="1:13" ht="15" thickBot="1" x14ac:dyDescent="0.4">
      <c r="A30" s="562" t="s">
        <v>563</v>
      </c>
      <c r="B30" s="562" t="s">
        <v>451</v>
      </c>
      <c r="C30" s="562" t="s">
        <v>122</v>
      </c>
      <c r="D30" s="562" t="s">
        <v>491</v>
      </c>
      <c r="E30" s="560">
        <v>63962104.699178003</v>
      </c>
      <c r="F30" s="560">
        <v>206833</v>
      </c>
      <c r="G30" s="561">
        <v>1</v>
      </c>
      <c r="H30" s="560">
        <v>206833</v>
      </c>
      <c r="I30" s="561">
        <v>1</v>
      </c>
      <c r="J30" s="560">
        <v>206833</v>
      </c>
    </row>
    <row r="31" spans="1:13" ht="15" thickBot="1" x14ac:dyDescent="0.4">
      <c r="A31" s="562" t="s">
        <v>563</v>
      </c>
      <c r="B31" s="562" t="s">
        <v>266</v>
      </c>
      <c r="C31" s="562" t="s">
        <v>122</v>
      </c>
      <c r="D31" s="562" t="s">
        <v>365</v>
      </c>
      <c r="E31" s="560">
        <v>18647113.68</v>
      </c>
      <c r="F31" s="560">
        <v>0</v>
      </c>
      <c r="G31" s="561"/>
      <c r="H31" s="560">
        <v>93990.958344626095</v>
      </c>
      <c r="I31" s="561">
        <v>0.97</v>
      </c>
      <c r="J31" s="560">
        <v>91171.229594287302</v>
      </c>
    </row>
    <row r="32" spans="1:13" ht="15" thickBot="1" x14ac:dyDescent="0.4">
      <c r="A32" s="562" t="s">
        <v>563</v>
      </c>
      <c r="B32" s="562" t="s">
        <v>266</v>
      </c>
      <c r="C32" s="562" t="s">
        <v>122</v>
      </c>
      <c r="D32" s="562" t="s">
        <v>491</v>
      </c>
      <c r="E32" s="560">
        <v>21359436.782374099</v>
      </c>
      <c r="F32" s="560">
        <v>0</v>
      </c>
      <c r="G32" s="561"/>
      <c r="H32" s="560">
        <v>67132.148271686805</v>
      </c>
      <c r="I32" s="561">
        <v>0.97000000000000197</v>
      </c>
      <c r="J32" s="560">
        <v>65118.183823536398</v>
      </c>
    </row>
    <row r="33" spans="1:12" ht="15" thickBot="1" x14ac:dyDescent="0.4">
      <c r="A33" s="562" t="s">
        <v>563</v>
      </c>
      <c r="B33" s="562" t="s">
        <v>674</v>
      </c>
      <c r="C33" s="562" t="s">
        <v>122</v>
      </c>
      <c r="D33" s="562" t="s">
        <v>367</v>
      </c>
      <c r="E33" s="560">
        <v>59940441</v>
      </c>
      <c r="F33" s="560">
        <v>0</v>
      </c>
      <c r="G33" s="561"/>
      <c r="H33" s="560">
        <v>49508.813321447597</v>
      </c>
      <c r="I33" s="561">
        <v>1</v>
      </c>
      <c r="J33" s="560">
        <v>49508.813321447597</v>
      </c>
    </row>
    <row r="34" spans="1:12" ht="15" thickBot="1" x14ac:dyDescent="0.4">
      <c r="A34" s="562" t="s">
        <v>563</v>
      </c>
      <c r="B34" s="562" t="s">
        <v>674</v>
      </c>
      <c r="C34" s="562" t="s">
        <v>122</v>
      </c>
      <c r="D34" s="562" t="s">
        <v>491</v>
      </c>
      <c r="E34" s="560">
        <v>49753077</v>
      </c>
      <c r="F34" s="560">
        <v>0</v>
      </c>
      <c r="G34" s="561"/>
      <c r="H34" s="560">
        <v>42338.499800379097</v>
      </c>
      <c r="I34" s="561">
        <v>1</v>
      </c>
      <c r="J34" s="560">
        <v>42338.499800379097</v>
      </c>
    </row>
    <row r="35" spans="1:12" ht="15" thickBot="1" x14ac:dyDescent="0.4">
      <c r="A35" s="562" t="s">
        <v>563</v>
      </c>
      <c r="B35" s="562" t="s">
        <v>674</v>
      </c>
      <c r="C35" s="562" t="s">
        <v>122</v>
      </c>
      <c r="D35" s="562" t="s">
        <v>379</v>
      </c>
      <c r="E35" s="560">
        <v>4699101</v>
      </c>
      <c r="F35" s="560">
        <v>0</v>
      </c>
      <c r="G35" s="561"/>
      <c r="H35" s="560">
        <v>5655.4652289094902</v>
      </c>
      <c r="I35" s="561">
        <v>1</v>
      </c>
      <c r="J35" s="560">
        <v>5655.4652289094902</v>
      </c>
    </row>
    <row r="36" spans="1:12" s="315" customFormat="1" ht="15" thickBot="1" x14ac:dyDescent="0.4">
      <c r="A36" s="562" t="s">
        <v>563</v>
      </c>
      <c r="B36" s="562" t="s">
        <v>266</v>
      </c>
      <c r="C36" s="562" t="s">
        <v>122</v>
      </c>
      <c r="D36" s="562" t="s">
        <v>367</v>
      </c>
      <c r="E36" s="560">
        <v>1751403.4083</v>
      </c>
      <c r="F36" s="560">
        <v>0</v>
      </c>
      <c r="G36" s="561"/>
      <c r="H36" s="560">
        <v>3655.4827642494802</v>
      </c>
      <c r="I36" s="561">
        <v>0.97000000000000097</v>
      </c>
      <c r="J36" s="560">
        <v>3545.8182813220001</v>
      </c>
      <c r="L36"/>
    </row>
    <row r="37" spans="1:12" s="315" customFormat="1" ht="15" thickBot="1" x14ac:dyDescent="0.4">
      <c r="A37" s="567" t="s">
        <v>563</v>
      </c>
      <c r="B37" s="567"/>
      <c r="C37" s="567" t="s">
        <v>314</v>
      </c>
      <c r="D37" s="567"/>
      <c r="E37" s="566">
        <v>299869797.17229098</v>
      </c>
      <c r="F37" s="566">
        <v>464742</v>
      </c>
      <c r="G37" s="568">
        <v>1.56435908037427</v>
      </c>
      <c r="H37" s="566">
        <v>727023.36773129902</v>
      </c>
      <c r="I37" s="568">
        <v>0.993200551865558</v>
      </c>
      <c r="J37" s="566">
        <v>722080.010049882</v>
      </c>
      <c r="L37"/>
    </row>
    <row r="38" spans="1:12" ht="15" thickBot="1" x14ac:dyDescent="0.4">
      <c r="A38" s="562" t="s">
        <v>268</v>
      </c>
      <c r="B38" s="562" t="s">
        <v>558</v>
      </c>
      <c r="C38" s="562" t="s">
        <v>685</v>
      </c>
      <c r="D38" s="562" t="s">
        <v>347</v>
      </c>
      <c r="E38" s="560">
        <v>228573759.07979199</v>
      </c>
      <c r="F38" s="560">
        <v>587663.134594145</v>
      </c>
      <c r="G38" s="561">
        <v>1</v>
      </c>
      <c r="H38" s="560">
        <v>587663.134594145</v>
      </c>
      <c r="I38" s="561">
        <v>0.80000000000000104</v>
      </c>
      <c r="J38" s="560">
        <v>470130.50767531601</v>
      </c>
    </row>
    <row r="39" spans="1:12" ht="15" thickBot="1" x14ac:dyDescent="0.4">
      <c r="A39" s="562" t="s">
        <v>268</v>
      </c>
      <c r="B39" s="562" t="s">
        <v>557</v>
      </c>
      <c r="C39" s="562" t="s">
        <v>125</v>
      </c>
      <c r="D39" s="562" t="s">
        <v>377</v>
      </c>
      <c r="E39" s="560">
        <v>62593935</v>
      </c>
      <c r="F39" s="560">
        <v>313595.61434999999</v>
      </c>
      <c r="G39" s="561">
        <v>0.98104990621977395</v>
      </c>
      <c r="H39" s="560">
        <v>307652.948049</v>
      </c>
      <c r="I39" s="561">
        <v>1</v>
      </c>
      <c r="J39" s="560">
        <v>307652.948049</v>
      </c>
    </row>
    <row r="40" spans="1:12" ht="15" thickBot="1" x14ac:dyDescent="0.4">
      <c r="A40" s="562" t="s">
        <v>268</v>
      </c>
      <c r="B40" s="562" t="s">
        <v>559</v>
      </c>
      <c r="C40" s="562" t="s">
        <v>121</v>
      </c>
      <c r="D40" s="562" t="s">
        <v>374</v>
      </c>
      <c r="E40" s="560">
        <v>0</v>
      </c>
      <c r="F40" s="560">
        <v>0</v>
      </c>
      <c r="G40" s="561"/>
      <c r="H40" s="560">
        <v>2504.0595613661999</v>
      </c>
      <c r="I40" s="561">
        <v>0.619999999999998</v>
      </c>
      <c r="J40" s="560">
        <v>1552.51692804704</v>
      </c>
    </row>
    <row r="41" spans="1:12" ht="15" thickBot="1" x14ac:dyDescent="0.4">
      <c r="A41" s="562" t="s">
        <v>268</v>
      </c>
      <c r="B41" s="562" t="s">
        <v>458</v>
      </c>
      <c r="C41" s="562" t="s">
        <v>232</v>
      </c>
      <c r="D41" s="562" t="s">
        <v>606</v>
      </c>
      <c r="E41" s="560">
        <v>0</v>
      </c>
      <c r="F41" s="560">
        <v>0</v>
      </c>
      <c r="G41" s="561"/>
      <c r="H41" s="560">
        <v>1342.1120683885699</v>
      </c>
      <c r="I41" s="561">
        <v>0.80000000000000304</v>
      </c>
      <c r="J41" s="560">
        <v>1073.6896547108599</v>
      </c>
    </row>
    <row r="42" spans="1:12" ht="15" thickBot="1" x14ac:dyDescent="0.4">
      <c r="A42" s="562" t="s">
        <v>268</v>
      </c>
      <c r="B42" s="562" t="s">
        <v>458</v>
      </c>
      <c r="C42" s="562" t="s">
        <v>232</v>
      </c>
      <c r="D42" s="562" t="s">
        <v>604</v>
      </c>
      <c r="E42" s="560">
        <v>0</v>
      </c>
      <c r="F42" s="560">
        <v>0</v>
      </c>
      <c r="G42" s="561"/>
      <c r="H42" s="560">
        <v>809.38759861607105</v>
      </c>
      <c r="I42" s="561">
        <v>0.8</v>
      </c>
      <c r="J42" s="560">
        <v>647.510078892857</v>
      </c>
    </row>
    <row r="43" spans="1:12" ht="15" thickBot="1" x14ac:dyDescent="0.4">
      <c r="A43" s="562" t="s">
        <v>268</v>
      </c>
      <c r="B43" s="562" t="s">
        <v>560</v>
      </c>
      <c r="C43" s="562" t="s">
        <v>125</v>
      </c>
      <c r="D43" s="562" t="s">
        <v>377</v>
      </c>
      <c r="E43" s="560">
        <v>258854.8642752</v>
      </c>
      <c r="F43" s="560">
        <v>0</v>
      </c>
      <c r="G43" s="561"/>
      <c r="H43" s="560">
        <v>760.25496822098103</v>
      </c>
      <c r="I43" s="561">
        <v>0.8</v>
      </c>
      <c r="J43" s="560">
        <v>608.20397457678496</v>
      </c>
    </row>
    <row r="44" spans="1:12" ht="15" thickBot="1" x14ac:dyDescent="0.4">
      <c r="A44" s="562" t="s">
        <v>268</v>
      </c>
      <c r="B44" s="562" t="s">
        <v>559</v>
      </c>
      <c r="C44" s="562" t="s">
        <v>232</v>
      </c>
      <c r="D44" s="562" t="s">
        <v>604</v>
      </c>
      <c r="E44" s="560">
        <v>0</v>
      </c>
      <c r="F44" s="560">
        <v>0</v>
      </c>
      <c r="G44" s="561"/>
      <c r="H44" s="560">
        <v>40.249376390302501</v>
      </c>
      <c r="I44" s="561">
        <v>0.619999999999999</v>
      </c>
      <c r="J44" s="560">
        <v>24.954613361987501</v>
      </c>
    </row>
    <row r="45" spans="1:12" ht="15" thickBot="1" x14ac:dyDescent="0.4">
      <c r="A45" s="567" t="s">
        <v>268</v>
      </c>
      <c r="B45" s="567"/>
      <c r="C45" s="567" t="s">
        <v>314</v>
      </c>
      <c r="D45" s="567"/>
      <c r="E45" s="566">
        <v>291426548.944067</v>
      </c>
      <c r="F45" s="566">
        <v>901258.74894414505</v>
      </c>
      <c r="G45" s="568">
        <v>0.99946008543208298</v>
      </c>
      <c r="H45" s="566">
        <v>900772.14621612697</v>
      </c>
      <c r="I45" s="568">
        <v>0.86780029140282799</v>
      </c>
      <c r="J45" s="566">
        <v>781690.33097390598</v>
      </c>
    </row>
    <row r="46" spans="1:12" ht="15" thickBot="1" x14ac:dyDescent="0.4">
      <c r="A46" s="563" t="s">
        <v>281</v>
      </c>
      <c r="B46" s="563"/>
      <c r="C46" s="563" t="s">
        <v>126</v>
      </c>
      <c r="D46" s="563"/>
      <c r="E46" s="564">
        <v>1510666729.7559299</v>
      </c>
      <c r="F46" s="564">
        <v>1450024.6598282501</v>
      </c>
      <c r="G46" s="565">
        <v>1.3401861229352801</v>
      </c>
      <c r="H46" s="586">
        <v>1943302.92701578</v>
      </c>
      <c r="I46" s="565">
        <v>0.89609062761800895</v>
      </c>
      <c r="J46" s="564">
        <v>1741375.53952148</v>
      </c>
    </row>
    <row r="47" spans="1:12" x14ac:dyDescent="0.35">
      <c r="A47" s="50" t="s">
        <v>437</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57D2-6C61-45BA-9D9C-776A7AD7EC43}">
  <sheetPr codeName="Sheet40"/>
  <dimension ref="A1:S56"/>
  <sheetViews>
    <sheetView showGridLines="0" topLeftCell="B16" workbookViewId="0">
      <selection activeCell="D36" sqref="D36"/>
    </sheetView>
  </sheetViews>
  <sheetFormatPr defaultColWidth="8.7265625" defaultRowHeight="14.5" x14ac:dyDescent="0.35"/>
  <cols>
    <col min="1" max="1" width="20.7265625" style="315" customWidth="1"/>
    <col min="2" max="2" width="44.81640625" style="315" bestFit="1" customWidth="1"/>
    <col min="3" max="3" width="17.453125" style="315" customWidth="1"/>
    <col min="4" max="4" width="22.1796875" style="315" customWidth="1"/>
    <col min="5" max="5" width="21.7265625" style="315" customWidth="1"/>
    <col min="6" max="6" width="11.7265625" style="315" customWidth="1"/>
    <col min="7" max="7" width="22.81640625" style="315" customWidth="1"/>
    <col min="8" max="8" width="20.453125" style="315" customWidth="1"/>
    <col min="9" max="9" width="19.26953125" style="315" customWidth="1"/>
    <col min="10" max="10" width="20.81640625" style="315" customWidth="1"/>
    <col min="11" max="11" width="18.7265625" style="315" customWidth="1"/>
    <col min="12" max="12" width="11.81640625" style="315" customWidth="1"/>
    <col min="13" max="13" width="11.7265625" style="315" customWidth="1"/>
    <col min="14" max="14" width="14.453125" style="315" customWidth="1"/>
    <col min="15" max="15" width="14.81640625" style="315" customWidth="1"/>
    <col min="16" max="16" width="9.1796875" style="315" customWidth="1"/>
    <col min="17" max="17" width="16.81640625" style="315" bestFit="1" customWidth="1"/>
    <col min="18" max="18" width="8.81640625" style="291" bestFit="1" customWidth="1"/>
    <col min="19" max="16384" width="8.7265625" style="315"/>
  </cols>
  <sheetData>
    <row r="1" spans="1:17" ht="47.25" customHeight="1" thickBot="1" x14ac:dyDescent="0.4">
      <c r="A1" s="321" t="s">
        <v>98</v>
      </c>
      <c r="B1" s="321" t="s">
        <v>641</v>
      </c>
      <c r="C1" s="324" t="s">
        <v>120</v>
      </c>
      <c r="D1" s="324" t="s">
        <v>332</v>
      </c>
      <c r="E1" s="324" t="s">
        <v>333</v>
      </c>
      <c r="F1" s="324" t="s">
        <v>189</v>
      </c>
      <c r="G1" s="324" t="s">
        <v>334</v>
      </c>
      <c r="H1" s="324" t="s">
        <v>335</v>
      </c>
      <c r="I1" s="324" t="s">
        <v>608</v>
      </c>
      <c r="J1" s="324" t="s">
        <v>336</v>
      </c>
      <c r="K1" s="324" t="s">
        <v>337</v>
      </c>
      <c r="L1" s="324" t="s">
        <v>338</v>
      </c>
      <c r="M1" s="324" t="s">
        <v>339</v>
      </c>
      <c r="N1" s="324" t="s">
        <v>340</v>
      </c>
      <c r="O1" s="324" t="s">
        <v>341</v>
      </c>
    </row>
    <row r="2" spans="1:17" ht="15.5" thickTop="1" thickBot="1" x14ac:dyDescent="0.4">
      <c r="A2" s="571" t="s">
        <v>198</v>
      </c>
      <c r="B2" s="571" t="s">
        <v>507</v>
      </c>
      <c r="C2" s="570">
        <v>1.00389489416294</v>
      </c>
      <c r="D2" s="569">
        <v>293103872.56811398</v>
      </c>
      <c r="E2" s="569">
        <v>48149.270063501703</v>
      </c>
      <c r="F2" s="570">
        <v>0.74728159041512598</v>
      </c>
      <c r="G2" s="569">
        <v>219031128.04953301</v>
      </c>
      <c r="H2" s="569">
        <v>36789.711670601297</v>
      </c>
      <c r="I2" s="569">
        <v>2881560903.6591201</v>
      </c>
      <c r="J2" s="570">
        <v>0.24002325559000401</v>
      </c>
      <c r="K2" s="570">
        <v>1.8244474501039099E-2</v>
      </c>
      <c r="L2" s="569">
        <v>52572564.43</v>
      </c>
      <c r="M2" s="569">
        <v>6762</v>
      </c>
      <c r="N2" s="571" t="s">
        <v>687</v>
      </c>
      <c r="O2" s="575">
        <v>13.9751749865987</v>
      </c>
    </row>
    <row r="3" spans="1:17" ht="15" thickBot="1" x14ac:dyDescent="0.4">
      <c r="A3" s="571" t="s">
        <v>198</v>
      </c>
      <c r="B3" s="571" t="s">
        <v>442</v>
      </c>
      <c r="C3" s="570">
        <v>1.15261768026153</v>
      </c>
      <c r="D3" s="569">
        <v>269381913.05046999</v>
      </c>
      <c r="E3" s="569">
        <v>61392.891340373099</v>
      </c>
      <c r="F3" s="570">
        <v>0.76333374907329399</v>
      </c>
      <c r="G3" s="569">
        <v>205628305.621351</v>
      </c>
      <c r="H3" s="569">
        <v>46862.642782277697</v>
      </c>
      <c r="I3" s="569">
        <v>2046609041.54</v>
      </c>
      <c r="J3" s="570">
        <v>7.3965949308589601E-2</v>
      </c>
      <c r="K3" s="570">
        <v>7.4315575282299E-3</v>
      </c>
      <c r="L3" s="569">
        <v>15209492.83</v>
      </c>
      <c r="M3" s="569">
        <v>2204037</v>
      </c>
      <c r="N3" s="571" t="s">
        <v>688</v>
      </c>
      <c r="O3" s="575">
        <v>11.246085474299299</v>
      </c>
    </row>
    <row r="4" spans="1:17" ht="15" thickBot="1" x14ac:dyDescent="0.4">
      <c r="A4" s="571" t="s">
        <v>198</v>
      </c>
      <c r="B4" s="571" t="s">
        <v>542</v>
      </c>
      <c r="C4" s="570">
        <v>0.96408248948539899</v>
      </c>
      <c r="D4" s="569">
        <v>222829653.00020999</v>
      </c>
      <c r="E4" s="569">
        <v>44833.815651756697</v>
      </c>
      <c r="F4" s="570">
        <v>0.97024403989262897</v>
      </c>
      <c r="G4" s="569">
        <v>216199142.73479599</v>
      </c>
      <c r="H4" s="569">
        <v>43495.039928751503</v>
      </c>
      <c r="I4" s="569">
        <v>2476947097.0984702</v>
      </c>
      <c r="J4" s="570">
        <v>0.29915452541519499</v>
      </c>
      <c r="K4" s="570">
        <v>2.6111559675926699E-2</v>
      </c>
      <c r="L4" s="569">
        <v>64676951.939999998</v>
      </c>
      <c r="M4" s="569">
        <v>6909</v>
      </c>
      <c r="N4" s="571" t="s">
        <v>687</v>
      </c>
      <c r="O4" s="575">
        <v>12.4944487442349</v>
      </c>
    </row>
    <row r="5" spans="1:17" ht="15" thickBot="1" x14ac:dyDescent="0.4">
      <c r="A5" s="571" t="s">
        <v>198</v>
      </c>
      <c r="B5" s="571" t="s">
        <v>158</v>
      </c>
      <c r="C5" s="570">
        <v>0.99978622417472895</v>
      </c>
      <c r="D5" s="569">
        <v>54194123.2507746</v>
      </c>
      <c r="E5" s="569">
        <v>14.44</v>
      </c>
      <c r="F5" s="570">
        <v>0.86460592706537898</v>
      </c>
      <c r="G5" s="569">
        <v>46856560.174731404</v>
      </c>
      <c r="H5" s="569">
        <v>11.696400000000001</v>
      </c>
      <c r="I5" s="569">
        <v>897929009.97896695</v>
      </c>
      <c r="J5" s="570">
        <v>0.410008756476331</v>
      </c>
      <c r="K5" s="570">
        <v>2.1395455271514201E-2</v>
      </c>
      <c r="L5" s="569">
        <v>19211599.969999999</v>
      </c>
      <c r="M5" s="569">
        <v>69224</v>
      </c>
      <c r="N5" s="571" t="s">
        <v>688</v>
      </c>
      <c r="O5" s="575">
        <v>19.974185451619299</v>
      </c>
    </row>
    <row r="6" spans="1:17" ht="15" thickBot="1" x14ac:dyDescent="0.4">
      <c r="A6" s="571" t="s">
        <v>198</v>
      </c>
      <c r="B6" s="571" t="s">
        <v>584</v>
      </c>
      <c r="C6" s="570">
        <v>0.96059010828131297</v>
      </c>
      <c r="D6" s="569">
        <v>53893792.770416997</v>
      </c>
      <c r="E6" s="569">
        <v>6062.6675089585797</v>
      </c>
      <c r="F6" s="570">
        <v>0.81283301661581997</v>
      </c>
      <c r="G6" s="569">
        <v>43806654.154445902</v>
      </c>
      <c r="H6" s="569">
        <v>4728.8806569876997</v>
      </c>
      <c r="I6" s="569">
        <v>326008697.472561</v>
      </c>
      <c r="J6" s="570">
        <v>0.23226376691832701</v>
      </c>
      <c r="K6" s="570">
        <v>3.1209898965521801E-2</v>
      </c>
      <c r="L6" s="569">
        <v>10174698.51</v>
      </c>
      <c r="M6" s="569">
        <v>383</v>
      </c>
      <c r="N6" s="571" t="s">
        <v>689</v>
      </c>
      <c r="O6" s="575">
        <v>7.5827302646459698</v>
      </c>
    </row>
    <row r="7" spans="1:17" ht="15" thickBot="1" x14ac:dyDescent="0.4">
      <c r="A7" s="571" t="s">
        <v>198</v>
      </c>
      <c r="B7" s="571" t="s">
        <v>585</v>
      </c>
      <c r="C7" s="570">
        <v>0.92299556546084505</v>
      </c>
      <c r="D7" s="569">
        <v>45838182.815605</v>
      </c>
      <c r="E7" s="569">
        <v>3496.32348608554</v>
      </c>
      <c r="F7" s="570">
        <v>0.969417173859762</v>
      </c>
      <c r="G7" s="569">
        <v>44436321.639970899</v>
      </c>
      <c r="H7" s="569">
        <v>3373.85787692041</v>
      </c>
      <c r="I7" s="569">
        <v>350028406.672589</v>
      </c>
      <c r="J7" s="570">
        <v>0.26687153756968301</v>
      </c>
      <c r="K7" s="570">
        <v>3.3879505931335797E-2</v>
      </c>
      <c r="L7" s="569">
        <v>11858789.48</v>
      </c>
      <c r="M7" s="569">
        <v>278</v>
      </c>
      <c r="N7" s="571" t="s">
        <v>687</v>
      </c>
      <c r="O7" s="575">
        <v>7.9</v>
      </c>
    </row>
    <row r="8" spans="1:17" ht="15" thickBot="1" x14ac:dyDescent="0.4">
      <c r="A8" s="571" t="s">
        <v>198</v>
      </c>
      <c r="B8" s="571" t="s">
        <v>586</v>
      </c>
      <c r="C8" s="570">
        <v>1.00049356287249</v>
      </c>
      <c r="D8" s="569">
        <v>34145567.6705584</v>
      </c>
      <c r="E8" s="569"/>
      <c r="F8" s="570">
        <v>1</v>
      </c>
      <c r="G8" s="569">
        <v>34145567.6705584</v>
      </c>
      <c r="H8" s="569"/>
      <c r="I8" s="569">
        <v>239018973.69390899</v>
      </c>
      <c r="J8" s="570">
        <v>0.12854377916184201</v>
      </c>
      <c r="K8" s="570">
        <v>1.8363397023120301E-2</v>
      </c>
      <c r="L8" s="569">
        <v>4389200.3099999996</v>
      </c>
      <c r="M8" s="569">
        <v>169</v>
      </c>
      <c r="N8" s="571" t="s">
        <v>687</v>
      </c>
      <c r="O8" s="575">
        <v>7</v>
      </c>
    </row>
    <row r="9" spans="1:17" ht="15" thickBot="1" x14ac:dyDescent="0.4">
      <c r="A9" s="571" t="s">
        <v>198</v>
      </c>
      <c r="B9" s="571" t="s">
        <v>538</v>
      </c>
      <c r="C9" s="570">
        <v>0.99370719109567096</v>
      </c>
      <c r="D9" s="569">
        <v>29881254.4588544</v>
      </c>
      <c r="E9" s="569">
        <v>4400.4275384326102</v>
      </c>
      <c r="F9" s="570">
        <v>0.52999999999999903</v>
      </c>
      <c r="G9" s="569">
        <v>15837064.8631928</v>
      </c>
      <c r="H9" s="569">
        <v>2332.2265953692799</v>
      </c>
      <c r="I9" s="569">
        <v>275564928.619555</v>
      </c>
      <c r="J9" s="570">
        <v>0.34049228923299801</v>
      </c>
      <c r="K9" s="570">
        <v>1.9568522369712502E-2</v>
      </c>
      <c r="L9" s="569">
        <v>5392398.4699999997</v>
      </c>
      <c r="M9" s="569">
        <v>88</v>
      </c>
      <c r="N9" s="571" t="s">
        <v>687</v>
      </c>
      <c r="O9" s="575">
        <v>17.399999999999999</v>
      </c>
    </row>
    <row r="10" spans="1:17" ht="15" thickBot="1" x14ac:dyDescent="0.4">
      <c r="A10" s="571" t="s">
        <v>198</v>
      </c>
      <c r="B10" s="571" t="s">
        <v>446</v>
      </c>
      <c r="C10" s="570">
        <v>0.88102889369688897</v>
      </c>
      <c r="D10" s="569">
        <v>2339215.8334040102</v>
      </c>
      <c r="E10" s="569"/>
      <c r="F10" s="570">
        <v>0.93999999999999895</v>
      </c>
      <c r="G10" s="569">
        <v>2198862.8833997701</v>
      </c>
      <c r="H10" s="569"/>
      <c r="I10" s="569">
        <v>8602947.0151626207</v>
      </c>
      <c r="J10" s="570">
        <v>0.57214150527424101</v>
      </c>
      <c r="K10" s="570">
        <v>0.14623601863206601</v>
      </c>
      <c r="L10" s="569">
        <v>1258060.72</v>
      </c>
      <c r="M10" s="569">
        <v>81</v>
      </c>
      <c r="N10" s="571" t="s">
        <v>689</v>
      </c>
      <c r="O10" s="575">
        <v>3.9124526954864902</v>
      </c>
    </row>
    <row r="11" spans="1:17" ht="15" thickBot="1" x14ac:dyDescent="0.4">
      <c r="A11" s="577" t="s">
        <v>198</v>
      </c>
      <c r="B11" s="577" t="s">
        <v>314</v>
      </c>
      <c r="C11" s="579">
        <v>1.0223345411914699</v>
      </c>
      <c r="D11" s="576">
        <v>1005607575.4184099</v>
      </c>
      <c r="E11" s="576">
        <v>168349.835589108</v>
      </c>
      <c r="F11" s="579">
        <v>0.82352164804189298</v>
      </c>
      <c r="G11" s="576">
        <v>828139607.79197896</v>
      </c>
      <c r="H11" s="576">
        <v>137594.05591090801</v>
      </c>
      <c r="I11" s="576">
        <f>SUM(I2:I10)</f>
        <v>9502270005.7503338</v>
      </c>
      <c r="J11" s="579">
        <v>0.22308286540305899</v>
      </c>
      <c r="K11" s="579">
        <v>1.94420655851919E-2</v>
      </c>
      <c r="L11" s="576">
        <v>184743756.66</v>
      </c>
      <c r="M11" s="576">
        <v>2287931</v>
      </c>
      <c r="N11" s="577"/>
      <c r="O11" s="578">
        <f>SUMPRODUCT(D2:D10,O2:O10)/D11</f>
        <v>12.461298015985484</v>
      </c>
    </row>
    <row r="12" spans="1:17" ht="15" thickBot="1" x14ac:dyDescent="0.4">
      <c r="A12" s="571" t="s">
        <v>97</v>
      </c>
      <c r="B12" s="571" t="s">
        <v>587</v>
      </c>
      <c r="C12" s="570">
        <v>1.13248537831823</v>
      </c>
      <c r="D12" s="569">
        <v>318243559.25599998</v>
      </c>
      <c r="E12" s="569">
        <v>42497.732586700004</v>
      </c>
      <c r="F12" s="570">
        <v>0.555252359667884</v>
      </c>
      <c r="G12" s="569">
        <v>176705487.22600001</v>
      </c>
      <c r="H12" s="569">
        <v>23325.709396599999</v>
      </c>
      <c r="I12" s="569">
        <v>1431751245.7383399</v>
      </c>
      <c r="J12" s="570">
        <v>0.110143982767821</v>
      </c>
      <c r="K12" s="570">
        <v>1.3593874074097999E-2</v>
      </c>
      <c r="L12" s="569">
        <v>19463046.140000001</v>
      </c>
      <c r="M12" s="569">
        <v>6206395.4579014899</v>
      </c>
      <c r="N12" s="571" t="s">
        <v>688</v>
      </c>
      <c r="O12" s="575">
        <v>10.8748421932127</v>
      </c>
      <c r="Q12" s="323"/>
    </row>
    <row r="13" spans="1:17" ht="15" thickBot="1" x14ac:dyDescent="0.4">
      <c r="A13" s="571" t="s">
        <v>97</v>
      </c>
      <c r="B13" s="571" t="s">
        <v>267</v>
      </c>
      <c r="C13" s="570">
        <v>0.97368105478723999</v>
      </c>
      <c r="D13" s="569">
        <v>56668075.741991803</v>
      </c>
      <c r="E13" s="569">
        <v>12663.462170197499</v>
      </c>
      <c r="F13" s="570">
        <v>0.791959068151045</v>
      </c>
      <c r="G13" s="569">
        <v>44878796.458540604</v>
      </c>
      <c r="H13" s="569">
        <v>9861.4143014581405</v>
      </c>
      <c r="I13" s="569">
        <v>451471933.78473502</v>
      </c>
      <c r="J13" s="570">
        <v>0.314019660108734</v>
      </c>
      <c r="K13" s="570">
        <v>3.12152835102249E-2</v>
      </c>
      <c r="L13" s="569">
        <v>14092824.41</v>
      </c>
      <c r="M13" s="569">
        <v>428716.86666666699</v>
      </c>
      <c r="N13" s="571" t="s">
        <v>689</v>
      </c>
      <c r="O13" s="575">
        <v>10.0850018388017</v>
      </c>
      <c r="Q13" s="323"/>
    </row>
    <row r="14" spans="1:17" ht="15" thickBot="1" x14ac:dyDescent="0.4">
      <c r="A14" s="571" t="s">
        <v>97</v>
      </c>
      <c r="B14" s="571" t="s">
        <v>589</v>
      </c>
      <c r="C14" s="570">
        <v>0.97666601622388105</v>
      </c>
      <c r="D14" s="569">
        <v>16921455.886321601</v>
      </c>
      <c r="E14" s="569">
        <v>2371.11519840958</v>
      </c>
      <c r="F14" s="570">
        <v>0.84190519621484405</v>
      </c>
      <c r="G14" s="569">
        <v>14246261.6382144</v>
      </c>
      <c r="H14" s="569">
        <v>1990.6448901815099</v>
      </c>
      <c r="I14" s="569">
        <v>100823485.764571</v>
      </c>
      <c r="J14" s="570">
        <v>0.37442700446350802</v>
      </c>
      <c r="K14" s="570">
        <v>5.2906175873106302E-2</v>
      </c>
      <c r="L14" s="569">
        <v>5334185.07</v>
      </c>
      <c r="M14" s="569">
        <v>417559</v>
      </c>
      <c r="N14" s="571" t="s">
        <v>689</v>
      </c>
      <c r="O14" s="575">
        <v>9.6597924905184307</v>
      </c>
      <c r="Q14" s="323"/>
    </row>
    <row r="15" spans="1:17" ht="15" thickBot="1" x14ac:dyDescent="0.4">
      <c r="A15" s="571" t="s">
        <v>97</v>
      </c>
      <c r="B15" s="571" t="s">
        <v>590</v>
      </c>
      <c r="C15" s="570">
        <v>0.98220174798577298</v>
      </c>
      <c r="D15" s="569">
        <v>9369021.8730801102</v>
      </c>
      <c r="E15" s="569">
        <v>1031.1157224446199</v>
      </c>
      <c r="F15" s="570">
        <v>0.86682325383005598</v>
      </c>
      <c r="G15" s="569">
        <v>8121286.0252282703</v>
      </c>
      <c r="H15" s="569">
        <v>902.585051661085</v>
      </c>
      <c r="I15" s="569">
        <v>60268958.936925501</v>
      </c>
      <c r="J15" s="570">
        <v>0.507691115322356</v>
      </c>
      <c r="K15" s="570">
        <v>6.8411746821693695E-2</v>
      </c>
      <c r="L15" s="569">
        <v>4123104.76</v>
      </c>
      <c r="M15" s="569">
        <v>85431</v>
      </c>
      <c r="N15" s="571" t="s">
        <v>689</v>
      </c>
      <c r="O15" s="575">
        <v>8.1272676114708897</v>
      </c>
      <c r="Q15" s="323"/>
    </row>
    <row r="16" spans="1:17" ht="15" thickBot="1" x14ac:dyDescent="0.4">
      <c r="A16" s="571" t="s">
        <v>97</v>
      </c>
      <c r="B16" s="571" t="s">
        <v>456</v>
      </c>
      <c r="C16" s="570">
        <v>1.0001210019198701</v>
      </c>
      <c r="D16" s="569">
        <v>6141695.5830442598</v>
      </c>
      <c r="E16" s="569">
        <v>2464.0431283296498</v>
      </c>
      <c r="F16" s="570">
        <v>0.78783243992407503</v>
      </c>
      <c r="G16" s="569">
        <v>4838627.0164606804</v>
      </c>
      <c r="H16" s="569">
        <v>1956.2700145034</v>
      </c>
      <c r="I16" s="569">
        <v>69662296.559148401</v>
      </c>
      <c r="J16" s="570">
        <v>0.57814966735052398</v>
      </c>
      <c r="K16" s="570">
        <v>4.01573123220932E-2</v>
      </c>
      <c r="L16" s="569">
        <v>2797450.6</v>
      </c>
      <c r="M16" s="569">
        <v>10249</v>
      </c>
      <c r="N16" s="571" t="s">
        <v>689</v>
      </c>
      <c r="O16" s="575">
        <v>16.151859480864399</v>
      </c>
      <c r="Q16" s="323"/>
    </row>
    <row r="17" spans="1:17" ht="15" thickBot="1" x14ac:dyDescent="0.4">
      <c r="A17" s="571" t="s">
        <v>97</v>
      </c>
      <c r="B17" s="571" t="s">
        <v>448</v>
      </c>
      <c r="C17" s="570"/>
      <c r="D17" s="569"/>
      <c r="E17" s="569"/>
      <c r="F17" s="570"/>
      <c r="G17" s="569">
        <v>105968420.90390401</v>
      </c>
      <c r="H17" s="569">
        <v>18290.439772454702</v>
      </c>
      <c r="I17" s="569">
        <v>262365943.51783699</v>
      </c>
      <c r="J17" s="570">
        <v>5.3061943354165503E-2</v>
      </c>
      <c r="K17" s="570">
        <v>2.1431479527948199E-2</v>
      </c>
      <c r="L17" s="569">
        <v>5622890.3473333297</v>
      </c>
      <c r="M17" s="569">
        <v>1920154</v>
      </c>
      <c r="N17" s="571" t="s">
        <v>690</v>
      </c>
      <c r="O17" s="575">
        <v>5</v>
      </c>
      <c r="Q17" s="323"/>
    </row>
    <row r="18" spans="1:17" ht="15" thickBot="1" x14ac:dyDescent="0.4">
      <c r="A18" s="577" t="s">
        <v>97</v>
      </c>
      <c r="B18" s="577" t="s">
        <v>314</v>
      </c>
      <c r="C18" s="579">
        <v>1.0943668260975099</v>
      </c>
      <c r="D18" s="576">
        <v>407343808.34043801</v>
      </c>
      <c r="E18" s="576">
        <v>61027.468806081401</v>
      </c>
      <c r="F18" s="579">
        <v>0.87090774919023295</v>
      </c>
      <c r="G18" s="576">
        <v>354758879.26834798</v>
      </c>
      <c r="H18" s="576">
        <v>56327.063426858796</v>
      </c>
      <c r="I18" s="576">
        <v>2376343864.3015599</v>
      </c>
      <c r="J18" s="579">
        <v>0.14498157574916601</v>
      </c>
      <c r="K18" s="579">
        <v>2.16439641164686E-2</v>
      </c>
      <c r="L18" s="576">
        <v>51433501.327333301</v>
      </c>
      <c r="M18" s="576">
        <v>9068505.3245681599</v>
      </c>
      <c r="N18" s="577"/>
      <c r="O18" s="578">
        <v>10.730857199804699</v>
      </c>
      <c r="Q18" s="323"/>
    </row>
    <row r="19" spans="1:17" ht="15" thickBot="1" x14ac:dyDescent="0.4">
      <c r="A19" s="571" t="s">
        <v>199</v>
      </c>
      <c r="B19" s="571" t="s">
        <v>524</v>
      </c>
      <c r="C19" s="570">
        <v>1.1329181450061401</v>
      </c>
      <c r="D19" s="569">
        <v>90914406.716331795</v>
      </c>
      <c r="E19" s="569">
        <v>12240.3939560075</v>
      </c>
      <c r="F19" s="570">
        <v>0.86183498186266305</v>
      </c>
      <c r="G19" s="569">
        <v>78353216.063424602</v>
      </c>
      <c r="H19" s="569">
        <v>10543.3021613572</v>
      </c>
      <c r="I19" s="569">
        <v>655072776.99773502</v>
      </c>
      <c r="J19" s="570">
        <v>9.9966451072788995E-2</v>
      </c>
      <c r="K19" s="570">
        <v>1.19569812928237E-2</v>
      </c>
      <c r="L19" s="569">
        <v>7832692.9400000004</v>
      </c>
      <c r="M19" s="569">
        <v>2389874.5904367501</v>
      </c>
      <c r="N19" s="571" t="s">
        <v>689</v>
      </c>
      <c r="O19" s="575">
        <v>10.1929315173159</v>
      </c>
      <c r="Q19" s="323"/>
    </row>
    <row r="20" spans="1:17" ht="15" thickBot="1" x14ac:dyDescent="0.4">
      <c r="A20" s="571" t="s">
        <v>199</v>
      </c>
      <c r="B20" s="571" t="s">
        <v>564</v>
      </c>
      <c r="C20" s="570">
        <v>1.0034082217115701</v>
      </c>
      <c r="D20" s="569">
        <v>4717726.3886537096</v>
      </c>
      <c r="E20" s="569">
        <v>545.35474080471897</v>
      </c>
      <c r="F20" s="570">
        <v>1</v>
      </c>
      <c r="G20" s="569">
        <v>4717726.3886537096</v>
      </c>
      <c r="H20" s="569">
        <v>545.35474080471897</v>
      </c>
      <c r="I20" s="569">
        <v>54259016.842508301</v>
      </c>
      <c r="J20" s="570">
        <v>2.2577253092966201</v>
      </c>
      <c r="K20" s="570">
        <v>0.19630525744534699</v>
      </c>
      <c r="L20" s="569">
        <v>10651330.27</v>
      </c>
      <c r="M20" s="569">
        <v>892</v>
      </c>
      <c r="N20" s="571" t="s">
        <v>687</v>
      </c>
      <c r="O20" s="575">
        <v>17.3891012815509</v>
      </c>
      <c r="Q20" s="323"/>
    </row>
    <row r="21" spans="1:17" ht="15" thickBot="1" x14ac:dyDescent="0.4">
      <c r="A21" s="571" t="s">
        <v>199</v>
      </c>
      <c r="B21" s="571" t="s">
        <v>591</v>
      </c>
      <c r="C21" s="570">
        <v>0.27593048230573602</v>
      </c>
      <c r="D21" s="569">
        <v>3780257.40339664</v>
      </c>
      <c r="E21" s="569">
        <v>1323.26172714977</v>
      </c>
      <c r="F21" s="570">
        <v>0.99999996720897899</v>
      </c>
      <c r="G21" s="569">
        <v>3780257.2794381399</v>
      </c>
      <c r="H21" s="569">
        <v>1323.26172714977</v>
      </c>
      <c r="I21" s="569">
        <v>51257132.943285502</v>
      </c>
      <c r="J21" s="570">
        <v>3.2484278350031102</v>
      </c>
      <c r="K21" s="570">
        <v>0.23957432390117001</v>
      </c>
      <c r="L21" s="569">
        <v>12279892.970000001</v>
      </c>
      <c r="M21" s="569">
        <v>14884</v>
      </c>
      <c r="N21" s="571" t="s">
        <v>687</v>
      </c>
      <c r="O21" s="575">
        <v>18.7722393609066</v>
      </c>
      <c r="Q21" s="323"/>
    </row>
    <row r="22" spans="1:17" ht="15" thickBot="1" x14ac:dyDescent="0.4">
      <c r="A22" s="571" t="s">
        <v>199</v>
      </c>
      <c r="B22" s="571" t="s">
        <v>552</v>
      </c>
      <c r="C22" s="570">
        <v>1.01435459073087</v>
      </c>
      <c r="D22" s="569">
        <v>1404775.96117973</v>
      </c>
      <c r="E22" s="569">
        <v>170.40762257306099</v>
      </c>
      <c r="F22" s="570">
        <v>1</v>
      </c>
      <c r="G22" s="569">
        <v>1404775.96117973</v>
      </c>
      <c r="H22" s="569">
        <v>170.40762257306099</v>
      </c>
      <c r="I22" s="569">
        <v>11061399.5443791</v>
      </c>
      <c r="J22" s="570">
        <v>1.1929899046625101</v>
      </c>
      <c r="K22" s="570">
        <v>0.15150736878061799</v>
      </c>
      <c r="L22" s="569">
        <v>1675883.54</v>
      </c>
      <c r="M22" s="569">
        <v>135</v>
      </c>
      <c r="N22" s="571" t="s">
        <v>687</v>
      </c>
      <c r="O22" s="575">
        <v>7.3342987974323002</v>
      </c>
      <c r="Q22" s="323"/>
    </row>
    <row r="23" spans="1:17" ht="15" thickBot="1" x14ac:dyDescent="0.4">
      <c r="A23" s="571" t="s">
        <v>199</v>
      </c>
      <c r="B23" s="571" t="s">
        <v>592</v>
      </c>
      <c r="C23" s="570">
        <v>1.00837795073067</v>
      </c>
      <c r="D23" s="569">
        <v>1374419.5823121399</v>
      </c>
      <c r="E23" s="569">
        <v>199.48236867923001</v>
      </c>
      <c r="F23" s="570">
        <v>1</v>
      </c>
      <c r="G23" s="569">
        <v>1374419.5823121399</v>
      </c>
      <c r="H23" s="569">
        <v>199.48236867923001</v>
      </c>
      <c r="I23" s="569">
        <v>21211556.717097402</v>
      </c>
      <c r="J23" s="570">
        <v>1.3769656037760001</v>
      </c>
      <c r="K23" s="570">
        <v>8.92215745992158E-2</v>
      </c>
      <c r="L23" s="569">
        <v>1892528.49</v>
      </c>
      <c r="M23" s="569">
        <v>623</v>
      </c>
      <c r="N23" s="571" t="s">
        <v>690</v>
      </c>
      <c r="O23" s="575">
        <v>15.4331013542559</v>
      </c>
      <c r="Q23" s="323"/>
    </row>
    <row r="24" spans="1:17" ht="15" thickBot="1" x14ac:dyDescent="0.4">
      <c r="A24" s="577" t="s">
        <v>199</v>
      </c>
      <c r="B24" s="577" t="s">
        <v>314</v>
      </c>
      <c r="C24" s="579">
        <v>1.0078301577197899</v>
      </c>
      <c r="D24" s="576">
        <v>102191586.051874</v>
      </c>
      <c r="E24" s="576">
        <v>14478.900415214301</v>
      </c>
      <c r="F24" s="579">
        <v>0.87708194713320697</v>
      </c>
      <c r="G24" s="576">
        <v>89630395.275008306</v>
      </c>
      <c r="H24" s="576">
        <v>12781.808620563999</v>
      </c>
      <c r="I24" s="576">
        <v>792861883.04500496</v>
      </c>
      <c r="J24" s="579">
        <v>0.383043364973008</v>
      </c>
      <c r="K24" s="579">
        <v>4.3301776695514597E-2</v>
      </c>
      <c r="L24" s="576">
        <v>34332328.210000001</v>
      </c>
      <c r="M24" s="576">
        <v>2406408.5904367501</v>
      </c>
      <c r="N24" s="577"/>
      <c r="O24" s="578">
        <v>10.8736921179215</v>
      </c>
      <c r="Q24" s="323"/>
    </row>
    <row r="25" spans="1:17" ht="15" thickBot="1" x14ac:dyDescent="0.4">
      <c r="A25" s="571" t="s">
        <v>563</v>
      </c>
      <c r="B25" s="571" t="s">
        <v>449</v>
      </c>
      <c r="C25" s="570">
        <v>1.1856951709808099</v>
      </c>
      <c r="D25" s="569">
        <v>108183379.934239</v>
      </c>
      <c r="E25" s="569">
        <v>12823.8853617155</v>
      </c>
      <c r="F25" s="570">
        <v>1</v>
      </c>
      <c r="G25" s="569">
        <v>108183379.934239</v>
      </c>
      <c r="H25" s="569">
        <v>12823.8853617155</v>
      </c>
      <c r="I25" s="569">
        <v>1007322239.84417</v>
      </c>
      <c r="J25" s="570">
        <v>6.8006626844827694E-2</v>
      </c>
      <c r="K25" s="570">
        <v>7.3037072537365097E-3</v>
      </c>
      <c r="L25" s="569">
        <v>7357186.75</v>
      </c>
      <c r="M25" s="569">
        <v>2817014</v>
      </c>
      <c r="N25" s="571" t="s">
        <v>688</v>
      </c>
      <c r="O25" s="575">
        <v>11.611883273228999</v>
      </c>
      <c r="Q25" s="323"/>
    </row>
    <row r="26" spans="1:17" ht="15" thickBot="1" x14ac:dyDescent="0.4">
      <c r="A26" s="571" t="s">
        <v>563</v>
      </c>
      <c r="B26" s="571" t="s">
        <v>451</v>
      </c>
      <c r="C26" s="570">
        <v>1.1114123915207099</v>
      </c>
      <c r="D26" s="569">
        <v>35945839.552941598</v>
      </c>
      <c r="E26" s="569">
        <v>4248</v>
      </c>
      <c r="F26" s="570">
        <v>1</v>
      </c>
      <c r="G26" s="569">
        <v>35945839.552941598</v>
      </c>
      <c r="H26" s="569">
        <v>4248</v>
      </c>
      <c r="I26" s="569">
        <v>319971254.18045598</v>
      </c>
      <c r="J26" s="570">
        <v>0.143446364422946</v>
      </c>
      <c r="K26" s="570">
        <v>1.6114885111185601E-2</v>
      </c>
      <c r="L26" s="569">
        <v>5156300</v>
      </c>
      <c r="M26" s="569">
        <v>840000</v>
      </c>
      <c r="N26" s="571" t="s">
        <v>689</v>
      </c>
      <c r="O26" s="575">
        <v>9.6282483071351503</v>
      </c>
      <c r="Q26" s="323"/>
    </row>
    <row r="27" spans="1:17" ht="15" thickBot="1" x14ac:dyDescent="0.4">
      <c r="A27" s="571" t="s">
        <v>563</v>
      </c>
      <c r="B27" s="571" t="s">
        <v>447</v>
      </c>
      <c r="C27" s="570">
        <v>0.98814529881850399</v>
      </c>
      <c r="D27" s="569">
        <v>12350427.905908599</v>
      </c>
      <c r="E27" s="569">
        <v>1438.0586136520301</v>
      </c>
      <c r="F27" s="570">
        <v>0.80021970598268899</v>
      </c>
      <c r="G27" s="569">
        <v>9883055.7876266092</v>
      </c>
      <c r="H27" s="569">
        <v>1150.44689092162</v>
      </c>
      <c r="I27" s="569">
        <v>106450698.577472</v>
      </c>
      <c r="J27" s="570">
        <v>0.28511744348624102</v>
      </c>
      <c r="K27" s="570">
        <v>2.64707666333374E-2</v>
      </c>
      <c r="L27" s="569">
        <v>2817831.6</v>
      </c>
      <c r="M27" s="569">
        <v>70</v>
      </c>
      <c r="N27" s="571" t="s">
        <v>687</v>
      </c>
      <c r="O27" s="575">
        <v>10.7709679470561</v>
      </c>
      <c r="Q27" s="323"/>
    </row>
    <row r="28" spans="1:17" ht="15" thickBot="1" x14ac:dyDescent="0.4">
      <c r="A28" s="571" t="s">
        <v>563</v>
      </c>
      <c r="B28" s="571" t="s">
        <v>441</v>
      </c>
      <c r="C28" s="570">
        <v>0.972539993065619</v>
      </c>
      <c r="D28" s="569">
        <v>10159377.8356863</v>
      </c>
      <c r="E28" s="569">
        <v>1965.6930818823801</v>
      </c>
      <c r="F28" s="570">
        <v>0.8</v>
      </c>
      <c r="G28" s="569">
        <v>8127502.2685489999</v>
      </c>
      <c r="H28" s="569">
        <v>1572.55446550591</v>
      </c>
      <c r="I28" s="569">
        <v>107553246.796556</v>
      </c>
      <c r="J28" s="570">
        <v>0.36839223799251403</v>
      </c>
      <c r="K28" s="570">
        <v>2.7838385536268901E-2</v>
      </c>
      <c r="L28" s="569">
        <v>2994108.75</v>
      </c>
      <c r="M28" s="569">
        <v>234</v>
      </c>
      <c r="N28" s="571" t="s">
        <v>687</v>
      </c>
      <c r="O28" s="575">
        <v>14.2706946073769</v>
      </c>
      <c r="Q28" s="323"/>
    </row>
    <row r="29" spans="1:17" ht="15" thickBot="1" x14ac:dyDescent="0.4">
      <c r="A29" s="571" t="s">
        <v>563</v>
      </c>
      <c r="B29" s="571" t="s">
        <v>457</v>
      </c>
      <c r="C29" s="570">
        <v>0.832810700925118</v>
      </c>
      <c r="D29" s="569">
        <v>9091362.7029258795</v>
      </c>
      <c r="E29" s="569">
        <v>2745.2018233000799</v>
      </c>
      <c r="F29" s="570">
        <v>0.97</v>
      </c>
      <c r="G29" s="569">
        <v>8818621.8218380995</v>
      </c>
      <c r="H29" s="569">
        <v>2662.8457686010902</v>
      </c>
      <c r="I29" s="569">
        <v>127861084.38897599</v>
      </c>
      <c r="J29" s="570">
        <v>0.148143538343466</v>
      </c>
      <c r="K29" s="570">
        <v>1.02175094653948E-2</v>
      </c>
      <c r="L29" s="569">
        <v>1306421.8400000001</v>
      </c>
      <c r="M29" s="569">
        <v>84549</v>
      </c>
      <c r="N29" s="571" t="s">
        <v>689</v>
      </c>
      <c r="O29" s="575">
        <v>14.7612796171938</v>
      </c>
      <c r="Q29" s="323"/>
    </row>
    <row r="30" spans="1:17" ht="15" thickBot="1" x14ac:dyDescent="0.4">
      <c r="A30" s="571" t="s">
        <v>563</v>
      </c>
      <c r="B30" s="571" t="s">
        <v>443</v>
      </c>
      <c r="C30" s="570">
        <v>1.0568525328377101</v>
      </c>
      <c r="D30" s="569">
        <v>6937145.13144664</v>
      </c>
      <c r="E30" s="569">
        <v>708.82787757411404</v>
      </c>
      <c r="F30" s="570">
        <v>0.97</v>
      </c>
      <c r="G30" s="569">
        <v>6729030.7775032399</v>
      </c>
      <c r="H30" s="569">
        <v>687.56304124689098</v>
      </c>
      <c r="I30" s="569">
        <v>87227790.443650901</v>
      </c>
      <c r="J30" s="570">
        <v>0.35721854743721199</v>
      </c>
      <c r="K30" s="570">
        <v>2.7556981413541699E-2</v>
      </c>
      <c r="L30" s="569">
        <v>2403734.6</v>
      </c>
      <c r="M30" s="569">
        <v>149</v>
      </c>
      <c r="N30" s="571" t="s">
        <v>689</v>
      </c>
      <c r="O30" s="575">
        <v>13.102431432796701</v>
      </c>
      <c r="Q30" s="323"/>
    </row>
    <row r="31" spans="1:17" ht="15" thickBot="1" x14ac:dyDescent="0.4">
      <c r="A31" s="571" t="s">
        <v>563</v>
      </c>
      <c r="B31" s="571" t="s">
        <v>266</v>
      </c>
      <c r="C31" s="570">
        <v>0.81807296415987896</v>
      </c>
      <c r="D31" s="569">
        <v>6148377.0891522299</v>
      </c>
      <c r="E31" s="569">
        <v>1221.6782234623799</v>
      </c>
      <c r="F31" s="570">
        <v>0.968274225145486</v>
      </c>
      <c r="G31" s="569">
        <v>5953315.0619011298</v>
      </c>
      <c r="H31" s="569">
        <v>1176.46451343944</v>
      </c>
      <c r="I31" s="569">
        <v>35921123.980373897</v>
      </c>
      <c r="J31" s="570">
        <v>0.29280836170685298</v>
      </c>
      <c r="K31" s="570">
        <v>4.8528003493220798E-2</v>
      </c>
      <c r="L31" s="569">
        <v>1743180.43</v>
      </c>
      <c r="M31" s="569">
        <v>74916</v>
      </c>
      <c r="N31" s="571" t="s">
        <v>689</v>
      </c>
      <c r="O31" s="575">
        <v>7.15181676849895</v>
      </c>
      <c r="Q31" s="323"/>
    </row>
    <row r="32" spans="1:17" ht="15" thickBot="1" x14ac:dyDescent="0.4">
      <c r="A32" s="571" t="s">
        <v>563</v>
      </c>
      <c r="B32" s="571" t="s">
        <v>674</v>
      </c>
      <c r="C32" s="570">
        <v>1.2265284688635001</v>
      </c>
      <c r="D32" s="569">
        <v>5543705.2151399096</v>
      </c>
      <c r="E32" s="569">
        <v>579.492910330482</v>
      </c>
      <c r="F32" s="570">
        <v>0.94502355790125303</v>
      </c>
      <c r="G32" s="569">
        <v>5238932.0263672499</v>
      </c>
      <c r="H32" s="569">
        <v>539.80181492007102</v>
      </c>
      <c r="I32" s="569">
        <v>44443347.577042297</v>
      </c>
      <c r="J32" s="570">
        <v>0.141621201852942</v>
      </c>
      <c r="K32" s="570">
        <v>1.66941486285173E-2</v>
      </c>
      <c r="L32" s="569">
        <v>741943.85</v>
      </c>
      <c r="M32" s="569">
        <v>299530</v>
      </c>
      <c r="N32" s="571" t="s">
        <v>689</v>
      </c>
      <c r="O32" s="575">
        <v>9.4364434428529798</v>
      </c>
      <c r="Q32" s="323"/>
    </row>
    <row r="33" spans="1:19" ht="15" thickBot="1" x14ac:dyDescent="0.4">
      <c r="A33" s="571" t="s">
        <v>563</v>
      </c>
      <c r="B33" s="571" t="s">
        <v>555</v>
      </c>
      <c r="C33" s="570">
        <v>0.98788605705563903</v>
      </c>
      <c r="D33" s="569">
        <v>4347609.07893191</v>
      </c>
      <c r="E33" s="569">
        <v>963.74385330389998</v>
      </c>
      <c r="F33" s="570">
        <v>0.97000000000000097</v>
      </c>
      <c r="G33" s="569">
        <v>4217180.8065639604</v>
      </c>
      <c r="H33" s="569">
        <v>934.83153770478305</v>
      </c>
      <c r="I33" s="569">
        <v>53868282.889705397</v>
      </c>
      <c r="J33" s="570">
        <v>0.52068169962792898</v>
      </c>
      <c r="K33" s="570">
        <v>4.0762555481783001E-2</v>
      </c>
      <c r="L33" s="569">
        <v>2195808.87</v>
      </c>
      <c r="M33" s="569">
        <v>16889</v>
      </c>
      <c r="N33" s="571" t="s">
        <v>689</v>
      </c>
      <c r="O33" s="575">
        <v>13.5720807170388</v>
      </c>
      <c r="Q33" s="323"/>
    </row>
    <row r="34" spans="1:19" ht="15" thickBot="1" x14ac:dyDescent="0.4">
      <c r="A34" s="577" t="s">
        <v>563</v>
      </c>
      <c r="B34" s="577" t="s">
        <v>314</v>
      </c>
      <c r="C34" s="579">
        <v>1.1012086379217301</v>
      </c>
      <c r="D34" s="576">
        <v>198707224.446372</v>
      </c>
      <c r="E34" s="576">
        <v>26694.581745220799</v>
      </c>
      <c r="F34" s="579">
        <v>0.97176566466330805</v>
      </c>
      <c r="G34" s="576">
        <v>193096858.03753</v>
      </c>
      <c r="H34" s="576">
        <v>25796.393394055201</v>
      </c>
      <c r="I34" s="576">
        <v>1890619068.6784101</v>
      </c>
      <c r="J34" s="579">
        <v>0.13835811189018701</v>
      </c>
      <c r="K34" s="579">
        <v>1.41310944825472E-2</v>
      </c>
      <c r="L34" s="576">
        <v>26716516.690000001</v>
      </c>
      <c r="M34" s="576">
        <v>4133351</v>
      </c>
      <c r="N34" s="577"/>
      <c r="O34" s="578">
        <v>11.377041476192399</v>
      </c>
      <c r="P34" s="599"/>
      <c r="Q34" s="599"/>
      <c r="R34" s="599"/>
      <c r="S34" s="599"/>
    </row>
    <row r="35" spans="1:19" ht="15" thickBot="1" x14ac:dyDescent="0.4">
      <c r="A35" s="571" t="s">
        <v>268</v>
      </c>
      <c r="B35" s="571" t="s">
        <v>675</v>
      </c>
      <c r="C35" s="570"/>
      <c r="D35" s="569">
        <v>756433</v>
      </c>
      <c r="E35" s="569">
        <v>83.4</v>
      </c>
      <c r="F35" s="570">
        <v>0.8</v>
      </c>
      <c r="G35" s="569">
        <v>605146.4</v>
      </c>
      <c r="H35" s="569">
        <v>66.72</v>
      </c>
      <c r="I35" s="569">
        <v>6172493.2800000003</v>
      </c>
      <c r="J35" s="570">
        <f>L35/G35</f>
        <v>0.18213113388760141</v>
      </c>
      <c r="K35" s="570">
        <f>L35/I35</f>
        <v>1.7855993518392295E-2</v>
      </c>
      <c r="L35" s="569">
        <v>110216</v>
      </c>
      <c r="M35" s="569">
        <v>9</v>
      </c>
      <c r="N35" s="571" t="s">
        <v>691</v>
      </c>
      <c r="O35" s="575">
        <v>10.5</v>
      </c>
      <c r="P35" s="599"/>
      <c r="Q35" s="599"/>
      <c r="R35" s="599"/>
      <c r="S35" s="599"/>
    </row>
    <row r="36" spans="1:19" ht="15" thickBot="1" x14ac:dyDescent="0.4">
      <c r="A36" s="571" t="s">
        <v>268</v>
      </c>
      <c r="B36" s="571" t="s">
        <v>558</v>
      </c>
      <c r="C36" s="570">
        <v>1</v>
      </c>
      <c r="D36" s="569">
        <v>587663.134594145</v>
      </c>
      <c r="E36" s="569"/>
      <c r="F36" s="570">
        <v>0.80000000000000104</v>
      </c>
      <c r="G36" s="569">
        <v>470130.50767531601</v>
      </c>
      <c r="H36" s="569"/>
      <c r="I36" s="569">
        <v>13711510.7980044</v>
      </c>
      <c r="J36" s="614">
        <f t="shared" ref="J36:J41" si="0">L36/G36</f>
        <v>0.99047603250115335</v>
      </c>
      <c r="K36" s="614">
        <f t="shared" ref="K36:K42" si="1">L36/I36</f>
        <v>3.3960736118719463E-2</v>
      </c>
      <c r="L36" s="569">
        <v>465653</v>
      </c>
      <c r="M36" s="569">
        <v>90</v>
      </c>
      <c r="N36" s="571" t="s">
        <v>689</v>
      </c>
      <c r="O36" s="575">
        <v>29.1653287207515</v>
      </c>
      <c r="P36" s="599"/>
      <c r="Q36" s="599"/>
      <c r="R36" s="599"/>
      <c r="S36" s="599"/>
    </row>
    <row r="37" spans="1:19" ht="15" thickBot="1" x14ac:dyDescent="0.4">
      <c r="A37" s="571" t="s">
        <v>268</v>
      </c>
      <c r="B37" s="571" t="s">
        <v>458</v>
      </c>
      <c r="C37" s="570">
        <v>1.13010354711261</v>
      </c>
      <c r="D37" s="569">
        <v>349652.50053581799</v>
      </c>
      <c r="E37" s="569">
        <v>44.898737215991297</v>
      </c>
      <c r="F37" s="570">
        <v>0.80000000000000104</v>
      </c>
      <c r="G37" s="569">
        <v>279722.00042865501</v>
      </c>
      <c r="H37" s="569">
        <v>35.918989772793097</v>
      </c>
      <c r="I37" s="569">
        <v>3671853.1287105102</v>
      </c>
      <c r="J37" s="614">
        <f t="shared" si="0"/>
        <v>0.60384238544397628</v>
      </c>
      <c r="K37" s="614">
        <f t="shared" si="1"/>
        <v>4.6000750596284744E-2</v>
      </c>
      <c r="L37" s="569">
        <v>168908</v>
      </c>
      <c r="M37" s="569">
        <v>90</v>
      </c>
      <c r="N37" s="571" t="s">
        <v>689</v>
      </c>
      <c r="O37" s="575">
        <v>13.126794185239801</v>
      </c>
      <c r="P37" s="599"/>
      <c r="Q37" s="599"/>
      <c r="R37" s="599"/>
      <c r="S37" s="599"/>
    </row>
    <row r="38" spans="1:19" ht="15" thickBot="1" x14ac:dyDescent="0.4">
      <c r="A38" s="571" t="s">
        <v>268</v>
      </c>
      <c r="B38" s="571" t="s">
        <v>557</v>
      </c>
      <c r="C38" s="570">
        <v>0.98104990621977395</v>
      </c>
      <c r="D38" s="569">
        <v>307652.948049</v>
      </c>
      <c r="E38" s="569"/>
      <c r="F38" s="570">
        <v>1</v>
      </c>
      <c r="G38" s="569">
        <v>307652.948049</v>
      </c>
      <c r="H38" s="569"/>
      <c r="I38" s="569">
        <v>1567597.0251209999</v>
      </c>
      <c r="J38" s="614">
        <f t="shared" si="0"/>
        <v>0.62231810621072425</v>
      </c>
      <c r="K38" s="614">
        <f t="shared" si="1"/>
        <v>0.12213470485836225</v>
      </c>
      <c r="L38" s="569">
        <v>191458</v>
      </c>
      <c r="M38" s="569">
        <v>6</v>
      </c>
      <c r="N38" s="571" t="s">
        <v>691</v>
      </c>
      <c r="O38" s="575">
        <v>5.1029354259906299</v>
      </c>
      <c r="P38" s="599"/>
      <c r="Q38" s="599"/>
      <c r="R38" s="599"/>
      <c r="S38" s="599"/>
    </row>
    <row r="39" spans="1:19" ht="15" thickBot="1" x14ac:dyDescent="0.4">
      <c r="A39" s="571" t="s">
        <v>268</v>
      </c>
      <c r="B39" s="571" t="s">
        <v>559</v>
      </c>
      <c r="C39" s="570"/>
      <c r="D39" s="569">
        <v>278151.33375957201</v>
      </c>
      <c r="E39" s="569">
        <v>52.461874471400002</v>
      </c>
      <c r="F39" s="570">
        <v>0.62604113739599299</v>
      </c>
      <c r="G39" s="569">
        <v>174134.177355055</v>
      </c>
      <c r="H39" s="569">
        <v>32.784835086119401</v>
      </c>
      <c r="I39" s="569">
        <v>2775188.39412812</v>
      </c>
      <c r="J39" s="614">
        <f t="shared" si="0"/>
        <v>0.59580492224944726</v>
      </c>
      <c r="K39" s="614">
        <f t="shared" si="1"/>
        <v>3.7384849338343788E-2</v>
      </c>
      <c r="L39" s="569">
        <v>103750</v>
      </c>
      <c r="M39" s="569">
        <v>46826</v>
      </c>
      <c r="N39" s="571" t="s">
        <v>689</v>
      </c>
      <c r="O39" s="575">
        <v>15.924818176405999</v>
      </c>
      <c r="P39" s="599"/>
      <c r="Q39" s="599"/>
      <c r="R39" s="599"/>
      <c r="S39" s="599"/>
    </row>
    <row r="40" spans="1:19" ht="15" thickBot="1" x14ac:dyDescent="0.4">
      <c r="A40" s="571" t="s">
        <v>268</v>
      </c>
      <c r="B40" s="571" t="s">
        <v>560</v>
      </c>
      <c r="C40" s="570">
        <v>1.12279633846381</v>
      </c>
      <c r="D40" s="569">
        <v>192184.55806949601</v>
      </c>
      <c r="E40" s="569">
        <v>15.315836197085099</v>
      </c>
      <c r="F40" s="570">
        <v>0.80000000000000104</v>
      </c>
      <c r="G40" s="569">
        <v>153747.64645559699</v>
      </c>
      <c r="H40" s="569">
        <v>12.252668957668099</v>
      </c>
      <c r="I40" s="569">
        <v>2319002.4077554499</v>
      </c>
      <c r="J40" s="614">
        <f t="shared" si="0"/>
        <v>1.8152342909561343</v>
      </c>
      <c r="K40" s="614">
        <f t="shared" si="1"/>
        <v>0.1203483010912989</v>
      </c>
      <c r="L40" s="569">
        <v>279088</v>
      </c>
      <c r="M40" s="569">
        <v>18</v>
      </c>
      <c r="N40" s="571" t="s">
        <v>691</v>
      </c>
      <c r="O40" s="575">
        <v>15.083173376739699</v>
      </c>
      <c r="P40" s="599"/>
      <c r="Q40" s="599"/>
      <c r="R40" s="599"/>
      <c r="S40" s="599"/>
    </row>
    <row r="41" spans="1:19" ht="15" thickBot="1" x14ac:dyDescent="0.4">
      <c r="A41" s="571" t="s">
        <v>268</v>
      </c>
      <c r="B41" s="571" t="s">
        <v>673</v>
      </c>
      <c r="C41" s="570"/>
      <c r="D41" s="569"/>
      <c r="E41" s="569"/>
      <c r="F41" s="570"/>
      <c r="G41" s="569">
        <v>1268111.2476234599</v>
      </c>
      <c r="H41" s="569">
        <v>163</v>
      </c>
      <c r="I41" s="569">
        <v>17753557.4667284</v>
      </c>
      <c r="J41" s="614">
        <f t="shared" si="0"/>
        <v>0.91529430258996092</v>
      </c>
      <c r="K41" s="614">
        <f t="shared" si="1"/>
        <v>6.5378164470711639E-2</v>
      </c>
      <c r="L41" s="569">
        <v>1160695</v>
      </c>
      <c r="M41" s="569">
        <v>112032</v>
      </c>
      <c r="N41" s="571" t="s">
        <v>689</v>
      </c>
      <c r="O41" s="575"/>
      <c r="P41" s="599"/>
      <c r="Q41" s="599"/>
      <c r="R41" s="599"/>
      <c r="S41" s="599"/>
    </row>
    <row r="42" spans="1:19" ht="15" thickBot="1" x14ac:dyDescent="0.4">
      <c r="A42" s="577" t="s">
        <v>268</v>
      </c>
      <c r="B42" s="577" t="s">
        <v>314</v>
      </c>
      <c r="C42" s="579">
        <v>1.7887506426538999</v>
      </c>
      <c r="D42" s="576">
        <v>2471737.47500803</v>
      </c>
      <c r="E42" s="576">
        <v>196.07644788447601</v>
      </c>
      <c r="F42" s="579">
        <v>1.3183620673860199</v>
      </c>
      <c r="G42" s="576">
        <f>SUM(G35:G41)</f>
        <v>3258644.9275870826</v>
      </c>
      <c r="H42" s="576">
        <v>310.676493816581</v>
      </c>
      <c r="I42" s="627">
        <f>SUM(I35:I41)</f>
        <v>47971202.500447884</v>
      </c>
      <c r="J42" s="621">
        <f>L42/G42</f>
        <v>0.76098134503908199</v>
      </c>
      <c r="K42" s="621">
        <f t="shared" si="1"/>
        <v>5.1692846348324238E-2</v>
      </c>
      <c r="L42" s="576">
        <v>2479768</v>
      </c>
      <c r="M42" s="576">
        <v>159071</v>
      </c>
      <c r="N42" s="577"/>
      <c r="O42" s="578">
        <f>SUMPRODUCT(O35:O41,D35:D41)/D42</f>
        <v>15.604386530215274</v>
      </c>
      <c r="P42" s="599"/>
      <c r="Q42" s="599"/>
      <c r="R42" s="599"/>
    </row>
    <row r="43" spans="1:19" ht="15" thickBot="1" x14ac:dyDescent="0.4">
      <c r="A43" s="571" t="s">
        <v>265</v>
      </c>
      <c r="B43" s="571" t="s">
        <v>265</v>
      </c>
      <c r="C43" s="570">
        <v>1.0015447552392001</v>
      </c>
      <c r="D43" s="569">
        <v>270951739.97075999</v>
      </c>
      <c r="E43" s="569">
        <v>52534.627979768098</v>
      </c>
      <c r="F43" s="570">
        <v>1</v>
      </c>
      <c r="G43" s="569">
        <v>270951739.97075999</v>
      </c>
      <c r="H43" s="569">
        <v>52534.627979768098</v>
      </c>
      <c r="I43" s="569">
        <v>4064276099.56141</v>
      </c>
      <c r="J43" s="570"/>
      <c r="K43" s="570"/>
      <c r="L43" s="569"/>
      <c r="M43" s="569">
        <v>530</v>
      </c>
      <c r="N43" s="571" t="s">
        <v>692</v>
      </c>
      <c r="O43" s="575">
        <v>15</v>
      </c>
      <c r="Q43" s="323"/>
    </row>
    <row r="44" spans="1:19" ht="15" thickBot="1" x14ac:dyDescent="0.4">
      <c r="A44" s="577" t="s">
        <v>265</v>
      </c>
      <c r="B44" s="577" t="s">
        <v>314</v>
      </c>
      <c r="C44" s="579">
        <v>1.0015447552392001</v>
      </c>
      <c r="D44" s="576">
        <v>270951739.97075999</v>
      </c>
      <c r="E44" s="576">
        <v>52534.627979768098</v>
      </c>
      <c r="F44" s="579">
        <v>1</v>
      </c>
      <c r="G44" s="576">
        <v>270951739.97075999</v>
      </c>
      <c r="H44" s="576">
        <v>52534.627979768098</v>
      </c>
      <c r="I44" s="576">
        <v>4064276099.56141</v>
      </c>
      <c r="J44" s="579">
        <v>0</v>
      </c>
      <c r="K44" s="579">
        <v>0</v>
      </c>
      <c r="L44" s="576">
        <v>0</v>
      </c>
      <c r="M44" s="576">
        <v>530</v>
      </c>
      <c r="N44" s="577"/>
      <c r="O44" s="578">
        <v>15</v>
      </c>
      <c r="Q44" s="323"/>
    </row>
    <row r="45" spans="1:19" ht="15" thickBot="1" x14ac:dyDescent="0.4">
      <c r="A45" s="572" t="s">
        <v>281</v>
      </c>
      <c r="B45" s="572" t="s">
        <v>235</v>
      </c>
      <c r="C45" s="574"/>
      <c r="D45" s="573">
        <v>1987273671.7028618</v>
      </c>
      <c r="E45" s="573">
        <v>323281.49098327698</v>
      </c>
      <c r="F45" s="328">
        <v>0.88</v>
      </c>
      <c r="G45" s="573">
        <v>1739836125.5712099</v>
      </c>
      <c r="H45" s="573">
        <v>285344.62582597067</v>
      </c>
      <c r="I45" s="573">
        <v>18674342123.837173</v>
      </c>
      <c r="J45" s="574">
        <f>L45/G45</f>
        <v>0.17226097704399379</v>
      </c>
      <c r="K45" s="574">
        <v>1.59162824005422E-2</v>
      </c>
      <c r="L45" s="573">
        <f>L11+L18+L24+L34+L42</f>
        <v>299705870.88733327</v>
      </c>
      <c r="M45" s="573">
        <v>18055796.915004909</v>
      </c>
      <c r="N45" s="572"/>
      <c r="O45" s="580">
        <v>12.1</v>
      </c>
      <c r="Q45" s="323"/>
    </row>
    <row r="46" spans="1:19" x14ac:dyDescent="0.35">
      <c r="D46" s="593"/>
      <c r="K46" s="290"/>
      <c r="Q46" s="323"/>
    </row>
    <row r="47" spans="1:19" x14ac:dyDescent="0.35">
      <c r="Q47" s="323"/>
    </row>
    <row r="48" spans="1:19" x14ac:dyDescent="0.35">
      <c r="Q48" s="323"/>
    </row>
    <row r="49" spans="10:17" x14ac:dyDescent="0.35">
      <c r="J49" s="323"/>
      <c r="K49" s="323"/>
      <c r="L49" s="323"/>
      <c r="M49" s="323"/>
      <c r="Q49" s="323"/>
    </row>
    <row r="50" spans="10:17" x14ac:dyDescent="0.35">
      <c r="J50" s="323"/>
      <c r="K50" s="323"/>
      <c r="L50" s="323"/>
      <c r="M50" s="323"/>
      <c r="Q50" s="323"/>
    </row>
    <row r="51" spans="10:17" x14ac:dyDescent="0.35">
      <c r="J51" s="323"/>
      <c r="K51" s="323"/>
      <c r="L51" s="323"/>
      <c r="M51" s="323"/>
    </row>
    <row r="52" spans="10:17" x14ac:dyDescent="0.35">
      <c r="J52" s="323"/>
      <c r="K52" s="323"/>
      <c r="L52" s="323"/>
      <c r="M52" s="323"/>
      <c r="Q52" s="331"/>
    </row>
    <row r="53" spans="10:17" x14ac:dyDescent="0.35">
      <c r="J53" s="323"/>
      <c r="K53" s="323"/>
      <c r="L53" s="323"/>
      <c r="M53" s="323"/>
    </row>
    <row r="54" spans="10:17" x14ac:dyDescent="0.35">
      <c r="J54" s="323"/>
      <c r="K54" s="323"/>
      <c r="L54" s="323"/>
      <c r="M54" s="323"/>
    </row>
    <row r="55" spans="10:17" x14ac:dyDescent="0.35">
      <c r="J55" s="323"/>
      <c r="K55" s="323"/>
      <c r="L55" s="323"/>
      <c r="M55" s="323"/>
    </row>
    <row r="56" spans="10:17" x14ac:dyDescent="0.35">
      <c r="J56" s="323"/>
      <c r="K56" s="323"/>
      <c r="L56" s="323"/>
      <c r="M56" s="32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2685A-482C-455F-9D72-D33094D699E7}">
  <sheetPr codeName="Sheet41"/>
  <dimension ref="A1:T43"/>
  <sheetViews>
    <sheetView showGridLines="0" topLeftCell="A13" workbookViewId="0">
      <selection activeCell="F21" sqref="F21"/>
    </sheetView>
  </sheetViews>
  <sheetFormatPr defaultRowHeight="14.5" x14ac:dyDescent="0.35"/>
  <cols>
    <col min="1" max="1" width="17.453125" customWidth="1"/>
    <col min="2" max="2" width="46.26953125" customWidth="1"/>
    <col min="3" max="3" width="10.7265625" customWidth="1"/>
    <col min="4" max="8" width="13.7265625" customWidth="1"/>
    <col min="9" max="9" width="13.1796875" customWidth="1"/>
    <col min="10" max="15" width="12.1796875" customWidth="1"/>
    <col min="16" max="16" width="13.54296875" customWidth="1"/>
    <col min="17" max="17" width="12.1796875" style="592" customWidth="1"/>
    <col min="18" max="18" width="12.1796875" customWidth="1"/>
    <col min="20" max="20" width="96.54296875" bestFit="1" customWidth="1"/>
  </cols>
  <sheetData>
    <row r="1" spans="1:20" ht="26" x14ac:dyDescent="0.45">
      <c r="A1" s="128" t="s">
        <v>205</v>
      </c>
      <c r="D1" s="127" t="s">
        <v>193</v>
      </c>
      <c r="E1" s="124"/>
      <c r="F1" s="124"/>
      <c r="G1" s="124"/>
      <c r="H1" s="124"/>
      <c r="I1" s="124"/>
      <c r="M1" s="126" t="s">
        <v>196</v>
      </c>
      <c r="N1" s="125"/>
      <c r="O1" s="125"/>
      <c r="P1" s="125"/>
      <c r="Q1" s="590"/>
      <c r="R1" s="125"/>
      <c r="T1" s="129" t="s">
        <v>11</v>
      </c>
    </row>
    <row r="2" spans="1:20" ht="59.25" customHeight="1" thickBot="1" x14ac:dyDescent="0.4">
      <c r="A2" s="581" t="s">
        <v>98</v>
      </c>
      <c r="B2" s="581" t="s">
        <v>152</v>
      </c>
      <c r="C2" s="582" t="s">
        <v>342</v>
      </c>
      <c r="D2" s="582" t="s">
        <v>248</v>
      </c>
      <c r="E2" s="582" t="s">
        <v>130</v>
      </c>
      <c r="F2" s="582" t="s">
        <v>249</v>
      </c>
      <c r="G2" s="582" t="s">
        <v>508</v>
      </c>
      <c r="H2" s="582" t="s">
        <v>522</v>
      </c>
      <c r="I2" s="582" t="s">
        <v>523</v>
      </c>
      <c r="J2" s="582" t="s">
        <v>222</v>
      </c>
      <c r="K2" s="582" t="s">
        <v>223</v>
      </c>
      <c r="L2" s="582" t="s">
        <v>224</v>
      </c>
      <c r="M2" s="582" t="s">
        <v>250</v>
      </c>
      <c r="N2" s="582" t="s">
        <v>140</v>
      </c>
      <c r="O2" s="582" t="s">
        <v>251</v>
      </c>
      <c r="P2" s="582" t="s">
        <v>509</v>
      </c>
      <c r="Q2" s="591" t="s">
        <v>194</v>
      </c>
      <c r="R2" s="582" t="s">
        <v>195</v>
      </c>
      <c r="T2" s="130"/>
    </row>
    <row r="3" spans="1:20" ht="15.5" thickTop="1" thickBot="1" x14ac:dyDescent="0.4">
      <c r="A3" s="585" t="s">
        <v>198</v>
      </c>
      <c r="B3" s="585" t="s">
        <v>507</v>
      </c>
      <c r="C3" s="633">
        <v>13.9751749865987</v>
      </c>
      <c r="D3" s="583">
        <v>293103590.403476</v>
      </c>
      <c r="E3" s="583">
        <v>48149.270063501703</v>
      </c>
      <c r="F3" s="583">
        <v>2999487.031</v>
      </c>
      <c r="G3" s="583">
        <v>282.16463879999998</v>
      </c>
      <c r="H3" s="294">
        <v>0</v>
      </c>
      <c r="I3" s="294">
        <v>-1191486.7587522599</v>
      </c>
      <c r="J3" s="584">
        <v>0.74728163593211505</v>
      </c>
      <c r="K3" s="548">
        <v>0.76407620763681605</v>
      </c>
      <c r="L3" s="548">
        <v>0.70000002933835004</v>
      </c>
      <c r="M3" s="583">
        <v>219030930.53428599</v>
      </c>
      <c r="N3" s="583">
        <v>36789.711670601297</v>
      </c>
      <c r="O3" s="583">
        <v>2099641.0096999998</v>
      </c>
      <c r="P3" s="583">
        <v>197.51524716</v>
      </c>
      <c r="Q3" s="294">
        <v>0</v>
      </c>
      <c r="R3" s="294">
        <v>-949595.14700180595</v>
      </c>
      <c r="T3" s="130"/>
    </row>
    <row r="4" spans="1:20" ht="19" thickBot="1" x14ac:dyDescent="0.5">
      <c r="A4" s="585" t="s">
        <v>198</v>
      </c>
      <c r="B4" s="585" t="s">
        <v>442</v>
      </c>
      <c r="C4" s="633">
        <v>11.246085474299299</v>
      </c>
      <c r="D4" s="583">
        <v>269381913.05046999</v>
      </c>
      <c r="E4" s="583">
        <v>61392.891340373099</v>
      </c>
      <c r="F4" s="583">
        <v>0</v>
      </c>
      <c r="G4" s="583">
        <v>0</v>
      </c>
      <c r="H4" s="294">
        <v>0</v>
      </c>
      <c r="I4" s="294">
        <v>-3713626.69173611</v>
      </c>
      <c r="J4" s="584">
        <v>0.76333374907329399</v>
      </c>
      <c r="K4" s="548">
        <v>0.76332359918451798</v>
      </c>
      <c r="L4" s="294">
        <v>0</v>
      </c>
      <c r="M4" s="583">
        <v>205628305.621351</v>
      </c>
      <c r="N4" s="583">
        <v>46862.642782277697</v>
      </c>
      <c r="O4" s="583">
        <v>0</v>
      </c>
      <c r="P4" s="583">
        <v>0</v>
      </c>
      <c r="Q4" s="294">
        <v>0</v>
      </c>
      <c r="R4" s="294">
        <v>-2833444.4020003602</v>
      </c>
      <c r="T4" s="129" t="s">
        <v>197</v>
      </c>
    </row>
    <row r="5" spans="1:20" ht="15" thickBot="1" x14ac:dyDescent="0.4">
      <c r="A5" s="585" t="s">
        <v>198</v>
      </c>
      <c r="B5" s="585" t="s">
        <v>542</v>
      </c>
      <c r="C5" s="633">
        <v>12.4944487442349</v>
      </c>
      <c r="D5" s="583">
        <v>222815490.52518001</v>
      </c>
      <c r="E5" s="583">
        <v>44833.815651756697</v>
      </c>
      <c r="F5" s="583">
        <v>367703.70401769201</v>
      </c>
      <c r="G5" s="583">
        <v>14162.475030108901</v>
      </c>
      <c r="H5" s="294">
        <v>-8311759.2491441397</v>
      </c>
      <c r="I5" s="294">
        <v>-2314711.8746377798</v>
      </c>
      <c r="J5" s="584">
        <v>0.97024405540415803</v>
      </c>
      <c r="K5" s="548">
        <v>0.97013915270107698</v>
      </c>
      <c r="L5" s="548">
        <v>0.97918438743240999</v>
      </c>
      <c r="M5" s="583">
        <v>216185405.13401699</v>
      </c>
      <c r="N5" s="583">
        <v>43495.039928751503</v>
      </c>
      <c r="O5" s="583">
        <v>360049.72617519199</v>
      </c>
      <c r="P5" s="583">
        <v>13737.600779205601</v>
      </c>
      <c r="Q5" s="294">
        <v>-8062406.4716698201</v>
      </c>
      <c r="R5" s="294">
        <v>-2245270.51839865</v>
      </c>
      <c r="T5" s="130" t="s">
        <v>525</v>
      </c>
    </row>
    <row r="6" spans="1:20" ht="15" thickBot="1" x14ac:dyDescent="0.4">
      <c r="A6" s="585" t="s">
        <v>198</v>
      </c>
      <c r="B6" s="585" t="s">
        <v>158</v>
      </c>
      <c r="C6" s="633">
        <v>19.974185451619299</v>
      </c>
      <c r="D6" s="583">
        <v>54194123.2507746</v>
      </c>
      <c r="E6" s="583">
        <v>14.44</v>
      </c>
      <c r="F6" s="583">
        <v>0</v>
      </c>
      <c r="G6" s="583">
        <v>0</v>
      </c>
      <c r="H6" s="294">
        <v>0</v>
      </c>
      <c r="I6" s="294">
        <v>0</v>
      </c>
      <c r="J6" s="584">
        <v>0.86460592706537898</v>
      </c>
      <c r="K6" s="548">
        <v>0.81</v>
      </c>
      <c r="L6" s="294">
        <v>0</v>
      </c>
      <c r="M6" s="583">
        <v>46856560.174731404</v>
      </c>
      <c r="N6" s="583">
        <v>11.696400000000001</v>
      </c>
      <c r="O6" s="583">
        <v>0</v>
      </c>
      <c r="P6" s="583">
        <v>0</v>
      </c>
      <c r="Q6" s="294">
        <v>0</v>
      </c>
      <c r="R6" s="294">
        <v>0</v>
      </c>
      <c r="T6" s="130" t="s">
        <v>526</v>
      </c>
    </row>
    <row r="7" spans="1:20" ht="15" thickBot="1" x14ac:dyDescent="0.4">
      <c r="A7" s="585" t="s">
        <v>198</v>
      </c>
      <c r="B7" s="585" t="s">
        <v>584</v>
      </c>
      <c r="C7" s="633">
        <v>7.5827302646459698</v>
      </c>
      <c r="D7" s="583">
        <v>53893792.770416997</v>
      </c>
      <c r="E7" s="583">
        <v>6062.6675089585797</v>
      </c>
      <c r="F7" s="583">
        <v>0</v>
      </c>
      <c r="G7" s="583">
        <v>0</v>
      </c>
      <c r="H7" s="294">
        <v>0</v>
      </c>
      <c r="I7" s="294">
        <v>0</v>
      </c>
      <c r="J7" s="584">
        <v>0.81283301661581997</v>
      </c>
      <c r="K7" s="548">
        <v>0.77999999999999903</v>
      </c>
      <c r="L7" s="294">
        <v>0</v>
      </c>
      <c r="M7" s="583">
        <v>43806654.154445902</v>
      </c>
      <c r="N7" s="583">
        <v>4728.8806569876897</v>
      </c>
      <c r="O7" s="583">
        <v>0</v>
      </c>
      <c r="P7" s="583">
        <v>0</v>
      </c>
      <c r="Q7" s="294">
        <v>0</v>
      </c>
      <c r="R7" s="294">
        <v>0</v>
      </c>
      <c r="T7" s="130" t="s">
        <v>527</v>
      </c>
    </row>
    <row r="8" spans="1:20" ht="15" thickBot="1" x14ac:dyDescent="0.4">
      <c r="A8" s="585" t="s">
        <v>198</v>
      </c>
      <c r="B8" s="585" t="s">
        <v>585</v>
      </c>
      <c r="C8" s="633">
        <v>7.9</v>
      </c>
      <c r="D8" s="583">
        <v>45838182.815605097</v>
      </c>
      <c r="E8" s="583">
        <v>3496.32348608554</v>
      </c>
      <c r="F8" s="583">
        <v>68572.975167162003</v>
      </c>
      <c r="G8" s="583">
        <v>0</v>
      </c>
      <c r="H8" s="294">
        <v>0</v>
      </c>
      <c r="I8" s="294">
        <v>0</v>
      </c>
      <c r="J8" s="584">
        <v>0.96941717385976101</v>
      </c>
      <c r="K8" s="548">
        <v>0.96497303248612198</v>
      </c>
      <c r="L8" s="548">
        <v>0.93999999999999895</v>
      </c>
      <c r="M8" s="583">
        <v>44436321.639970899</v>
      </c>
      <c r="N8" s="583">
        <v>3373.85787692041</v>
      </c>
      <c r="O8" s="583">
        <v>64458.596657132199</v>
      </c>
      <c r="P8" s="583">
        <v>0</v>
      </c>
      <c r="Q8" s="294">
        <v>0</v>
      </c>
      <c r="R8" s="294">
        <v>0</v>
      </c>
      <c r="T8" s="130" t="s">
        <v>528</v>
      </c>
    </row>
    <row r="9" spans="1:20" ht="15" thickBot="1" x14ac:dyDescent="0.4">
      <c r="A9" s="585" t="s">
        <v>198</v>
      </c>
      <c r="B9" s="585" t="s">
        <v>586</v>
      </c>
      <c r="C9" s="633">
        <v>7</v>
      </c>
      <c r="D9" s="583">
        <v>34145567.6705584</v>
      </c>
      <c r="E9" s="583">
        <v>0</v>
      </c>
      <c r="F9" s="583">
        <v>0</v>
      </c>
      <c r="G9" s="583">
        <v>0</v>
      </c>
      <c r="H9" s="294">
        <v>0</v>
      </c>
      <c r="I9" s="294">
        <v>0</v>
      </c>
      <c r="J9" s="584">
        <v>1</v>
      </c>
      <c r="K9" s="294">
        <v>0</v>
      </c>
      <c r="L9" s="294">
        <v>0</v>
      </c>
      <c r="M9" s="583">
        <v>34145567.6705584</v>
      </c>
      <c r="N9" s="583">
        <v>0</v>
      </c>
      <c r="O9" s="583">
        <v>0</v>
      </c>
      <c r="P9" s="583">
        <v>0</v>
      </c>
      <c r="Q9" s="294">
        <v>0</v>
      </c>
      <c r="R9" s="294">
        <v>0</v>
      </c>
      <c r="T9" s="130"/>
    </row>
    <row r="10" spans="1:20" ht="15" thickBot="1" x14ac:dyDescent="0.4">
      <c r="A10" s="585" t="s">
        <v>198</v>
      </c>
      <c r="B10" s="585" t="s">
        <v>538</v>
      </c>
      <c r="C10" s="633">
        <v>17.399999999999999</v>
      </c>
      <c r="D10" s="583">
        <v>29863564.844912201</v>
      </c>
      <c r="E10" s="583">
        <v>4400.4275384326102</v>
      </c>
      <c r="F10" s="583">
        <v>78926.502811249695</v>
      </c>
      <c r="G10" s="583">
        <v>17689.6139422058</v>
      </c>
      <c r="H10" s="294">
        <v>-617475.13110879401</v>
      </c>
      <c r="I10" s="294">
        <v>-77779.193778113404</v>
      </c>
      <c r="J10" s="584">
        <v>0.53000000000000103</v>
      </c>
      <c r="K10" s="548">
        <v>0.52999999999999903</v>
      </c>
      <c r="L10" s="548">
        <v>0.52999999999999903</v>
      </c>
      <c r="M10" s="583">
        <v>15827689.367803499</v>
      </c>
      <c r="N10" s="583">
        <v>2332.2265953692799</v>
      </c>
      <c r="O10" s="583">
        <v>41831.046489962297</v>
      </c>
      <c r="P10" s="583">
        <v>9375.4953893690999</v>
      </c>
      <c r="Q10" s="294">
        <v>-327261.81948766101</v>
      </c>
      <c r="R10" s="294">
        <v>-41222.972702400097</v>
      </c>
      <c r="T10" s="130"/>
    </row>
    <row r="11" spans="1:20" ht="15" thickBot="1" x14ac:dyDescent="0.4">
      <c r="A11" s="585" t="s">
        <v>198</v>
      </c>
      <c r="B11" s="585" t="s">
        <v>446</v>
      </c>
      <c r="C11" s="633">
        <v>3.9124526954864902</v>
      </c>
      <c r="D11" s="583">
        <v>2339215.8334040102</v>
      </c>
      <c r="E11" s="583">
        <v>0</v>
      </c>
      <c r="F11" s="583">
        <v>16774</v>
      </c>
      <c r="G11" s="583">
        <v>0</v>
      </c>
      <c r="H11" s="294">
        <v>0</v>
      </c>
      <c r="I11" s="294">
        <v>0</v>
      </c>
      <c r="J11" s="584">
        <v>0.93999999999999895</v>
      </c>
      <c r="K11" s="294">
        <v>0</v>
      </c>
      <c r="L11" s="548">
        <v>0.94</v>
      </c>
      <c r="M11" s="583">
        <v>2198862.8833997701</v>
      </c>
      <c r="N11" s="583">
        <v>0</v>
      </c>
      <c r="O11" s="583">
        <v>15767.56</v>
      </c>
      <c r="P11" s="583">
        <v>0</v>
      </c>
      <c r="Q11" s="294">
        <v>0</v>
      </c>
      <c r="R11" s="294">
        <v>0</v>
      </c>
      <c r="T11" s="130"/>
    </row>
    <row r="12" spans="1:20" ht="15" thickBot="1" x14ac:dyDescent="0.4">
      <c r="A12" s="585" t="s">
        <v>97</v>
      </c>
      <c r="B12" s="585" t="s">
        <v>587</v>
      </c>
      <c r="C12" s="633">
        <v>10.8748421932127</v>
      </c>
      <c r="D12" s="583">
        <v>318243559.25599998</v>
      </c>
      <c r="E12" s="583">
        <v>42497.732586700004</v>
      </c>
      <c r="F12" s="583">
        <v>0</v>
      </c>
      <c r="G12" s="583">
        <v>0</v>
      </c>
      <c r="H12" s="294">
        <v>0</v>
      </c>
      <c r="I12" s="294">
        <v>-7360519.3476844998</v>
      </c>
      <c r="J12" s="584">
        <v>0.555252359667884</v>
      </c>
      <c r="K12" s="548">
        <v>0.54886950377912502</v>
      </c>
      <c r="L12" s="294">
        <v>0</v>
      </c>
      <c r="M12" s="583">
        <v>176705487.22600001</v>
      </c>
      <c r="N12" s="583">
        <v>23325.709396599999</v>
      </c>
      <c r="O12" s="583">
        <v>0</v>
      </c>
      <c r="P12" s="583">
        <v>0</v>
      </c>
      <c r="Q12" s="294">
        <v>0</v>
      </c>
      <c r="R12" s="294">
        <v>-4047315.1442414098</v>
      </c>
      <c r="T12" s="130"/>
    </row>
    <row r="13" spans="1:20" s="315" customFormat="1" ht="15" thickBot="1" x14ac:dyDescent="0.4">
      <c r="A13" s="585" t="s">
        <v>97</v>
      </c>
      <c r="B13" s="585" t="s">
        <v>267</v>
      </c>
      <c r="C13" s="633">
        <v>10.0850018388017</v>
      </c>
      <c r="D13" s="583">
        <v>56476825.546584003</v>
      </c>
      <c r="E13" s="583">
        <v>12663.462170197499</v>
      </c>
      <c r="F13" s="583">
        <v>6344294.2815165902</v>
      </c>
      <c r="G13" s="583">
        <v>191250.19540776999</v>
      </c>
      <c r="H13" s="294">
        <v>0</v>
      </c>
      <c r="I13" s="294">
        <v>0</v>
      </c>
      <c r="J13" s="584">
        <v>0.79250751794672902</v>
      </c>
      <c r="K13" s="548">
        <v>0.77872971616452602</v>
      </c>
      <c r="L13" s="548">
        <v>0.89453078591179302</v>
      </c>
      <c r="M13" s="583">
        <v>44758308.835433699</v>
      </c>
      <c r="N13" s="583">
        <v>9861.4143014581405</v>
      </c>
      <c r="O13" s="583">
        <v>5675166.5497007295</v>
      </c>
      <c r="P13" s="583">
        <v>120487.623106895</v>
      </c>
      <c r="Q13" s="294">
        <v>0</v>
      </c>
      <c r="R13" s="294">
        <v>0</v>
      </c>
      <c r="T13" s="319"/>
    </row>
    <row r="14" spans="1:20" s="315" customFormat="1" ht="15" thickBot="1" x14ac:dyDescent="0.4">
      <c r="A14" s="585" t="s">
        <v>97</v>
      </c>
      <c r="B14" s="585" t="s">
        <v>589</v>
      </c>
      <c r="C14" s="633">
        <v>9.6597924905184307</v>
      </c>
      <c r="D14" s="583">
        <v>16918413.394808099</v>
      </c>
      <c r="E14" s="583">
        <v>2371.11519840958</v>
      </c>
      <c r="F14" s="583">
        <v>0</v>
      </c>
      <c r="G14" s="583">
        <v>3042.49151344437</v>
      </c>
      <c r="H14" s="294">
        <v>-249048.614811751</v>
      </c>
      <c r="I14" s="294">
        <v>-299660.38549486297</v>
      </c>
      <c r="J14" s="584">
        <v>0.84186957220298797</v>
      </c>
      <c r="K14" s="548">
        <v>0.83953950930630805</v>
      </c>
      <c r="L14" s="294">
        <v>0</v>
      </c>
      <c r="M14" s="583">
        <v>14243097.4470404</v>
      </c>
      <c r="N14" s="583">
        <v>1990.6448901815099</v>
      </c>
      <c r="O14" s="583">
        <v>0</v>
      </c>
      <c r="P14" s="583">
        <v>3164.1911739821498</v>
      </c>
      <c r="Q14" s="294">
        <v>-209200.836441872</v>
      </c>
      <c r="R14" s="294">
        <v>-251714.72381568499</v>
      </c>
      <c r="T14" s="319"/>
    </row>
    <row r="15" spans="1:20" s="315" customFormat="1" ht="15" thickBot="1" x14ac:dyDescent="0.4">
      <c r="A15" s="585" t="s">
        <v>97</v>
      </c>
      <c r="B15" s="585" t="s">
        <v>590</v>
      </c>
      <c r="C15" s="633">
        <v>8.1272676114708897</v>
      </c>
      <c r="D15" s="583">
        <v>9316945.1975781508</v>
      </c>
      <c r="E15" s="583">
        <v>1031.1157224446199</v>
      </c>
      <c r="F15" s="583">
        <v>0</v>
      </c>
      <c r="G15" s="583">
        <v>52076.675501964797</v>
      </c>
      <c r="H15" s="294">
        <v>-136848.14861151401</v>
      </c>
      <c r="I15" s="294">
        <v>-46902.661822901398</v>
      </c>
      <c r="J15" s="584">
        <v>0.86591118423218305</v>
      </c>
      <c r="K15" s="548">
        <v>0.87534796726908104</v>
      </c>
      <c r="L15" s="294">
        <v>0</v>
      </c>
      <c r="M15" s="583">
        <v>8067647.0494612399</v>
      </c>
      <c r="N15" s="583">
        <v>902.585051661085</v>
      </c>
      <c r="O15" s="583">
        <v>0</v>
      </c>
      <c r="P15" s="583">
        <v>53638.975767023701</v>
      </c>
      <c r="Q15" s="294">
        <v>-109645.413659108</v>
      </c>
      <c r="R15" s="294">
        <v>-39867.262549466199</v>
      </c>
      <c r="T15" s="319"/>
    </row>
    <row r="16" spans="1:20" s="315" customFormat="1" ht="15" thickBot="1" x14ac:dyDescent="0.4">
      <c r="A16" s="585" t="s">
        <v>97</v>
      </c>
      <c r="B16" s="585" t="s">
        <v>456</v>
      </c>
      <c r="C16" s="633">
        <v>16.151859480864399</v>
      </c>
      <c r="D16" s="583">
        <v>6141695.5830442598</v>
      </c>
      <c r="E16" s="583">
        <v>2464.0431283296498</v>
      </c>
      <c r="F16" s="583">
        <v>248388.52038142801</v>
      </c>
      <c r="G16" s="583">
        <v>0</v>
      </c>
      <c r="H16" s="294">
        <v>0</v>
      </c>
      <c r="I16" s="294">
        <v>0</v>
      </c>
      <c r="J16" s="584">
        <v>0.78783243992407503</v>
      </c>
      <c r="K16" s="548">
        <v>0.79392685623548198</v>
      </c>
      <c r="L16" s="548">
        <v>0.89910760344222995</v>
      </c>
      <c r="M16" s="583">
        <v>4838627.0164606804</v>
      </c>
      <c r="N16" s="583">
        <v>1956.2700145034</v>
      </c>
      <c r="O16" s="583">
        <v>223328.007282707</v>
      </c>
      <c r="P16" s="583">
        <v>0</v>
      </c>
      <c r="Q16" s="294">
        <v>0</v>
      </c>
      <c r="R16" s="294">
        <v>0</v>
      </c>
      <c r="T16" s="319"/>
    </row>
    <row r="17" spans="1:20" s="315" customFormat="1" ht="15" thickBot="1" x14ac:dyDescent="0.4">
      <c r="A17" s="585" t="s">
        <v>97</v>
      </c>
      <c r="B17" s="585" t="s">
        <v>448</v>
      </c>
      <c r="C17" s="633">
        <v>5</v>
      </c>
      <c r="D17" s="583">
        <v>0</v>
      </c>
      <c r="E17" s="583">
        <v>0</v>
      </c>
      <c r="F17" s="583">
        <v>0</v>
      </c>
      <c r="G17" s="583">
        <v>0</v>
      </c>
      <c r="H17" s="294">
        <v>0</v>
      </c>
      <c r="I17" s="294">
        <v>0</v>
      </c>
      <c r="J17" s="294">
        <v>0</v>
      </c>
      <c r="K17" s="294">
        <v>0</v>
      </c>
      <c r="L17" s="294">
        <v>0</v>
      </c>
      <c r="M17" s="583">
        <v>105968420.90390401</v>
      </c>
      <c r="N17" s="583">
        <v>18290.439772454702</v>
      </c>
      <c r="O17" s="583">
        <v>0</v>
      </c>
      <c r="P17" s="583">
        <v>0</v>
      </c>
      <c r="Q17" s="294">
        <v>0</v>
      </c>
      <c r="R17" s="294">
        <v>0</v>
      </c>
      <c r="T17" s="319"/>
    </row>
    <row r="18" spans="1:20" s="315" customFormat="1" ht="15" thickBot="1" x14ac:dyDescent="0.4">
      <c r="A18" s="585" t="s">
        <v>199</v>
      </c>
      <c r="B18" s="585" t="s">
        <v>524</v>
      </c>
      <c r="C18" s="633">
        <v>10.1929315173159</v>
      </c>
      <c r="D18" s="583">
        <v>90914406.716331795</v>
      </c>
      <c r="E18" s="583">
        <v>12240.3939560075</v>
      </c>
      <c r="F18" s="583">
        <v>0</v>
      </c>
      <c r="G18" s="583">
        <v>0</v>
      </c>
      <c r="H18" s="294">
        <v>0</v>
      </c>
      <c r="I18" s="294">
        <v>-1760375.64474125</v>
      </c>
      <c r="J18" s="584">
        <v>0.86183498186266305</v>
      </c>
      <c r="K18" s="548">
        <v>0.86135317206702999</v>
      </c>
      <c r="L18" s="294">
        <v>0</v>
      </c>
      <c r="M18" s="583">
        <v>78353216.063424602</v>
      </c>
      <c r="N18" s="583">
        <v>10543.3021613572</v>
      </c>
      <c r="O18" s="583">
        <v>0</v>
      </c>
      <c r="P18" s="583">
        <v>0</v>
      </c>
      <c r="Q18" s="294">
        <v>0</v>
      </c>
      <c r="R18" s="294">
        <v>-1483638.0895976799</v>
      </c>
      <c r="T18" s="319"/>
    </row>
    <row r="19" spans="1:20" ht="15" thickBot="1" x14ac:dyDescent="0.4">
      <c r="A19" s="585" t="s">
        <v>199</v>
      </c>
      <c r="B19" s="585" t="s">
        <v>564</v>
      </c>
      <c r="C19" s="633">
        <v>17.3891012815509</v>
      </c>
      <c r="D19" s="583">
        <v>4691392.8817327898</v>
      </c>
      <c r="E19" s="583">
        <v>545.35474080471897</v>
      </c>
      <c r="F19" s="583">
        <v>703896.206215841</v>
      </c>
      <c r="G19" s="583">
        <v>26333.5069209186</v>
      </c>
      <c r="H19" s="294">
        <v>-33563.11683762</v>
      </c>
      <c r="I19" s="294">
        <v>-18282.2457700421</v>
      </c>
      <c r="J19" s="584">
        <v>1</v>
      </c>
      <c r="K19" s="548">
        <v>1</v>
      </c>
      <c r="L19" s="548">
        <v>1</v>
      </c>
      <c r="M19" s="583">
        <v>4691392.8817327898</v>
      </c>
      <c r="N19" s="583">
        <v>545.35474080471897</v>
      </c>
      <c r="O19" s="583">
        <v>703896.206215841</v>
      </c>
      <c r="P19" s="583">
        <v>26333.5069209186</v>
      </c>
      <c r="Q19" s="294">
        <v>-33563.11683762</v>
      </c>
      <c r="R19" s="294">
        <v>-18282.2457700421</v>
      </c>
      <c r="T19" s="130"/>
    </row>
    <row r="20" spans="1:20" ht="15" thickBot="1" x14ac:dyDescent="0.4">
      <c r="A20" s="585" t="s">
        <v>199</v>
      </c>
      <c r="B20" s="585" t="s">
        <v>591</v>
      </c>
      <c r="C20" s="633">
        <v>18.7722393609066</v>
      </c>
      <c r="D20" s="583">
        <v>3777437.8445692002</v>
      </c>
      <c r="E20" s="583">
        <v>1323.2881252817699</v>
      </c>
      <c r="F20" s="583">
        <v>380863.11242756998</v>
      </c>
      <c r="G20" s="583">
        <v>2819.5909606391701</v>
      </c>
      <c r="H20" s="294">
        <v>0</v>
      </c>
      <c r="I20" s="294">
        <v>-26040.328031414101</v>
      </c>
      <c r="J20" s="584">
        <v>1</v>
      </c>
      <c r="K20" s="548">
        <v>1</v>
      </c>
      <c r="L20" s="548">
        <v>1</v>
      </c>
      <c r="M20" s="583">
        <v>3777437.8445692002</v>
      </c>
      <c r="N20" s="583">
        <v>1323.2881252817699</v>
      </c>
      <c r="O20" s="583">
        <v>380863.11242756998</v>
      </c>
      <c r="P20" s="583">
        <v>2819.5909565991701</v>
      </c>
      <c r="Q20" s="294">
        <v>0</v>
      </c>
      <c r="R20" s="294">
        <v>-26040.328031414101</v>
      </c>
      <c r="T20" s="130"/>
    </row>
    <row r="21" spans="1:20" ht="15" thickBot="1" x14ac:dyDescent="0.4">
      <c r="A21" s="585" t="s">
        <v>199</v>
      </c>
      <c r="B21" s="585" t="s">
        <v>552</v>
      </c>
      <c r="C21" s="633">
        <v>7.3342987974323002</v>
      </c>
      <c r="D21" s="583">
        <v>1398962.9334738499</v>
      </c>
      <c r="E21" s="583">
        <v>170.40762257306099</v>
      </c>
      <c r="F21" s="583">
        <v>60865.146097089899</v>
      </c>
      <c r="G21" s="583">
        <v>5813.0277058829597</v>
      </c>
      <c r="H21" s="294">
        <v>-15936.066163760001</v>
      </c>
      <c r="I21" s="294">
        <v>-8094.8004579600001</v>
      </c>
      <c r="J21" s="584">
        <v>1</v>
      </c>
      <c r="K21" s="548">
        <v>1</v>
      </c>
      <c r="L21" s="548">
        <v>1</v>
      </c>
      <c r="M21" s="583">
        <v>1398962.9334738499</v>
      </c>
      <c r="N21" s="583">
        <v>170.40762257306099</v>
      </c>
      <c r="O21" s="583">
        <v>60865.146097089899</v>
      </c>
      <c r="P21" s="583">
        <v>5813.0277058829597</v>
      </c>
      <c r="Q21" s="294">
        <v>-15936.066163760001</v>
      </c>
      <c r="R21" s="294">
        <v>-8094.8004579600001</v>
      </c>
      <c r="T21" s="249"/>
    </row>
    <row r="22" spans="1:20" ht="15" thickBot="1" x14ac:dyDescent="0.4">
      <c r="A22" s="585" t="s">
        <v>199</v>
      </c>
      <c r="B22" s="585" t="s">
        <v>592</v>
      </c>
      <c r="C22" s="633">
        <v>15.4331013542559</v>
      </c>
      <c r="D22" s="583">
        <v>1372381.9108655199</v>
      </c>
      <c r="E22" s="583">
        <v>199.48236867923001</v>
      </c>
      <c r="F22" s="583">
        <v>0</v>
      </c>
      <c r="G22" s="583">
        <v>2037.6714466203</v>
      </c>
      <c r="H22" s="294">
        <v>0</v>
      </c>
      <c r="I22" s="294">
        <v>-8237.6343274472201</v>
      </c>
      <c r="J22" s="584">
        <v>1</v>
      </c>
      <c r="K22" s="548">
        <v>1</v>
      </c>
      <c r="L22" s="294">
        <v>0</v>
      </c>
      <c r="M22" s="583">
        <v>1372381.9108655199</v>
      </c>
      <c r="N22" s="583">
        <v>199.48236867923001</v>
      </c>
      <c r="O22" s="583">
        <v>0</v>
      </c>
      <c r="P22" s="583">
        <v>2037.6714466203</v>
      </c>
      <c r="Q22" s="294">
        <v>0</v>
      </c>
      <c r="R22" s="294">
        <v>-8237.6343274472201</v>
      </c>
    </row>
    <row r="23" spans="1:20" ht="13.5" customHeight="1" thickBot="1" x14ac:dyDescent="0.4">
      <c r="A23" s="585" t="s">
        <v>563</v>
      </c>
      <c r="B23" s="585" t="s">
        <v>449</v>
      </c>
      <c r="C23" s="633">
        <v>11.611883273228999</v>
      </c>
      <c r="D23" s="583">
        <v>108183379.934239</v>
      </c>
      <c r="E23" s="583">
        <v>12823.8853617155</v>
      </c>
      <c r="F23" s="583">
        <v>653124</v>
      </c>
      <c r="G23" s="583">
        <v>0</v>
      </c>
      <c r="H23" s="294">
        <v>0</v>
      </c>
      <c r="I23" s="294">
        <v>-1907365.6055626899</v>
      </c>
      <c r="J23" s="584">
        <v>1</v>
      </c>
      <c r="K23" s="548">
        <v>1</v>
      </c>
      <c r="L23" s="548">
        <v>1</v>
      </c>
      <c r="M23" s="583">
        <v>108183379.934239</v>
      </c>
      <c r="N23" s="583">
        <v>12823.8853617155</v>
      </c>
      <c r="O23" s="583">
        <v>653124</v>
      </c>
      <c r="P23" s="583">
        <v>0</v>
      </c>
      <c r="Q23" s="294">
        <v>0</v>
      </c>
      <c r="R23" s="294">
        <v>-1907365.6055626899</v>
      </c>
    </row>
    <row r="24" spans="1:20" ht="15" thickBot="1" x14ac:dyDescent="0.4">
      <c r="A24" s="585" t="s">
        <v>563</v>
      </c>
      <c r="B24" s="585" t="s">
        <v>451</v>
      </c>
      <c r="C24" s="633">
        <v>9.6282483071351503</v>
      </c>
      <c r="D24" s="583">
        <v>35481097.552941598</v>
      </c>
      <c r="E24" s="583">
        <v>4248</v>
      </c>
      <c r="F24" s="583">
        <v>577891.19999999995</v>
      </c>
      <c r="G24" s="583">
        <v>464742</v>
      </c>
      <c r="H24" s="294">
        <v>0</v>
      </c>
      <c r="I24" s="294">
        <v>-522201.97796832002</v>
      </c>
      <c r="J24" s="584">
        <v>1</v>
      </c>
      <c r="K24" s="548">
        <v>1</v>
      </c>
      <c r="L24" s="548">
        <v>1</v>
      </c>
      <c r="M24" s="583">
        <v>35481097.552941598</v>
      </c>
      <c r="N24" s="583">
        <v>4248</v>
      </c>
      <c r="O24" s="583">
        <v>577891.19999999995</v>
      </c>
      <c r="P24" s="583">
        <v>464742</v>
      </c>
      <c r="Q24" s="294">
        <v>0</v>
      </c>
      <c r="R24" s="294">
        <v>-522201.97796832002</v>
      </c>
    </row>
    <row r="25" spans="1:20" ht="15" thickBot="1" x14ac:dyDescent="0.4">
      <c r="A25" s="585" t="s">
        <v>563</v>
      </c>
      <c r="B25" s="585" t="s">
        <v>447</v>
      </c>
      <c r="C25" s="633">
        <v>10.7709679470561</v>
      </c>
      <c r="D25" s="583">
        <v>12350427.905908599</v>
      </c>
      <c r="E25" s="583">
        <v>1438.0586136520301</v>
      </c>
      <c r="F25" s="583">
        <v>1187.5342832121901</v>
      </c>
      <c r="G25" s="583">
        <v>0</v>
      </c>
      <c r="H25" s="294">
        <v>0</v>
      </c>
      <c r="I25" s="294">
        <v>0</v>
      </c>
      <c r="J25" s="584">
        <v>0.80021970598268899</v>
      </c>
      <c r="K25" s="548">
        <v>0.8</v>
      </c>
      <c r="L25" s="548">
        <v>0.79999999999999805</v>
      </c>
      <c r="M25" s="583">
        <v>9883055.7876266092</v>
      </c>
      <c r="N25" s="583">
        <v>1150.44689092162</v>
      </c>
      <c r="O25" s="583">
        <v>950.02742656974999</v>
      </c>
      <c r="P25" s="583">
        <v>0</v>
      </c>
      <c r="Q25" s="294">
        <v>0</v>
      </c>
      <c r="R25" s="294">
        <v>0</v>
      </c>
    </row>
    <row r="26" spans="1:20" ht="15" thickBot="1" x14ac:dyDescent="0.4">
      <c r="A26" s="585" t="s">
        <v>563</v>
      </c>
      <c r="B26" s="585" t="s">
        <v>441</v>
      </c>
      <c r="C26" s="633">
        <v>14.2706946073769</v>
      </c>
      <c r="D26" s="583">
        <v>10159377.8356863</v>
      </c>
      <c r="E26" s="583">
        <v>1965.6930818823801</v>
      </c>
      <c r="F26" s="583">
        <v>0</v>
      </c>
      <c r="G26" s="583">
        <v>0</v>
      </c>
      <c r="H26" s="294">
        <v>0</v>
      </c>
      <c r="I26" s="294">
        <v>-112684.31</v>
      </c>
      <c r="J26" s="584">
        <v>0.8</v>
      </c>
      <c r="K26" s="548">
        <v>0.80000000000000104</v>
      </c>
      <c r="L26" s="294">
        <v>0</v>
      </c>
      <c r="M26" s="583">
        <v>8127502.2685489999</v>
      </c>
      <c r="N26" s="583">
        <v>1572.55446550591</v>
      </c>
      <c r="O26" s="583">
        <v>0</v>
      </c>
      <c r="P26" s="583">
        <v>0</v>
      </c>
      <c r="Q26" s="294">
        <v>0</v>
      </c>
      <c r="R26" s="294">
        <v>-90147.448000000004</v>
      </c>
      <c r="T26" s="50"/>
    </row>
    <row r="27" spans="1:20" ht="15" thickBot="1" x14ac:dyDescent="0.4">
      <c r="A27" s="585" t="s">
        <v>563</v>
      </c>
      <c r="B27" s="585" t="s">
        <v>457</v>
      </c>
      <c r="C27" s="633">
        <v>14.7612796171938</v>
      </c>
      <c r="D27" s="583">
        <v>9091362.7029258795</v>
      </c>
      <c r="E27" s="583">
        <v>2745.2018233000799</v>
      </c>
      <c r="F27" s="583">
        <v>0</v>
      </c>
      <c r="G27" s="583">
        <v>0</v>
      </c>
      <c r="H27" s="294">
        <v>0</v>
      </c>
      <c r="I27" s="294">
        <v>-174383.453917173</v>
      </c>
      <c r="J27" s="584">
        <v>0.97</v>
      </c>
      <c r="K27" s="548">
        <v>0.97000000000000197</v>
      </c>
      <c r="L27" s="294">
        <v>0</v>
      </c>
      <c r="M27" s="583">
        <v>8818621.8218380995</v>
      </c>
      <c r="N27" s="583">
        <v>2662.8457686010902</v>
      </c>
      <c r="O27" s="583">
        <v>0</v>
      </c>
      <c r="P27" s="583">
        <v>0</v>
      </c>
      <c r="Q27" s="294">
        <v>0</v>
      </c>
      <c r="R27" s="294">
        <v>-169151.950299658</v>
      </c>
      <c r="T27" s="50"/>
    </row>
    <row r="28" spans="1:20" ht="15" thickBot="1" x14ac:dyDescent="0.4">
      <c r="A28" s="585" t="s">
        <v>563</v>
      </c>
      <c r="B28" s="585" t="s">
        <v>443</v>
      </c>
      <c r="C28" s="633">
        <v>13.102431432796701</v>
      </c>
      <c r="D28" s="583">
        <v>6937145.13144664</v>
      </c>
      <c r="E28" s="583">
        <v>708.82787757411404</v>
      </c>
      <c r="F28" s="583">
        <v>17402.924999999999</v>
      </c>
      <c r="G28" s="583">
        <v>0</v>
      </c>
      <c r="H28" s="294">
        <v>0</v>
      </c>
      <c r="I28" s="294">
        <v>-22977.737834200001</v>
      </c>
      <c r="J28" s="584">
        <v>0.97</v>
      </c>
      <c r="K28" s="548">
        <v>0.97000000000000097</v>
      </c>
      <c r="L28" s="548">
        <v>0.97</v>
      </c>
      <c r="M28" s="583">
        <v>6729030.7775032399</v>
      </c>
      <c r="N28" s="583">
        <v>687.56304124689098</v>
      </c>
      <c r="O28" s="583">
        <v>16880.83725</v>
      </c>
      <c r="P28" s="583">
        <v>0</v>
      </c>
      <c r="Q28" s="294">
        <v>0</v>
      </c>
      <c r="R28" s="294">
        <v>-22288.405699174</v>
      </c>
      <c r="T28" s="253"/>
    </row>
    <row r="29" spans="1:20" ht="15" thickBot="1" x14ac:dyDescent="0.4">
      <c r="A29" s="585" t="s">
        <v>563</v>
      </c>
      <c r="B29" s="585" t="s">
        <v>266</v>
      </c>
      <c r="C29" s="633">
        <v>7.15181676849895</v>
      </c>
      <c r="D29" s="583">
        <v>5983598.4997716704</v>
      </c>
      <c r="E29" s="583">
        <v>1221.6782234623799</v>
      </c>
      <c r="F29" s="583">
        <v>197298.876547511</v>
      </c>
      <c r="G29" s="583">
        <v>164778.58938056201</v>
      </c>
      <c r="H29" s="294">
        <v>-23653.606621323201</v>
      </c>
      <c r="I29" s="294">
        <v>-60184.049814380502</v>
      </c>
      <c r="J29" s="584">
        <v>0.96822670010747902</v>
      </c>
      <c r="K29" s="548">
        <v>0.96299049196865905</v>
      </c>
      <c r="L29" s="548">
        <v>0.96999999999999897</v>
      </c>
      <c r="M29" s="583">
        <v>5793479.83020199</v>
      </c>
      <c r="N29" s="583">
        <v>1176.46451343944</v>
      </c>
      <c r="O29" s="583">
        <v>191379.91025108501</v>
      </c>
      <c r="P29" s="583">
        <v>159835.23169914601</v>
      </c>
      <c r="Q29" s="294">
        <v>-22943.9984226835</v>
      </c>
      <c r="R29" s="294">
        <v>-58218.925710627198</v>
      </c>
      <c r="T29" s="253"/>
    </row>
    <row r="30" spans="1:20" ht="15" thickBot="1" x14ac:dyDescent="0.4">
      <c r="A30" s="585" t="s">
        <v>563</v>
      </c>
      <c r="B30" s="585" t="s">
        <v>674</v>
      </c>
      <c r="C30" s="633">
        <v>9.4364434428529798</v>
      </c>
      <c r="D30" s="583">
        <v>5446202.4367891802</v>
      </c>
      <c r="E30" s="583">
        <v>579.492910330482</v>
      </c>
      <c r="F30" s="583">
        <v>30151.822035725399</v>
      </c>
      <c r="G30" s="583">
        <v>97502.778350736204</v>
      </c>
      <c r="H30" s="294">
        <v>-268195.45449148503</v>
      </c>
      <c r="I30" s="294">
        <v>-43750.561281037299</v>
      </c>
      <c r="J30" s="584">
        <v>0.94403932055226003</v>
      </c>
      <c r="K30" s="548">
        <v>0.93150719412982097</v>
      </c>
      <c r="L30" s="548">
        <v>1</v>
      </c>
      <c r="M30" s="583">
        <v>5141429.2480165204</v>
      </c>
      <c r="N30" s="583">
        <v>539.80181492007102</v>
      </c>
      <c r="O30" s="583">
        <v>30151.822035725399</v>
      </c>
      <c r="P30" s="583">
        <v>97502.778350736204</v>
      </c>
      <c r="Q30" s="294">
        <v>-237490.23954279101</v>
      </c>
      <c r="R30" s="294">
        <v>-38529.253182064203</v>
      </c>
      <c r="T30" s="254"/>
    </row>
    <row r="31" spans="1:20" ht="15" thickBot="1" x14ac:dyDescent="0.4">
      <c r="A31" s="585" t="s">
        <v>563</v>
      </c>
      <c r="B31" s="585" t="s">
        <v>555</v>
      </c>
      <c r="C31" s="633">
        <v>13.5720807170388</v>
      </c>
      <c r="D31" s="583">
        <v>4347609.07893191</v>
      </c>
      <c r="E31" s="583">
        <v>963.74385330389998</v>
      </c>
      <c r="F31" s="583">
        <v>0</v>
      </c>
      <c r="G31" s="583">
        <v>0</v>
      </c>
      <c r="H31" s="294">
        <v>-43169.905058985503</v>
      </c>
      <c r="I31" s="294">
        <v>-129268.67444565</v>
      </c>
      <c r="J31" s="584">
        <v>0.97000000000000097</v>
      </c>
      <c r="K31" s="548">
        <v>0.97</v>
      </c>
      <c r="L31" s="294">
        <v>0</v>
      </c>
      <c r="M31" s="583">
        <v>4217180.8065639604</v>
      </c>
      <c r="N31" s="583">
        <v>934.83153770478305</v>
      </c>
      <c r="O31" s="583">
        <v>0</v>
      </c>
      <c r="P31" s="583">
        <v>0</v>
      </c>
      <c r="Q31" s="294">
        <v>-41874.807907215902</v>
      </c>
      <c r="R31" s="294">
        <v>-125390.61421227999</v>
      </c>
      <c r="T31" s="253"/>
    </row>
    <row r="32" spans="1:20" ht="15" thickBot="1" x14ac:dyDescent="0.4">
      <c r="A32" s="585" t="s">
        <v>268</v>
      </c>
      <c r="B32" s="585" t="s">
        <v>675</v>
      </c>
      <c r="C32" s="633">
        <v>10.199999999999999</v>
      </c>
      <c r="D32" s="583">
        <v>756433</v>
      </c>
      <c r="E32" s="583">
        <v>83.4</v>
      </c>
      <c r="F32" s="583">
        <v>0</v>
      </c>
      <c r="G32" s="583">
        <v>0</v>
      </c>
      <c r="H32" s="294">
        <v>0</v>
      </c>
      <c r="I32" s="294">
        <v>0</v>
      </c>
      <c r="J32" s="584">
        <v>0.8</v>
      </c>
      <c r="K32" s="548">
        <v>0.8</v>
      </c>
      <c r="L32" s="294">
        <v>0</v>
      </c>
      <c r="M32" s="583">
        <v>605146.4</v>
      </c>
      <c r="N32" s="583">
        <v>66.72</v>
      </c>
      <c r="O32" s="583">
        <v>0</v>
      </c>
      <c r="P32" s="583">
        <v>0</v>
      </c>
      <c r="Q32" s="294">
        <v>0</v>
      </c>
      <c r="R32" s="294">
        <v>0</v>
      </c>
      <c r="T32" s="254"/>
    </row>
    <row r="33" spans="1:18" ht="15" thickBot="1" x14ac:dyDescent="0.4">
      <c r="A33" s="585" t="s">
        <v>268</v>
      </c>
      <c r="B33" s="585" t="s">
        <v>458</v>
      </c>
      <c r="C33" s="633">
        <v>13.126794185239801</v>
      </c>
      <c r="D33" s="583">
        <v>347501.00086881302</v>
      </c>
      <c r="E33" s="583">
        <v>44.898737215991297</v>
      </c>
      <c r="F33" s="583">
        <v>0</v>
      </c>
      <c r="G33" s="583">
        <v>2151.4996670046398</v>
      </c>
      <c r="H33" s="294">
        <v>0</v>
      </c>
      <c r="I33" s="294">
        <v>0</v>
      </c>
      <c r="J33" s="584">
        <v>0.80000000000000104</v>
      </c>
      <c r="K33" s="548">
        <v>0.80000000000000104</v>
      </c>
      <c r="L33" s="294">
        <v>0</v>
      </c>
      <c r="M33" s="583">
        <v>278000.80069505097</v>
      </c>
      <c r="N33" s="583">
        <v>35.918989772793097</v>
      </c>
      <c r="O33" s="583">
        <v>0</v>
      </c>
      <c r="P33" s="583">
        <v>1721.19973360372</v>
      </c>
      <c r="Q33" s="294">
        <v>0</v>
      </c>
      <c r="R33" s="294">
        <v>0</v>
      </c>
    </row>
    <row r="34" spans="1:18" ht="15" thickBot="1" x14ac:dyDescent="0.4">
      <c r="A34" s="585" t="s">
        <v>268</v>
      </c>
      <c r="B34" s="585" t="s">
        <v>559</v>
      </c>
      <c r="C34" s="633">
        <v>15.924818176405999</v>
      </c>
      <c r="D34" s="583">
        <v>275607.02482181502</v>
      </c>
      <c r="E34" s="583">
        <v>52.461874471400002</v>
      </c>
      <c r="F34" s="583">
        <v>1725.5751101732201</v>
      </c>
      <c r="G34" s="583">
        <v>2544.3089377565002</v>
      </c>
      <c r="H34" s="294">
        <v>0</v>
      </c>
      <c r="I34" s="294">
        <v>0</v>
      </c>
      <c r="J34" s="584">
        <v>0.62609690709156096</v>
      </c>
      <c r="K34" s="548">
        <v>0.624926871493933</v>
      </c>
      <c r="L34" s="548">
        <v>0.62000000000000199</v>
      </c>
      <c r="M34" s="583">
        <v>172556.705813646</v>
      </c>
      <c r="N34" s="583">
        <v>32.784835086119401</v>
      </c>
      <c r="O34" s="583">
        <v>1069.8565683074</v>
      </c>
      <c r="P34" s="583">
        <v>1577.4715414090299</v>
      </c>
      <c r="Q34" s="294">
        <v>0</v>
      </c>
      <c r="R34" s="294">
        <v>0</v>
      </c>
    </row>
    <row r="35" spans="1:18" ht="15" thickBot="1" x14ac:dyDescent="0.4">
      <c r="A35" s="585" t="s">
        <v>268</v>
      </c>
      <c r="B35" s="585" t="s">
        <v>560</v>
      </c>
      <c r="C35" s="633">
        <v>15.083173376739699</v>
      </c>
      <c r="D35" s="583">
        <v>191424.303101275</v>
      </c>
      <c r="E35" s="583">
        <v>15.315836197085099</v>
      </c>
      <c r="F35" s="583">
        <v>0</v>
      </c>
      <c r="G35" s="583">
        <v>760.25496822098103</v>
      </c>
      <c r="H35" s="294">
        <v>-4472.6050300014704</v>
      </c>
      <c r="I35" s="294">
        <v>0</v>
      </c>
      <c r="J35" s="584">
        <v>0.8</v>
      </c>
      <c r="K35" s="548">
        <v>0.80000000000000104</v>
      </c>
      <c r="L35" s="294">
        <v>0</v>
      </c>
      <c r="M35" s="583">
        <v>153139.44248102</v>
      </c>
      <c r="N35" s="583">
        <v>12.252668957668099</v>
      </c>
      <c r="O35" s="583">
        <v>0</v>
      </c>
      <c r="P35" s="583">
        <v>608.20397457678496</v>
      </c>
      <c r="Q35" s="294">
        <v>-3578.0840240011698</v>
      </c>
      <c r="R35" s="294">
        <v>0</v>
      </c>
    </row>
    <row r="36" spans="1:18" ht="15" thickBot="1" x14ac:dyDescent="0.4">
      <c r="A36" s="585" t="s">
        <v>268</v>
      </c>
      <c r="B36" s="585" t="s">
        <v>673</v>
      </c>
      <c r="C36" s="633">
        <v>14</v>
      </c>
      <c r="D36" s="583">
        <v>0</v>
      </c>
      <c r="E36" s="583">
        <v>0</v>
      </c>
      <c r="F36" s="583">
        <v>0</v>
      </c>
      <c r="G36" s="583">
        <v>0</v>
      </c>
      <c r="H36" s="294">
        <v>0</v>
      </c>
      <c r="I36" s="294">
        <v>0</v>
      </c>
      <c r="J36" s="294">
        <v>0</v>
      </c>
      <c r="K36" s="294">
        <v>0</v>
      </c>
      <c r="L36" s="294">
        <v>0</v>
      </c>
      <c r="M36" s="583">
        <v>1268111.2476234599</v>
      </c>
      <c r="N36" s="583">
        <v>163</v>
      </c>
      <c r="O36" s="583">
        <v>0</v>
      </c>
      <c r="P36" s="583">
        <v>0</v>
      </c>
      <c r="Q36" s="294">
        <v>0</v>
      </c>
      <c r="R36" s="294">
        <v>0</v>
      </c>
    </row>
    <row r="37" spans="1:18" ht="15" thickBot="1" x14ac:dyDescent="0.4">
      <c r="A37" s="585" t="s">
        <v>268</v>
      </c>
      <c r="B37" s="585" t="s">
        <v>557</v>
      </c>
      <c r="C37" s="633">
        <v>5.1029354259906299</v>
      </c>
      <c r="D37" s="583">
        <v>0</v>
      </c>
      <c r="E37" s="583">
        <v>0</v>
      </c>
      <c r="F37" s="583">
        <v>0</v>
      </c>
      <c r="G37" s="583">
        <v>307652.948049</v>
      </c>
      <c r="H37" s="294">
        <v>0</v>
      </c>
      <c r="I37" s="294">
        <v>0</v>
      </c>
      <c r="J37" s="294">
        <v>0</v>
      </c>
      <c r="K37" s="294">
        <v>0</v>
      </c>
      <c r="L37" s="294">
        <v>0</v>
      </c>
      <c r="M37" s="583">
        <v>0</v>
      </c>
      <c r="N37" s="583">
        <v>0</v>
      </c>
      <c r="O37" s="583">
        <v>0</v>
      </c>
      <c r="P37" s="583">
        <v>307652.948049</v>
      </c>
      <c r="Q37" s="294">
        <v>0</v>
      </c>
      <c r="R37" s="294">
        <v>0</v>
      </c>
    </row>
    <row r="38" spans="1:18" ht="15" thickBot="1" x14ac:dyDescent="0.4">
      <c r="A38" s="585" t="s">
        <v>268</v>
      </c>
      <c r="B38" s="585" t="s">
        <v>558</v>
      </c>
      <c r="C38" s="633">
        <v>29.1653287207515</v>
      </c>
      <c r="D38" s="583">
        <v>0</v>
      </c>
      <c r="E38" s="583">
        <v>0</v>
      </c>
      <c r="F38" s="583">
        <v>0</v>
      </c>
      <c r="G38" s="583">
        <v>587663.134594145</v>
      </c>
      <c r="H38" s="294">
        <v>0</v>
      </c>
      <c r="I38" s="294">
        <v>0</v>
      </c>
      <c r="J38" s="294">
        <v>0</v>
      </c>
      <c r="K38" s="294">
        <v>0</v>
      </c>
      <c r="L38" s="294">
        <v>0</v>
      </c>
      <c r="M38" s="583">
        <v>0</v>
      </c>
      <c r="N38" s="583">
        <v>0</v>
      </c>
      <c r="O38" s="583">
        <v>0</v>
      </c>
      <c r="P38" s="583">
        <v>470130.50767531601</v>
      </c>
      <c r="Q38" s="294">
        <v>0</v>
      </c>
      <c r="R38" s="294">
        <v>0</v>
      </c>
    </row>
    <row r="39" spans="1:18" ht="15" thickBot="1" x14ac:dyDescent="0.4">
      <c r="A39" s="585" t="s">
        <v>265</v>
      </c>
      <c r="B39" s="585" t="s">
        <v>265</v>
      </c>
      <c r="C39" s="633">
        <v>15</v>
      </c>
      <c r="D39" s="583">
        <v>270951739.97075999</v>
      </c>
      <c r="E39" s="583">
        <v>52534.627979768098</v>
      </c>
      <c r="F39" s="583">
        <v>0</v>
      </c>
      <c r="G39" s="583">
        <v>0</v>
      </c>
      <c r="H39" s="294">
        <v>0</v>
      </c>
      <c r="I39" s="294">
        <v>0</v>
      </c>
      <c r="J39" s="584">
        <v>1</v>
      </c>
      <c r="K39" s="548">
        <v>1</v>
      </c>
      <c r="L39" s="294">
        <v>0</v>
      </c>
      <c r="M39" s="583">
        <v>270951739.97075999</v>
      </c>
      <c r="N39" s="583">
        <v>52534.627979768098</v>
      </c>
      <c r="O39" s="583">
        <v>0</v>
      </c>
      <c r="P39" s="583">
        <v>0</v>
      </c>
      <c r="Q39" s="294">
        <v>0</v>
      </c>
      <c r="R39" s="294">
        <v>0</v>
      </c>
    </row>
    <row r="40" spans="1:18" ht="15" thickBot="1" x14ac:dyDescent="0.4">
      <c r="A40" s="588" t="s">
        <v>126</v>
      </c>
      <c r="B40" s="588"/>
      <c r="C40" s="634">
        <v>12.1070016244598</v>
      </c>
      <c r="D40" s="587">
        <v>1985330368.8079801</v>
      </c>
      <c r="E40" s="587">
        <v>323281.41738140897</v>
      </c>
      <c r="F40" s="587">
        <v>12748553.4126112</v>
      </c>
      <c r="G40" s="587">
        <v>1943302.92701578</v>
      </c>
      <c r="H40" s="479">
        <v>-9704121.8978793807</v>
      </c>
      <c r="I40" s="479">
        <v>-19798533.938058101</v>
      </c>
      <c r="J40" s="589">
        <v>0.87525776507639497</v>
      </c>
      <c r="K40" s="333">
        <v>0.88160333143298397</v>
      </c>
      <c r="L40" s="333">
        <v>0.89663663565439899</v>
      </c>
      <c r="M40" s="587">
        <v>1738094749.88778</v>
      </c>
      <c r="N40" s="587">
        <v>285344.65222410299</v>
      </c>
      <c r="O40" s="587">
        <v>11097314.614277899</v>
      </c>
      <c r="P40" s="587">
        <v>1741375.5395174399</v>
      </c>
      <c r="Q40" s="479">
        <v>-9063900.8541565295</v>
      </c>
      <c r="R40" s="479">
        <v>-14886017.4495291</v>
      </c>
    </row>
    <row r="42" spans="1:18" x14ac:dyDescent="0.35">
      <c r="B42" s="593"/>
    </row>
    <row r="43" spans="1:18" x14ac:dyDescent="0.35">
      <c r="B43" s="593"/>
      <c r="G43" s="593"/>
      <c r="M43" s="323"/>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F0B82-D3F1-4714-B724-9256C167A90F}">
  <sheetPr codeName="Sheet42"/>
  <dimension ref="A1:J73"/>
  <sheetViews>
    <sheetView showGridLines="0" topLeftCell="A43" workbookViewId="0">
      <selection sqref="A1:J73"/>
    </sheetView>
  </sheetViews>
  <sheetFormatPr defaultColWidth="8.7265625" defaultRowHeight="14.5" x14ac:dyDescent="0.35"/>
  <cols>
    <col min="1" max="1" width="10.81640625" style="315" customWidth="1"/>
    <col min="2" max="2" width="46.453125" style="315" customWidth="1"/>
    <col min="3" max="3" width="17.81640625" style="315" customWidth="1"/>
    <col min="4" max="4" width="21.453125" style="315" customWidth="1"/>
    <col min="5" max="5" width="17.81640625" style="315" customWidth="1"/>
    <col min="6" max="6" width="20.81640625" style="315" customWidth="1"/>
    <col min="7" max="7" width="17.81640625" style="315" customWidth="1"/>
    <col min="8" max="8" width="16.54296875" style="315" customWidth="1"/>
    <col min="9" max="9" width="13.7265625" style="315" customWidth="1"/>
    <col min="10" max="10" width="10.81640625" style="315" customWidth="1"/>
    <col min="11" max="16384" width="8.7265625" style="315"/>
  </cols>
  <sheetData>
    <row r="1" spans="1:10" ht="27" thickBot="1" x14ac:dyDescent="0.4">
      <c r="A1" s="321" t="s">
        <v>98</v>
      </c>
      <c r="B1" s="321" t="s">
        <v>343</v>
      </c>
      <c r="C1" s="321" t="s">
        <v>21</v>
      </c>
      <c r="D1" s="324" t="s">
        <v>344</v>
      </c>
      <c r="E1" s="324" t="s">
        <v>510</v>
      </c>
      <c r="F1" s="324" t="s">
        <v>610</v>
      </c>
      <c r="G1" s="324" t="s">
        <v>345</v>
      </c>
      <c r="H1" s="324" t="s">
        <v>611</v>
      </c>
      <c r="I1" s="324" t="s">
        <v>511</v>
      </c>
      <c r="J1" s="324" t="s">
        <v>346</v>
      </c>
    </row>
    <row r="2" spans="1:10" ht="15.5" thickTop="1" thickBot="1" x14ac:dyDescent="0.4">
      <c r="A2" s="322" t="s">
        <v>198</v>
      </c>
      <c r="B2" s="322" t="s">
        <v>265</v>
      </c>
      <c r="C2" s="322" t="s">
        <v>265</v>
      </c>
      <c r="D2" s="340">
        <v>270951739.97075999</v>
      </c>
      <c r="E2" s="349">
        <v>15</v>
      </c>
      <c r="F2" s="340">
        <v>0</v>
      </c>
      <c r="G2" s="340">
        <v>4064276099.5613999</v>
      </c>
      <c r="H2" s="340">
        <v>270951739.97075999</v>
      </c>
      <c r="I2" s="346">
        <v>0.19596759468581801</v>
      </c>
      <c r="J2" s="346">
        <v>0.19596759468581801</v>
      </c>
    </row>
    <row r="3" spans="1:10" ht="15" thickBot="1" x14ac:dyDescent="0.4">
      <c r="A3" s="322" t="s">
        <v>198</v>
      </c>
      <c r="B3" s="322" t="s">
        <v>480</v>
      </c>
      <c r="C3" s="322" t="s">
        <v>22</v>
      </c>
      <c r="D3" s="340">
        <v>256710277.81565201</v>
      </c>
      <c r="E3" s="349">
        <v>13.191923589934801</v>
      </c>
      <c r="F3" s="340">
        <v>0</v>
      </c>
      <c r="G3" s="340">
        <v>3386502369.6950202</v>
      </c>
      <c r="H3" s="340">
        <v>256710277.81565201</v>
      </c>
      <c r="I3" s="346">
        <v>0.18566736526619201</v>
      </c>
      <c r="J3" s="346">
        <v>0.38163495995201102</v>
      </c>
    </row>
    <row r="4" spans="1:10" ht="15" thickBot="1" x14ac:dyDescent="0.4">
      <c r="A4" s="322" t="s">
        <v>198</v>
      </c>
      <c r="B4" s="322" t="s">
        <v>353</v>
      </c>
      <c r="C4" s="322" t="s">
        <v>22</v>
      </c>
      <c r="D4" s="340">
        <v>193564715.66422799</v>
      </c>
      <c r="E4" s="349">
        <v>12.4279522026966</v>
      </c>
      <c r="F4" s="340">
        <v>0</v>
      </c>
      <c r="G4" s="340">
        <v>2405613034.4035702</v>
      </c>
      <c r="H4" s="340">
        <v>193564715.66422799</v>
      </c>
      <c r="I4" s="346">
        <v>0.139996929891857</v>
      </c>
      <c r="J4" s="346">
        <v>0.52163188984386699</v>
      </c>
    </row>
    <row r="5" spans="1:10" ht="15" thickBot="1" x14ac:dyDescent="0.4">
      <c r="A5" s="322" t="s">
        <v>198</v>
      </c>
      <c r="B5" s="322" t="s">
        <v>481</v>
      </c>
      <c r="C5" s="322" t="s">
        <v>22</v>
      </c>
      <c r="D5" s="340">
        <v>85706379.466060907</v>
      </c>
      <c r="E5" s="349">
        <v>7.0263985923266903</v>
      </c>
      <c r="F5" s="340">
        <v>0</v>
      </c>
      <c r="G5" s="340">
        <v>602207184.03374696</v>
      </c>
      <c r="H5" s="340">
        <v>85706379.466060907</v>
      </c>
      <c r="I5" s="346">
        <v>6.1987692107112802E-2</v>
      </c>
      <c r="J5" s="346">
        <v>0.58361958195097996</v>
      </c>
    </row>
    <row r="6" spans="1:10" ht="15" thickBot="1" x14ac:dyDescent="0.4">
      <c r="A6" s="322" t="s">
        <v>198</v>
      </c>
      <c r="B6" s="322" t="s">
        <v>498</v>
      </c>
      <c r="C6" s="322" t="s">
        <v>22</v>
      </c>
      <c r="D6" s="340">
        <v>82843859.892680496</v>
      </c>
      <c r="E6" s="349">
        <v>14.9906735805762</v>
      </c>
      <c r="F6" s="340">
        <v>0</v>
      </c>
      <c r="G6" s="340">
        <v>1241885261.80616</v>
      </c>
      <c r="H6" s="340">
        <v>82843859.892680496</v>
      </c>
      <c r="I6" s="346">
        <v>5.9917356350653102E-2</v>
      </c>
      <c r="J6" s="346">
        <v>0.64353693830163305</v>
      </c>
    </row>
    <row r="7" spans="1:10" ht="15" thickBot="1" x14ac:dyDescent="0.4">
      <c r="A7" s="322" t="s">
        <v>198</v>
      </c>
      <c r="B7" s="322" t="s">
        <v>231</v>
      </c>
      <c r="C7" s="322" t="s">
        <v>487</v>
      </c>
      <c r="D7" s="340">
        <v>13465138.9107737</v>
      </c>
      <c r="E7" s="349">
        <v>15</v>
      </c>
      <c r="F7" s="340">
        <v>52884636.707382202</v>
      </c>
      <c r="G7" s="340">
        <v>201977083.66160601</v>
      </c>
      <c r="H7" s="340">
        <v>66349775.618155897</v>
      </c>
      <c r="I7" s="346">
        <v>4.79879034444914E-2</v>
      </c>
      <c r="J7" s="346">
        <v>0.69152484174612405</v>
      </c>
    </row>
    <row r="8" spans="1:10" ht="15" thickBot="1" x14ac:dyDescent="0.4">
      <c r="A8" s="322" t="s">
        <v>198</v>
      </c>
      <c r="B8" s="322" t="s">
        <v>377</v>
      </c>
      <c r="C8" s="322" t="s">
        <v>125</v>
      </c>
      <c r="D8" s="340">
        <v>64026822.1294128</v>
      </c>
      <c r="E8" s="349">
        <v>11.8536696971147</v>
      </c>
      <c r="F8" s="340">
        <v>2313335.7973977299</v>
      </c>
      <c r="G8" s="340">
        <v>758952801.27797496</v>
      </c>
      <c r="H8" s="340">
        <v>66340157.926810503</v>
      </c>
      <c r="I8" s="346">
        <v>4.7980947387152202E-2</v>
      </c>
      <c r="J8" s="346">
        <v>0.73950578913327703</v>
      </c>
    </row>
    <row r="9" spans="1:10" ht="15" thickBot="1" x14ac:dyDescent="0.4">
      <c r="A9" s="322" t="s">
        <v>198</v>
      </c>
      <c r="B9" s="322" t="s">
        <v>612</v>
      </c>
      <c r="C9" s="322" t="s">
        <v>22</v>
      </c>
      <c r="D9" s="340">
        <v>54194123.2507746</v>
      </c>
      <c r="E9" s="349">
        <v>19.974185451619299</v>
      </c>
      <c r="F9" s="340">
        <v>0</v>
      </c>
      <c r="G9" s="340">
        <v>1082483468.19889</v>
      </c>
      <c r="H9" s="340">
        <v>54194123.2507746</v>
      </c>
      <c r="I9" s="346">
        <v>3.9196249415881901E-2</v>
      </c>
      <c r="J9" s="346">
        <v>0.77870203854915898</v>
      </c>
    </row>
    <row r="10" spans="1:10" ht="15" thickBot="1" x14ac:dyDescent="0.4">
      <c r="A10" s="322" t="s">
        <v>198</v>
      </c>
      <c r="B10" s="322" t="s">
        <v>347</v>
      </c>
      <c r="C10" s="322" t="s">
        <v>125</v>
      </c>
      <c r="D10" s="340">
        <v>48275354.786472701</v>
      </c>
      <c r="E10" s="349">
        <v>14.8931862037002</v>
      </c>
      <c r="F10" s="340">
        <v>0</v>
      </c>
      <c r="G10" s="340">
        <v>718973847.88462901</v>
      </c>
      <c r="H10" s="340">
        <v>48275354.786472701</v>
      </c>
      <c r="I10" s="346">
        <v>3.4915461923700902E-2</v>
      </c>
      <c r="J10" s="346">
        <v>0.81361750047285897</v>
      </c>
    </row>
    <row r="11" spans="1:10" ht="15" thickBot="1" x14ac:dyDescent="0.4">
      <c r="A11" s="322" t="s">
        <v>198</v>
      </c>
      <c r="B11" s="322" t="s">
        <v>613</v>
      </c>
      <c r="C11" s="322" t="s">
        <v>125</v>
      </c>
      <c r="D11" s="340">
        <v>45838182.815605</v>
      </c>
      <c r="E11" s="349">
        <v>7.9116565228047699</v>
      </c>
      <c r="F11" s="340">
        <v>0</v>
      </c>
      <c r="G11" s="340">
        <v>362655958.06659901</v>
      </c>
      <c r="H11" s="340">
        <v>45838182.815605</v>
      </c>
      <c r="I11" s="346">
        <v>3.3152761565998098E-2</v>
      </c>
      <c r="J11" s="346">
        <v>0.84677026203885797</v>
      </c>
    </row>
    <row r="12" spans="1:10" ht="15" thickBot="1" x14ac:dyDescent="0.4">
      <c r="A12" s="322" t="s">
        <v>198</v>
      </c>
      <c r="B12" s="322" t="s">
        <v>489</v>
      </c>
      <c r="C12" s="322" t="s">
        <v>22</v>
      </c>
      <c r="D12" s="340">
        <v>38739162.998564698</v>
      </c>
      <c r="E12" s="349">
        <v>9.6430247373830706</v>
      </c>
      <c r="F12" s="340">
        <v>0</v>
      </c>
      <c r="G12" s="340">
        <v>373562707.10067397</v>
      </c>
      <c r="H12" s="340">
        <v>38739162.998564698</v>
      </c>
      <c r="I12" s="346">
        <v>2.8018349665478601E-2</v>
      </c>
      <c r="J12" s="346">
        <v>0.87478861170433597</v>
      </c>
    </row>
    <row r="13" spans="1:10" ht="15" thickBot="1" x14ac:dyDescent="0.4">
      <c r="A13" s="322" t="s">
        <v>198</v>
      </c>
      <c r="B13" s="322" t="s">
        <v>614</v>
      </c>
      <c r="C13" s="322" t="s">
        <v>25</v>
      </c>
      <c r="D13" s="340">
        <v>21557084.119876001</v>
      </c>
      <c r="E13" s="349">
        <v>3</v>
      </c>
      <c r="F13" s="340">
        <v>0</v>
      </c>
      <c r="G13" s="340">
        <v>64671252.359627999</v>
      </c>
      <c r="H13" s="340">
        <v>21557084.119876001</v>
      </c>
      <c r="I13" s="346">
        <v>1.5591300221463201E-2</v>
      </c>
      <c r="J13" s="346">
        <v>0.89037991192579902</v>
      </c>
    </row>
    <row r="14" spans="1:10" ht="15" thickBot="1" x14ac:dyDescent="0.4">
      <c r="A14" s="322" t="s">
        <v>198</v>
      </c>
      <c r="B14" s="322" t="s">
        <v>350</v>
      </c>
      <c r="C14" s="322" t="s">
        <v>25</v>
      </c>
      <c r="D14" s="340">
        <v>19306642.252027899</v>
      </c>
      <c r="E14" s="349">
        <v>12.7417316315523</v>
      </c>
      <c r="F14" s="340">
        <v>0</v>
      </c>
      <c r="G14" s="340">
        <v>246000054.281728</v>
      </c>
      <c r="H14" s="340">
        <v>19306642.252027899</v>
      </c>
      <c r="I14" s="346">
        <v>1.3963653615945801E-2</v>
      </c>
      <c r="J14" s="346">
        <v>0.904343565541745</v>
      </c>
    </row>
    <row r="15" spans="1:10" ht="15" thickBot="1" x14ac:dyDescent="0.4">
      <c r="A15" s="322" t="s">
        <v>198</v>
      </c>
      <c r="B15" s="322" t="s">
        <v>484</v>
      </c>
      <c r="C15" s="322" t="s">
        <v>24</v>
      </c>
      <c r="D15" s="340">
        <v>18647642.508869801</v>
      </c>
      <c r="E15" s="349">
        <v>12.403706456997201</v>
      </c>
      <c r="F15" s="340">
        <v>0</v>
      </c>
      <c r="G15" s="340">
        <v>231299883.79504299</v>
      </c>
      <c r="H15" s="340">
        <v>18647642.508869801</v>
      </c>
      <c r="I15" s="346">
        <v>1.34870277984507E-2</v>
      </c>
      <c r="J15" s="346">
        <v>0.91783059334019601</v>
      </c>
    </row>
    <row r="16" spans="1:10" ht="15" thickBot="1" x14ac:dyDescent="0.4">
      <c r="A16" s="322" t="s">
        <v>198</v>
      </c>
      <c r="B16" s="322" t="s">
        <v>351</v>
      </c>
      <c r="C16" s="322" t="s">
        <v>22</v>
      </c>
      <c r="D16" s="340">
        <v>16920836.798746701</v>
      </c>
      <c r="E16" s="349">
        <v>10.5791000788034</v>
      </c>
      <c r="F16" s="340">
        <v>0</v>
      </c>
      <c r="G16" s="340">
        <v>179007225.911042</v>
      </c>
      <c r="H16" s="340">
        <v>16920836.798746701</v>
      </c>
      <c r="I16" s="346">
        <v>1.22381044236126E-2</v>
      </c>
      <c r="J16" s="346">
        <v>0.93006869776380796</v>
      </c>
    </row>
    <row r="17" spans="1:10" ht="15" thickBot="1" x14ac:dyDescent="0.4">
      <c r="A17" s="322" t="s">
        <v>198</v>
      </c>
      <c r="B17" s="322" t="s">
        <v>482</v>
      </c>
      <c r="C17" s="322" t="s">
        <v>23</v>
      </c>
      <c r="D17" s="340">
        <v>16305778.8786452</v>
      </c>
      <c r="E17" s="349">
        <v>15</v>
      </c>
      <c r="F17" s="340">
        <v>0</v>
      </c>
      <c r="G17" s="340">
        <v>244586683.17967799</v>
      </c>
      <c r="H17" s="340">
        <v>16305778.8786452</v>
      </c>
      <c r="I17" s="346">
        <v>1.17932598132485E-2</v>
      </c>
      <c r="J17" s="346">
        <v>0.94186195757705704</v>
      </c>
    </row>
    <row r="18" spans="1:10" ht="15" thickBot="1" x14ac:dyDescent="0.4">
      <c r="A18" s="322" t="s">
        <v>198</v>
      </c>
      <c r="B18" s="322" t="s">
        <v>497</v>
      </c>
      <c r="C18" s="322" t="s">
        <v>22</v>
      </c>
      <c r="D18" s="340">
        <v>9056697.1908068005</v>
      </c>
      <c r="E18" s="349">
        <v>14.485529894087399</v>
      </c>
      <c r="F18" s="340">
        <v>0</v>
      </c>
      <c r="G18" s="340">
        <v>131191057.899129</v>
      </c>
      <c r="H18" s="340">
        <v>9056697.1908068005</v>
      </c>
      <c r="I18" s="346">
        <v>6.5503146961586097E-3</v>
      </c>
      <c r="J18" s="346">
        <v>0.94841227227321501</v>
      </c>
    </row>
    <row r="19" spans="1:10" ht="15" thickBot="1" x14ac:dyDescent="0.4">
      <c r="A19" s="322" t="s">
        <v>198</v>
      </c>
      <c r="B19" s="322" t="s">
        <v>699</v>
      </c>
      <c r="C19" s="322" t="s">
        <v>684</v>
      </c>
      <c r="D19" s="340">
        <v>6911077.45903432</v>
      </c>
      <c r="E19" s="349">
        <v>10</v>
      </c>
      <c r="F19" s="340">
        <v>0</v>
      </c>
      <c r="G19" s="340">
        <v>69110774.590343207</v>
      </c>
      <c r="H19" s="340">
        <v>6911077.45903432</v>
      </c>
      <c r="I19" s="346">
        <v>4.9984813770913104E-3</v>
      </c>
      <c r="J19" s="346">
        <v>0.95341075365030703</v>
      </c>
    </row>
    <row r="20" spans="1:10" ht="15" thickBot="1" x14ac:dyDescent="0.4">
      <c r="A20" s="322" t="s">
        <v>198</v>
      </c>
      <c r="B20" s="322" t="s">
        <v>1274</v>
      </c>
      <c r="C20" s="322" t="s">
        <v>22</v>
      </c>
      <c r="D20" s="340">
        <v>6735412.5102829998</v>
      </c>
      <c r="E20" s="349">
        <v>5</v>
      </c>
      <c r="F20" s="340">
        <v>0</v>
      </c>
      <c r="G20" s="340">
        <v>33677062.551414996</v>
      </c>
      <c r="H20" s="340">
        <v>6735412.5102829998</v>
      </c>
      <c r="I20" s="346">
        <v>4.87143056914626E-3</v>
      </c>
      <c r="J20" s="346">
        <v>0.95828218421945299</v>
      </c>
    </row>
    <row r="21" spans="1:10" ht="15" thickBot="1" x14ac:dyDescent="0.4">
      <c r="A21" s="322" t="s">
        <v>198</v>
      </c>
      <c r="B21" s="322" t="s">
        <v>352</v>
      </c>
      <c r="C21" s="322" t="s">
        <v>24</v>
      </c>
      <c r="D21" s="340">
        <v>5882782.2717626002</v>
      </c>
      <c r="E21" s="349">
        <v>14.328172654124799</v>
      </c>
      <c r="F21" s="340">
        <v>0</v>
      </c>
      <c r="G21" s="340">
        <v>84289520.076438993</v>
      </c>
      <c r="H21" s="340">
        <v>5882782.2717626002</v>
      </c>
      <c r="I21" s="346">
        <v>4.2547602461681898E-3</v>
      </c>
      <c r="J21" s="346">
        <v>0.96253694446562099</v>
      </c>
    </row>
    <row r="22" spans="1:10" ht="15" thickBot="1" x14ac:dyDescent="0.4">
      <c r="A22" s="322" t="s">
        <v>198</v>
      </c>
      <c r="B22" s="322" t="s">
        <v>700</v>
      </c>
      <c r="C22" s="322" t="s">
        <v>684</v>
      </c>
      <c r="D22" s="340">
        <v>5412215.8178773802</v>
      </c>
      <c r="E22" s="349">
        <v>11.754299853956899</v>
      </c>
      <c r="F22" s="340">
        <v>0</v>
      </c>
      <c r="G22" s="340">
        <v>63616807.597659498</v>
      </c>
      <c r="H22" s="340">
        <v>5412215.8178773802</v>
      </c>
      <c r="I22" s="346">
        <v>3.9144200213086901E-3</v>
      </c>
      <c r="J22" s="346">
        <v>0.96645136448693003</v>
      </c>
    </row>
    <row r="23" spans="1:10" ht="15" thickBot="1" x14ac:dyDescent="0.4">
      <c r="A23" s="322" t="s">
        <v>198</v>
      </c>
      <c r="B23" s="322" t="s">
        <v>357</v>
      </c>
      <c r="C23" s="322" t="s">
        <v>23</v>
      </c>
      <c r="D23" s="340">
        <v>5113263.70956288</v>
      </c>
      <c r="E23" s="349">
        <v>7.9724179794933896</v>
      </c>
      <c r="F23" s="340">
        <v>0</v>
      </c>
      <c r="G23" s="340">
        <v>40765075.532010198</v>
      </c>
      <c r="H23" s="340">
        <v>5113263.70956288</v>
      </c>
      <c r="I23" s="346">
        <v>3.6982009795008398E-3</v>
      </c>
      <c r="J23" s="346">
        <v>0.97014956546643105</v>
      </c>
    </row>
    <row r="24" spans="1:10" ht="15" thickBot="1" x14ac:dyDescent="0.4">
      <c r="A24" s="322" t="s">
        <v>198</v>
      </c>
      <c r="B24" s="322" t="s">
        <v>693</v>
      </c>
      <c r="C24" s="322" t="s">
        <v>125</v>
      </c>
      <c r="D24" s="340">
        <v>5031791.57842224</v>
      </c>
      <c r="E24" s="349">
        <v>14.646898843303401</v>
      </c>
      <c r="F24" s="340">
        <v>0</v>
      </c>
      <c r="G24" s="340">
        <v>73700142.249736398</v>
      </c>
      <c r="H24" s="340">
        <v>5031791.57842224</v>
      </c>
      <c r="I24" s="346">
        <v>3.63927573482339E-3</v>
      </c>
      <c r="J24" s="346">
        <v>0.97378884120125397</v>
      </c>
    </row>
    <row r="25" spans="1:10" ht="15" thickBot="1" x14ac:dyDescent="0.4">
      <c r="A25" s="322" t="s">
        <v>198</v>
      </c>
      <c r="B25" s="322" t="s">
        <v>494</v>
      </c>
      <c r="C25" s="322" t="s">
        <v>23</v>
      </c>
      <c r="D25" s="340">
        <v>4900021.2712840699</v>
      </c>
      <c r="E25" s="349">
        <v>17.990093911591401</v>
      </c>
      <c r="F25" s="340">
        <v>0</v>
      </c>
      <c r="G25" s="340">
        <v>88151842.839195907</v>
      </c>
      <c r="H25" s="340">
        <v>4900021.2712840699</v>
      </c>
      <c r="I25" s="346">
        <v>3.5439720097258298E-3</v>
      </c>
      <c r="J25" s="346">
        <v>0.97733281321097998</v>
      </c>
    </row>
    <row r="26" spans="1:10" ht="15" thickBot="1" x14ac:dyDescent="0.4">
      <c r="A26" s="322" t="s">
        <v>198</v>
      </c>
      <c r="B26" s="322" t="s">
        <v>499</v>
      </c>
      <c r="C26" s="322" t="s">
        <v>22</v>
      </c>
      <c r="D26" s="340">
        <v>3243971.8113496299</v>
      </c>
      <c r="E26" s="349">
        <v>6.6128617498717901</v>
      </c>
      <c r="F26" s="340">
        <v>0</v>
      </c>
      <c r="G26" s="340">
        <v>21451937.108936299</v>
      </c>
      <c r="H26" s="340">
        <v>3243971.8113496299</v>
      </c>
      <c r="I26" s="346">
        <v>2.3462235495051199E-3</v>
      </c>
      <c r="J26" s="346">
        <v>0.97967903676048496</v>
      </c>
    </row>
    <row r="27" spans="1:10" ht="15" thickBot="1" x14ac:dyDescent="0.4">
      <c r="A27" s="322" t="s">
        <v>198</v>
      </c>
      <c r="B27" s="322" t="s">
        <v>354</v>
      </c>
      <c r="C27" s="322" t="s">
        <v>24</v>
      </c>
      <c r="D27" s="340">
        <v>3009029.2832523398</v>
      </c>
      <c r="E27" s="349">
        <v>10</v>
      </c>
      <c r="F27" s="340">
        <v>0</v>
      </c>
      <c r="G27" s="340">
        <v>30090292.832523402</v>
      </c>
      <c r="H27" s="340">
        <v>3009029.2832523398</v>
      </c>
      <c r="I27" s="346">
        <v>2.1762998497141502E-3</v>
      </c>
      <c r="J27" s="346">
        <v>0.98185533661019897</v>
      </c>
    </row>
    <row r="28" spans="1:10" ht="15" thickBot="1" x14ac:dyDescent="0.4">
      <c r="A28" s="322" t="s">
        <v>198</v>
      </c>
      <c r="B28" s="322" t="s">
        <v>62</v>
      </c>
      <c r="C28" s="322" t="s">
        <v>125</v>
      </c>
      <c r="D28" s="340">
        <v>2240755.73690926</v>
      </c>
      <c r="E28" s="349">
        <v>25</v>
      </c>
      <c r="F28" s="340">
        <v>0</v>
      </c>
      <c r="G28" s="340">
        <v>56018893.422731496</v>
      </c>
      <c r="H28" s="340">
        <v>2240755.73690926</v>
      </c>
      <c r="I28" s="346">
        <v>1.62064104880059E-3</v>
      </c>
      <c r="J28" s="346">
        <v>0.98347597765899997</v>
      </c>
    </row>
    <row r="29" spans="1:10" ht="15" thickBot="1" x14ac:dyDescent="0.4">
      <c r="A29" s="322" t="s">
        <v>198</v>
      </c>
      <c r="B29" s="322" t="s">
        <v>349</v>
      </c>
      <c r="C29" s="322" t="s">
        <v>23</v>
      </c>
      <c r="D29" s="340">
        <v>1917042.17897974</v>
      </c>
      <c r="E29" s="349">
        <v>9.6196088149990295</v>
      </c>
      <c r="F29" s="340">
        <v>0</v>
      </c>
      <c r="G29" s="340">
        <v>18441195.843638498</v>
      </c>
      <c r="H29" s="340">
        <v>1917042.17897974</v>
      </c>
      <c r="I29" s="346">
        <v>1.38651312874559E-3</v>
      </c>
      <c r="J29" s="346">
        <v>0.98486249078774502</v>
      </c>
    </row>
    <row r="30" spans="1:10" ht="15" thickBot="1" x14ac:dyDescent="0.4">
      <c r="A30" s="322" t="s">
        <v>198</v>
      </c>
      <c r="B30" s="322" t="s">
        <v>486</v>
      </c>
      <c r="C30" s="322" t="s">
        <v>23</v>
      </c>
      <c r="D30" s="340">
        <v>1812069.76617562</v>
      </c>
      <c r="E30" s="349">
        <v>19.7030869989661</v>
      </c>
      <c r="F30" s="340">
        <v>0</v>
      </c>
      <c r="G30" s="340">
        <v>35703368.2511544</v>
      </c>
      <c r="H30" s="340">
        <v>1812069.76617562</v>
      </c>
      <c r="I30" s="346">
        <v>1.3105911536816499E-3</v>
      </c>
      <c r="J30" s="346">
        <v>0.98617308194142705</v>
      </c>
    </row>
    <row r="31" spans="1:10" ht="15" thickBot="1" x14ac:dyDescent="0.4">
      <c r="A31" s="322" t="s">
        <v>198</v>
      </c>
      <c r="B31" s="322" t="s">
        <v>493</v>
      </c>
      <c r="C31" s="322" t="s">
        <v>232</v>
      </c>
      <c r="D31" s="340">
        <v>0</v>
      </c>
      <c r="E31" s="349"/>
      <c r="F31" s="340">
        <v>1661923.7787599999</v>
      </c>
      <c r="G31" s="340"/>
      <c r="H31" s="340">
        <v>1661923.7787599999</v>
      </c>
      <c r="I31" s="346">
        <v>1.2019970992247901E-3</v>
      </c>
      <c r="J31" s="346">
        <v>0.98737507904065203</v>
      </c>
    </row>
    <row r="32" spans="1:10" ht="15" thickBot="1" x14ac:dyDescent="0.4">
      <c r="A32" s="322" t="s">
        <v>198</v>
      </c>
      <c r="B32" s="322" t="s">
        <v>366</v>
      </c>
      <c r="C32" s="322" t="s">
        <v>24</v>
      </c>
      <c r="D32" s="340">
        <v>1656049.4006411701</v>
      </c>
      <c r="E32" s="349">
        <v>5</v>
      </c>
      <c r="F32" s="340">
        <v>0</v>
      </c>
      <c r="G32" s="340">
        <v>8280247.0032058302</v>
      </c>
      <c r="H32" s="340">
        <v>1656049.4006411701</v>
      </c>
      <c r="I32" s="346">
        <v>1.1977484173364701E-3</v>
      </c>
      <c r="J32" s="346">
        <v>0.98857282745798802</v>
      </c>
    </row>
    <row r="33" spans="1:10" ht="15" thickBot="1" x14ac:dyDescent="0.4">
      <c r="A33" s="322" t="s">
        <v>198</v>
      </c>
      <c r="B33" s="322" t="s">
        <v>496</v>
      </c>
      <c r="C33" s="322" t="s">
        <v>24</v>
      </c>
      <c r="D33" s="340">
        <v>1619277.5382862301</v>
      </c>
      <c r="E33" s="349">
        <v>10.3358717677309</v>
      </c>
      <c r="F33" s="340">
        <v>0</v>
      </c>
      <c r="G33" s="340">
        <v>16736644.9920935</v>
      </c>
      <c r="H33" s="340">
        <v>1619277.5382862301</v>
      </c>
      <c r="I33" s="346">
        <v>1.17115293055867E-3</v>
      </c>
      <c r="J33" s="346">
        <v>0.98974398038854705</v>
      </c>
    </row>
    <row r="34" spans="1:10" ht="15" thickBot="1" x14ac:dyDescent="0.4">
      <c r="A34" s="322" t="s">
        <v>198</v>
      </c>
      <c r="B34" s="322" t="s">
        <v>493</v>
      </c>
      <c r="C34" s="322" t="s">
        <v>23</v>
      </c>
      <c r="D34" s="340">
        <v>1433335.8713928401</v>
      </c>
      <c r="E34" s="349">
        <v>10.268509989655101</v>
      </c>
      <c r="F34" s="340">
        <v>181920.75843749999</v>
      </c>
      <c r="G34" s="340">
        <v>14718223.7139284</v>
      </c>
      <c r="H34" s="340">
        <v>1615256.6298303399</v>
      </c>
      <c r="I34" s="346">
        <v>1.1682447825665601E-3</v>
      </c>
      <c r="J34" s="346">
        <v>0.99091222517111399</v>
      </c>
    </row>
    <row r="35" spans="1:10" ht="15" thickBot="1" x14ac:dyDescent="0.4">
      <c r="A35" s="322" t="s">
        <v>198</v>
      </c>
      <c r="B35" s="322" t="s">
        <v>361</v>
      </c>
      <c r="C35" s="322" t="s">
        <v>23</v>
      </c>
      <c r="D35" s="340">
        <v>1535010.66815946</v>
      </c>
      <c r="E35" s="349">
        <v>11.233662746350801</v>
      </c>
      <c r="F35" s="340">
        <v>0</v>
      </c>
      <c r="G35" s="340">
        <v>17243792.158154</v>
      </c>
      <c r="H35" s="340">
        <v>1535010.66815946</v>
      </c>
      <c r="I35" s="346">
        <v>1.11020637287195E-3</v>
      </c>
      <c r="J35" s="346">
        <v>0.99202243154398595</v>
      </c>
    </row>
    <row r="36" spans="1:10" ht="15" thickBot="1" x14ac:dyDescent="0.4">
      <c r="A36" s="322" t="s">
        <v>198</v>
      </c>
      <c r="B36" s="322" t="s">
        <v>369</v>
      </c>
      <c r="C36" s="322" t="s">
        <v>329</v>
      </c>
      <c r="D36" s="340">
        <v>1522571.2320000001</v>
      </c>
      <c r="E36" s="349">
        <v>10</v>
      </c>
      <c r="F36" s="340">
        <v>0</v>
      </c>
      <c r="G36" s="340">
        <v>15225712.32</v>
      </c>
      <c r="H36" s="340">
        <v>1522571.2320000001</v>
      </c>
      <c r="I36" s="346">
        <v>1.10120947038414E-3</v>
      </c>
      <c r="J36" s="346">
        <v>0.99312364101437001</v>
      </c>
    </row>
    <row r="37" spans="1:10" ht="15" thickBot="1" x14ac:dyDescent="0.4">
      <c r="A37" s="322" t="s">
        <v>198</v>
      </c>
      <c r="B37" s="322" t="s">
        <v>490</v>
      </c>
      <c r="C37" s="322" t="s">
        <v>22</v>
      </c>
      <c r="D37" s="340">
        <v>1457136.20646875</v>
      </c>
      <c r="E37" s="349">
        <v>6.7743135320737702</v>
      </c>
      <c r="F37" s="340">
        <v>0</v>
      </c>
      <c r="G37" s="340">
        <v>9871097.5215559099</v>
      </c>
      <c r="H37" s="340">
        <v>1457136.20646875</v>
      </c>
      <c r="I37" s="346">
        <v>1.05388316584391E-3</v>
      </c>
      <c r="J37" s="346">
        <v>0.99417752418021399</v>
      </c>
    </row>
    <row r="38" spans="1:10" ht="15" thickBot="1" x14ac:dyDescent="0.4">
      <c r="A38" s="322" t="s">
        <v>198</v>
      </c>
      <c r="B38" s="322" t="s">
        <v>365</v>
      </c>
      <c r="C38" s="322" t="s">
        <v>122</v>
      </c>
      <c r="D38" s="340">
        <v>1369056.3239295101</v>
      </c>
      <c r="E38" s="349">
        <v>5</v>
      </c>
      <c r="F38" s="340">
        <v>0</v>
      </c>
      <c r="G38" s="340">
        <v>6845281.6196475597</v>
      </c>
      <c r="H38" s="340">
        <v>1369056.3239295101</v>
      </c>
      <c r="I38" s="346">
        <v>9.9017882232026893E-4</v>
      </c>
      <c r="J38" s="346">
        <v>0.99516770300253399</v>
      </c>
    </row>
    <row r="39" spans="1:10" ht="15" thickBot="1" x14ac:dyDescent="0.4">
      <c r="A39" s="322" t="s">
        <v>198</v>
      </c>
      <c r="B39" s="322" t="s">
        <v>478</v>
      </c>
      <c r="C39" s="322" t="s">
        <v>22</v>
      </c>
      <c r="D39" s="340">
        <v>1091559.35171671</v>
      </c>
      <c r="E39" s="349">
        <v>13.017877243346099</v>
      </c>
      <c r="F39" s="340">
        <v>0</v>
      </c>
      <c r="G39" s="340">
        <v>14209785.6444746</v>
      </c>
      <c r="H39" s="340">
        <v>1091559.35171671</v>
      </c>
      <c r="I39" s="346">
        <v>7.8947734617175404E-4</v>
      </c>
      <c r="J39" s="346">
        <v>0.99595718034870595</v>
      </c>
    </row>
    <row r="40" spans="1:10" ht="15" thickBot="1" x14ac:dyDescent="0.4">
      <c r="A40" s="322" t="s">
        <v>198</v>
      </c>
      <c r="B40" s="322" t="s">
        <v>356</v>
      </c>
      <c r="C40" s="322" t="s">
        <v>23</v>
      </c>
      <c r="D40" s="340">
        <v>836897.43332040706</v>
      </c>
      <c r="E40" s="349">
        <v>14.890123471151099</v>
      </c>
      <c r="F40" s="340">
        <v>0</v>
      </c>
      <c r="G40" s="340">
        <v>12461506.1148303</v>
      </c>
      <c r="H40" s="340">
        <v>836897.43332040706</v>
      </c>
      <c r="I40" s="346">
        <v>6.0529147007593997E-4</v>
      </c>
      <c r="J40" s="346">
        <v>0.99656247181878199</v>
      </c>
    </row>
    <row r="41" spans="1:10" ht="15" thickBot="1" x14ac:dyDescent="0.4">
      <c r="A41" s="322" t="s">
        <v>198</v>
      </c>
      <c r="B41" s="322" t="s">
        <v>488</v>
      </c>
      <c r="C41" s="322" t="s">
        <v>22</v>
      </c>
      <c r="D41" s="340">
        <v>642084.45391660498</v>
      </c>
      <c r="E41" s="349">
        <v>7.4482426086817899</v>
      </c>
      <c r="F41" s="340">
        <v>0</v>
      </c>
      <c r="G41" s="340">
        <v>4782400.78803383</v>
      </c>
      <c r="H41" s="340">
        <v>642084.45391660498</v>
      </c>
      <c r="I41" s="346">
        <v>4.6439172537800699E-4</v>
      </c>
      <c r="J41" s="346">
        <v>0.99702686354415904</v>
      </c>
    </row>
    <row r="42" spans="1:10" ht="15" thickBot="1" x14ac:dyDescent="0.4">
      <c r="A42" s="322" t="s">
        <v>198</v>
      </c>
      <c r="B42" s="322" t="s">
        <v>347</v>
      </c>
      <c r="C42" s="322" t="s">
        <v>232</v>
      </c>
      <c r="D42" s="340">
        <v>567329.34111168596</v>
      </c>
      <c r="E42" s="349">
        <v>16.872039034951602</v>
      </c>
      <c r="F42" s="340">
        <v>0</v>
      </c>
      <c r="G42" s="340">
        <v>9572002.7889097407</v>
      </c>
      <c r="H42" s="340">
        <v>567329.34111168596</v>
      </c>
      <c r="I42" s="346">
        <v>4.1032460756422901E-4</v>
      </c>
      <c r="J42" s="346">
        <v>0.997437188151724</v>
      </c>
    </row>
    <row r="43" spans="1:10" ht="15" thickBot="1" x14ac:dyDescent="0.4">
      <c r="A43" s="322" t="s">
        <v>198</v>
      </c>
      <c r="B43" s="322" t="s">
        <v>491</v>
      </c>
      <c r="C43" s="322" t="s">
        <v>122</v>
      </c>
      <c r="D43" s="340">
        <v>548384.97532398999</v>
      </c>
      <c r="E43" s="349">
        <v>10</v>
      </c>
      <c r="F43" s="340">
        <v>0</v>
      </c>
      <c r="G43" s="340">
        <v>5483849.7532398999</v>
      </c>
      <c r="H43" s="340">
        <v>548384.97532398999</v>
      </c>
      <c r="I43" s="346">
        <v>3.9662297273928301E-4</v>
      </c>
      <c r="J43" s="346">
        <v>0.99783381112446301</v>
      </c>
    </row>
    <row r="44" spans="1:10" ht="15" thickBot="1" x14ac:dyDescent="0.4">
      <c r="A44" s="322" t="s">
        <v>198</v>
      </c>
      <c r="B44" s="322" t="s">
        <v>360</v>
      </c>
      <c r="C44" s="322" t="s">
        <v>24</v>
      </c>
      <c r="D44" s="340">
        <v>431066.76193955197</v>
      </c>
      <c r="E44" s="349">
        <v>4</v>
      </c>
      <c r="F44" s="340">
        <v>0</v>
      </c>
      <c r="G44" s="340">
        <v>1724267.04775821</v>
      </c>
      <c r="H44" s="340">
        <v>431066.76193955197</v>
      </c>
      <c r="I44" s="346">
        <v>3.1177181772449399E-4</v>
      </c>
      <c r="J44" s="346">
        <v>0.99814558294218803</v>
      </c>
    </row>
    <row r="45" spans="1:10" ht="15" thickBot="1" x14ac:dyDescent="0.4">
      <c r="A45" s="322" t="s">
        <v>198</v>
      </c>
      <c r="B45" s="322" t="s">
        <v>358</v>
      </c>
      <c r="C45" s="322" t="s">
        <v>328</v>
      </c>
      <c r="D45" s="340">
        <v>304772.43052040401</v>
      </c>
      <c r="E45" s="349">
        <v>7</v>
      </c>
      <c r="F45" s="340">
        <v>0</v>
      </c>
      <c r="G45" s="340">
        <v>2133407.0136428298</v>
      </c>
      <c r="H45" s="340">
        <v>304772.43052040401</v>
      </c>
      <c r="I45" s="346">
        <v>2.20428627408259E-4</v>
      </c>
      <c r="J45" s="346">
        <v>0.99836601156959603</v>
      </c>
    </row>
    <row r="46" spans="1:10" ht="15" thickBot="1" x14ac:dyDescent="0.4">
      <c r="A46" s="322" t="s">
        <v>198</v>
      </c>
      <c r="B46" s="322" t="s">
        <v>362</v>
      </c>
      <c r="C46" s="322" t="s">
        <v>25</v>
      </c>
      <c r="D46" s="340">
        <v>251957.970027309</v>
      </c>
      <c r="E46" s="349">
        <v>10</v>
      </c>
      <c r="F46" s="340">
        <v>0</v>
      </c>
      <c r="G46" s="340">
        <v>2519579.70027309</v>
      </c>
      <c r="H46" s="340">
        <v>251957.970027309</v>
      </c>
      <c r="I46" s="346">
        <v>1.8223022798636199E-4</v>
      </c>
      <c r="J46" s="346">
        <v>0.99854824179758195</v>
      </c>
    </row>
    <row r="47" spans="1:10" ht="15" thickBot="1" x14ac:dyDescent="0.4">
      <c r="A47" s="322" t="s">
        <v>198</v>
      </c>
      <c r="B47" s="322" t="s">
        <v>504</v>
      </c>
      <c r="C47" s="322" t="s">
        <v>23</v>
      </c>
      <c r="D47" s="340">
        <v>246798.552694857</v>
      </c>
      <c r="E47" s="349">
        <v>3</v>
      </c>
      <c r="F47" s="340">
        <v>0</v>
      </c>
      <c r="G47" s="340">
        <v>740395.65808457101</v>
      </c>
      <c r="H47" s="340">
        <v>246798.552694857</v>
      </c>
      <c r="I47" s="346">
        <v>1.7849864610122699E-4</v>
      </c>
      <c r="J47" s="346">
        <v>0.99872674044368304</v>
      </c>
    </row>
    <row r="48" spans="1:10" s="599" customFormat="1" ht="15" thickBot="1" x14ac:dyDescent="0.4">
      <c r="A48" s="322" t="s">
        <v>198</v>
      </c>
      <c r="B48" s="322" t="s">
        <v>368</v>
      </c>
      <c r="C48" s="322" t="s">
        <v>24</v>
      </c>
      <c r="D48" s="340">
        <v>245974.82214216699</v>
      </c>
      <c r="E48" s="349">
        <v>14.9673914186414</v>
      </c>
      <c r="F48" s="340">
        <v>0</v>
      </c>
      <c r="G48" s="340">
        <v>3681601.4421325098</v>
      </c>
      <c r="H48" s="340">
        <v>245974.82214216699</v>
      </c>
      <c r="I48" s="346">
        <v>1.7790287766254699E-4</v>
      </c>
      <c r="J48" s="346">
        <v>0.99890464332134599</v>
      </c>
    </row>
    <row r="49" spans="1:10" s="599" customFormat="1" ht="15" thickBot="1" x14ac:dyDescent="0.4">
      <c r="A49" s="322" t="s">
        <v>198</v>
      </c>
      <c r="B49" s="322" t="s">
        <v>701</v>
      </c>
      <c r="C49" s="322" t="s">
        <v>24</v>
      </c>
      <c r="D49" s="340">
        <v>216292.268812967</v>
      </c>
      <c r="E49" s="349">
        <v>13</v>
      </c>
      <c r="F49" s="340">
        <v>0</v>
      </c>
      <c r="G49" s="340">
        <v>2811799.4945685701</v>
      </c>
      <c r="H49" s="340">
        <v>216292.268812967</v>
      </c>
      <c r="I49" s="346">
        <v>1.5643477939277899E-4</v>
      </c>
      <c r="J49" s="346">
        <v>0.99906107810073896</v>
      </c>
    </row>
    <row r="50" spans="1:10" s="599" customFormat="1" ht="15" thickBot="1" x14ac:dyDescent="0.4">
      <c r="A50" s="322" t="s">
        <v>198</v>
      </c>
      <c r="B50" s="322" t="s">
        <v>485</v>
      </c>
      <c r="C50" s="322" t="s">
        <v>125</v>
      </c>
      <c r="D50" s="340">
        <v>203858.228877166</v>
      </c>
      <c r="E50" s="349">
        <v>13</v>
      </c>
      <c r="F50" s="340">
        <v>0</v>
      </c>
      <c r="G50" s="340">
        <v>2650156.9754031599</v>
      </c>
      <c r="H50" s="340">
        <v>203858.228877166</v>
      </c>
      <c r="I50" s="346">
        <v>1.4744177975856699E-4</v>
      </c>
      <c r="J50" s="346">
        <v>0.99920851988049697</v>
      </c>
    </row>
    <row r="51" spans="1:10" s="599" customFormat="1" ht="15" thickBot="1" x14ac:dyDescent="0.4">
      <c r="A51" s="322" t="s">
        <v>198</v>
      </c>
      <c r="B51" s="322" t="s">
        <v>359</v>
      </c>
      <c r="C51" s="322" t="s">
        <v>25</v>
      </c>
      <c r="D51" s="340">
        <v>200135.20800000001</v>
      </c>
      <c r="E51" s="349">
        <v>15</v>
      </c>
      <c r="F51" s="340">
        <v>0</v>
      </c>
      <c r="G51" s="340">
        <v>3002028.12</v>
      </c>
      <c r="H51" s="340">
        <v>200135.20800000001</v>
      </c>
      <c r="I51" s="346">
        <v>1.4474908088037499E-4</v>
      </c>
      <c r="J51" s="346">
        <v>0.99935326896137799</v>
      </c>
    </row>
    <row r="52" spans="1:10" s="599" customFormat="1" ht="15" thickBot="1" x14ac:dyDescent="0.4">
      <c r="A52" s="322" t="s">
        <v>198</v>
      </c>
      <c r="B52" s="322" t="s">
        <v>615</v>
      </c>
      <c r="C52" s="322" t="s">
        <v>328</v>
      </c>
      <c r="D52" s="340">
        <v>187117</v>
      </c>
      <c r="E52" s="349">
        <v>15</v>
      </c>
      <c r="F52" s="340">
        <v>0</v>
      </c>
      <c r="G52" s="340">
        <v>2806755</v>
      </c>
      <c r="H52" s="340">
        <v>187117</v>
      </c>
      <c r="I52" s="346">
        <v>1.3533357792344601E-4</v>
      </c>
      <c r="J52" s="346">
        <v>0.99948860253930105</v>
      </c>
    </row>
    <row r="53" spans="1:10" s="599" customFormat="1" ht="15" thickBot="1" x14ac:dyDescent="0.4">
      <c r="A53" s="322" t="s">
        <v>198</v>
      </c>
      <c r="B53" s="322" t="s">
        <v>373</v>
      </c>
      <c r="C53" s="322" t="s">
        <v>23</v>
      </c>
      <c r="D53" s="340">
        <v>134325.58574127199</v>
      </c>
      <c r="E53" s="349">
        <v>16.135280922822801</v>
      </c>
      <c r="F53" s="340">
        <v>0</v>
      </c>
      <c r="G53" s="340">
        <v>2167381.0610581501</v>
      </c>
      <c r="H53" s="340">
        <v>134325.58574127199</v>
      </c>
      <c r="I53" s="346">
        <v>9.7151846839298506E-5</v>
      </c>
      <c r="J53" s="346">
        <v>0.99958575438613995</v>
      </c>
    </row>
    <row r="54" spans="1:10" s="599" customFormat="1" ht="15" thickBot="1" x14ac:dyDescent="0.4">
      <c r="A54" s="322" t="s">
        <v>198</v>
      </c>
      <c r="B54" s="322" t="s">
        <v>363</v>
      </c>
      <c r="C54" s="322" t="s">
        <v>24</v>
      </c>
      <c r="D54" s="340">
        <v>133839</v>
      </c>
      <c r="E54" s="349">
        <v>8</v>
      </c>
      <c r="F54" s="340">
        <v>0</v>
      </c>
      <c r="G54" s="340">
        <v>1070712</v>
      </c>
      <c r="H54" s="340">
        <v>133839</v>
      </c>
      <c r="I54" s="346">
        <v>9.6799920561446305E-5</v>
      </c>
      <c r="J54" s="346">
        <v>0.99968255430670205</v>
      </c>
    </row>
    <row r="55" spans="1:10" s="599" customFormat="1" ht="15" thickBot="1" x14ac:dyDescent="0.4">
      <c r="A55" s="322" t="s">
        <v>198</v>
      </c>
      <c r="B55" s="322" t="s">
        <v>505</v>
      </c>
      <c r="C55" s="322" t="s">
        <v>23</v>
      </c>
      <c r="D55" s="340">
        <v>120782.591</v>
      </c>
      <c r="E55" s="349">
        <v>5</v>
      </c>
      <c r="F55" s="340">
        <v>0</v>
      </c>
      <c r="G55" s="340">
        <v>603912.95499999996</v>
      </c>
      <c r="H55" s="340">
        <v>120782.591</v>
      </c>
      <c r="I55" s="346">
        <v>8.7356788484714202E-5</v>
      </c>
      <c r="J55" s="346">
        <v>0.99976991109518698</v>
      </c>
    </row>
    <row r="56" spans="1:10" ht="15" thickBot="1" x14ac:dyDescent="0.4">
      <c r="A56" s="322" t="s">
        <v>198</v>
      </c>
      <c r="B56" s="322" t="s">
        <v>621</v>
      </c>
      <c r="C56" s="322" t="s">
        <v>23</v>
      </c>
      <c r="D56" s="340">
        <v>92790.095854268206</v>
      </c>
      <c r="E56" s="349">
        <v>7</v>
      </c>
      <c r="F56" s="340">
        <v>0</v>
      </c>
      <c r="G56" s="340">
        <v>649530.670979877</v>
      </c>
      <c r="H56" s="340">
        <v>92790.095854268206</v>
      </c>
      <c r="I56" s="346">
        <v>6.7111035703958902E-5</v>
      </c>
      <c r="J56" s="346">
        <v>0.99983702213089098</v>
      </c>
    </row>
    <row r="57" spans="1:10" ht="15" thickBot="1" x14ac:dyDescent="0.4">
      <c r="A57" s="322" t="s">
        <v>198</v>
      </c>
      <c r="B57" s="322" t="s">
        <v>702</v>
      </c>
      <c r="C57" s="322" t="s">
        <v>328</v>
      </c>
      <c r="D57" s="340">
        <v>71849.903010820504</v>
      </c>
      <c r="E57" s="349">
        <v>7</v>
      </c>
      <c r="F57" s="340">
        <v>0</v>
      </c>
      <c r="G57" s="340">
        <v>502949.32107574301</v>
      </c>
      <c r="H57" s="340">
        <v>71849.903010820504</v>
      </c>
      <c r="I57" s="346">
        <v>5.1965906079655703E-5</v>
      </c>
      <c r="J57" s="346">
        <v>0.99988898803697002</v>
      </c>
    </row>
    <row r="58" spans="1:10" ht="15" thickBot="1" x14ac:dyDescent="0.4">
      <c r="A58" s="322" t="s">
        <v>198</v>
      </c>
      <c r="B58" s="322" t="s">
        <v>364</v>
      </c>
      <c r="C58" s="322" t="s">
        <v>24</v>
      </c>
      <c r="D58" s="340">
        <v>57481.291799999999</v>
      </c>
      <c r="E58" s="349">
        <v>5</v>
      </c>
      <c r="F58" s="340">
        <v>0</v>
      </c>
      <c r="G58" s="340">
        <v>287406.45899999997</v>
      </c>
      <c r="H58" s="340">
        <v>57481.291799999999</v>
      </c>
      <c r="I58" s="346">
        <v>4.1573715284852097E-5</v>
      </c>
      <c r="J58" s="346">
        <v>0.99993056175225503</v>
      </c>
    </row>
    <row r="59" spans="1:10" ht="15" thickBot="1" x14ac:dyDescent="0.4">
      <c r="A59" s="322" t="s">
        <v>198</v>
      </c>
      <c r="B59" s="322" t="s">
        <v>483</v>
      </c>
      <c r="C59" s="322" t="s">
        <v>24</v>
      </c>
      <c r="D59" s="340">
        <v>35036</v>
      </c>
      <c r="E59" s="349">
        <v>10</v>
      </c>
      <c r="F59" s="340">
        <v>0</v>
      </c>
      <c r="G59" s="340">
        <v>350360</v>
      </c>
      <c r="H59" s="340">
        <v>35036</v>
      </c>
      <c r="I59" s="346">
        <v>2.5340013126150301E-5</v>
      </c>
      <c r="J59" s="346">
        <v>0.99995590176538096</v>
      </c>
    </row>
    <row r="60" spans="1:10" ht="15" thickBot="1" x14ac:dyDescent="0.4">
      <c r="A60" s="322" t="s">
        <v>198</v>
      </c>
      <c r="B60" s="322" t="s">
        <v>617</v>
      </c>
      <c r="C60" s="322" t="s">
        <v>328</v>
      </c>
      <c r="D60" s="340">
        <v>16913.992701192899</v>
      </c>
      <c r="E60" s="349">
        <v>3</v>
      </c>
      <c r="F60" s="340">
        <v>0</v>
      </c>
      <c r="G60" s="340">
        <v>50741.978103578702</v>
      </c>
      <c r="H60" s="340">
        <v>16913.992701192899</v>
      </c>
      <c r="I60" s="346">
        <v>1.22331543858842E-5</v>
      </c>
      <c r="J60" s="346">
        <v>0.99996813491976699</v>
      </c>
    </row>
    <row r="61" spans="1:10" ht="15" thickBot="1" x14ac:dyDescent="0.4">
      <c r="A61" s="322" t="s">
        <v>198</v>
      </c>
      <c r="B61" s="322" t="s">
        <v>618</v>
      </c>
      <c r="C61" s="322" t="s">
        <v>23</v>
      </c>
      <c r="D61" s="340">
        <v>14566.1177079012</v>
      </c>
      <c r="E61" s="349">
        <v>3</v>
      </c>
      <c r="F61" s="340">
        <v>0</v>
      </c>
      <c r="G61" s="340">
        <v>43698.3531237036</v>
      </c>
      <c r="H61" s="340">
        <v>14566.1177079012</v>
      </c>
      <c r="I61" s="346">
        <v>1.05350386435457E-5</v>
      </c>
      <c r="J61" s="346">
        <v>0.999978669958411</v>
      </c>
    </row>
    <row r="62" spans="1:10" ht="15" thickBot="1" x14ac:dyDescent="0.4">
      <c r="A62" s="322" t="s">
        <v>198</v>
      </c>
      <c r="B62" s="322" t="s">
        <v>367</v>
      </c>
      <c r="C62" s="322" t="s">
        <v>122</v>
      </c>
      <c r="D62" s="340">
        <v>13617.452346427801</v>
      </c>
      <c r="E62" s="349">
        <v>10</v>
      </c>
      <c r="F62" s="340">
        <v>0</v>
      </c>
      <c r="G62" s="340">
        <v>136174.523464278</v>
      </c>
      <c r="H62" s="340">
        <v>13617.452346427801</v>
      </c>
      <c r="I62" s="346">
        <v>9.8489102980707304E-6</v>
      </c>
      <c r="J62" s="346">
        <v>0.99998851886870899</v>
      </c>
    </row>
    <row r="63" spans="1:10" ht="15" thickBot="1" x14ac:dyDescent="0.4">
      <c r="A63" s="322" t="s">
        <v>198</v>
      </c>
      <c r="B63" s="322" t="s">
        <v>626</v>
      </c>
      <c r="C63" s="322" t="s">
        <v>232</v>
      </c>
      <c r="D63" s="340">
        <v>13460.073858221</v>
      </c>
      <c r="E63" s="349">
        <v>12</v>
      </c>
      <c r="F63" s="340">
        <v>0</v>
      </c>
      <c r="G63" s="340">
        <v>161520.88629865201</v>
      </c>
      <c r="H63" s="340">
        <v>13460.073858221</v>
      </c>
      <c r="I63" s="346">
        <v>9.7350852907373303E-6</v>
      </c>
      <c r="J63" s="346">
        <v>0.99999825395399899</v>
      </c>
    </row>
    <row r="64" spans="1:10" ht="15" thickBot="1" x14ac:dyDescent="0.4">
      <c r="A64" s="322" t="s">
        <v>198</v>
      </c>
      <c r="B64" s="322" t="s">
        <v>492</v>
      </c>
      <c r="C64" s="322" t="s">
        <v>25</v>
      </c>
      <c r="D64" s="340">
        <v>2414.1450666666701</v>
      </c>
      <c r="E64" s="349">
        <v>13</v>
      </c>
      <c r="F64" s="340">
        <v>0</v>
      </c>
      <c r="G64" s="340">
        <v>31383.8858666667</v>
      </c>
      <c r="H64" s="340">
        <v>2414.1450666666701</v>
      </c>
      <c r="I64" s="346">
        <v>1.7460460006212001E-6</v>
      </c>
      <c r="J64" s="346">
        <v>1</v>
      </c>
    </row>
    <row r="65" spans="1:10" ht="15" thickBot="1" x14ac:dyDescent="0.4">
      <c r="A65" s="322" t="s">
        <v>1225</v>
      </c>
      <c r="B65" s="322" t="s">
        <v>623</v>
      </c>
      <c r="C65" s="322" t="s">
        <v>125</v>
      </c>
      <c r="D65" s="340">
        <v>756433</v>
      </c>
      <c r="E65" s="349">
        <v>10.199999999999999</v>
      </c>
      <c r="F65" s="340">
        <v>0</v>
      </c>
      <c r="G65" s="340">
        <v>7715616.5999999996</v>
      </c>
      <c r="H65" s="340">
        <v>756433</v>
      </c>
      <c r="I65" s="346">
        <v>0.37795163467318998</v>
      </c>
      <c r="J65" s="346">
        <v>0.37795163467318998</v>
      </c>
    </row>
    <row r="66" spans="1:10" ht="15" thickBot="1" x14ac:dyDescent="0.4">
      <c r="A66" s="322" t="s">
        <v>1225</v>
      </c>
      <c r="B66" s="322" t="s">
        <v>347</v>
      </c>
      <c r="C66" s="322" t="s">
        <v>685</v>
      </c>
      <c r="D66" s="340">
        <v>587663.134594145</v>
      </c>
      <c r="E66" s="349">
        <v>29.1653287207515</v>
      </c>
      <c r="F66" s="340">
        <v>0</v>
      </c>
      <c r="G66" s="340">
        <v>17139388.4975054</v>
      </c>
      <c r="H66" s="340">
        <v>587663.134594145</v>
      </c>
      <c r="I66" s="346">
        <v>0.29362579680821399</v>
      </c>
      <c r="J66" s="346">
        <v>0.67157743148140503</v>
      </c>
    </row>
    <row r="67" spans="1:10" ht="15" thickBot="1" x14ac:dyDescent="0.4">
      <c r="A67" s="322" t="s">
        <v>1225</v>
      </c>
      <c r="B67" s="322" t="s">
        <v>377</v>
      </c>
      <c r="C67" s="322" t="s">
        <v>125</v>
      </c>
      <c r="D67" s="340">
        <v>307652.948049</v>
      </c>
      <c r="E67" s="349">
        <v>5.1029354259906299</v>
      </c>
      <c r="F67" s="340">
        <v>0</v>
      </c>
      <c r="G67" s="340">
        <v>1569933.1275096999</v>
      </c>
      <c r="H67" s="340">
        <v>307652.948049</v>
      </c>
      <c r="I67" s="346">
        <v>0.15371874921790199</v>
      </c>
      <c r="J67" s="346">
        <v>0.82529618069930699</v>
      </c>
    </row>
    <row r="68" spans="1:10" ht="15" thickBot="1" x14ac:dyDescent="0.4">
      <c r="A68" s="322" t="s">
        <v>1225</v>
      </c>
      <c r="B68" s="322" t="s">
        <v>606</v>
      </c>
      <c r="C68" s="322" t="s">
        <v>232</v>
      </c>
      <c r="D68" s="340">
        <v>186356.73295732099</v>
      </c>
      <c r="E68" s="349">
        <v>12</v>
      </c>
      <c r="F68" s="340">
        <v>0</v>
      </c>
      <c r="G68" s="340">
        <v>2236280.79548785</v>
      </c>
      <c r="H68" s="340">
        <v>186356.73295732099</v>
      </c>
      <c r="I68" s="346">
        <v>9.3113113591784896E-2</v>
      </c>
      <c r="J68" s="346">
        <v>0.91840929429109197</v>
      </c>
    </row>
    <row r="69" spans="1:10" ht="15" thickBot="1" x14ac:dyDescent="0.4">
      <c r="A69" s="322" t="s">
        <v>1225</v>
      </c>
      <c r="B69" s="322" t="s">
        <v>626</v>
      </c>
      <c r="C69" s="322" t="s">
        <v>232</v>
      </c>
      <c r="D69" s="340">
        <v>69087.690254881105</v>
      </c>
      <c r="E69" s="349">
        <v>11.5955914182922</v>
      </c>
      <c r="F69" s="340">
        <v>0</v>
      </c>
      <c r="G69" s="340">
        <v>801112.62822912598</v>
      </c>
      <c r="H69" s="340">
        <v>69087.690254881105</v>
      </c>
      <c r="I69" s="346">
        <v>3.4519654044214497E-2</v>
      </c>
      <c r="J69" s="346">
        <v>0.95292894833530695</v>
      </c>
    </row>
    <row r="70" spans="1:10" ht="15" thickBot="1" x14ac:dyDescent="0.4">
      <c r="A70" s="322" t="s">
        <v>1225</v>
      </c>
      <c r="B70" s="322" t="s">
        <v>493</v>
      </c>
      <c r="C70" s="322" t="s">
        <v>232</v>
      </c>
      <c r="D70" s="340">
        <v>38486.5</v>
      </c>
      <c r="E70" s="349">
        <v>20</v>
      </c>
      <c r="F70" s="340">
        <v>0</v>
      </c>
      <c r="G70" s="340">
        <v>769730</v>
      </c>
      <c r="H70" s="340">
        <v>38486.5</v>
      </c>
      <c r="I70" s="346">
        <v>1.92297739361579E-2</v>
      </c>
      <c r="J70" s="346">
        <v>0.97215872227146405</v>
      </c>
    </row>
    <row r="71" spans="1:10" ht="15" thickBot="1" x14ac:dyDescent="0.4">
      <c r="A71" s="322" t="s">
        <v>1225</v>
      </c>
      <c r="B71" s="322" t="s">
        <v>604</v>
      </c>
      <c r="C71" s="322" t="s">
        <v>232</v>
      </c>
      <c r="D71" s="340">
        <v>25915.3875986161</v>
      </c>
      <c r="E71" s="349">
        <v>16.400245176879299</v>
      </c>
      <c r="F71" s="340">
        <v>0</v>
      </c>
      <c r="G71" s="340">
        <v>425018.710471161</v>
      </c>
      <c r="H71" s="340">
        <v>25915.3875986161</v>
      </c>
      <c r="I71" s="346">
        <v>1.2948619515656099E-2</v>
      </c>
      <c r="J71" s="346">
        <v>0.985107341787121</v>
      </c>
    </row>
    <row r="72" spans="1:10" ht="15" thickBot="1" x14ac:dyDescent="0.4">
      <c r="A72" s="322" t="s">
        <v>1225</v>
      </c>
      <c r="B72" s="322" t="s">
        <v>479</v>
      </c>
      <c r="C72" s="322" t="s">
        <v>121</v>
      </c>
      <c r="D72" s="340">
        <v>16704.85485</v>
      </c>
      <c r="E72" s="349">
        <v>12</v>
      </c>
      <c r="F72" s="340">
        <v>0</v>
      </c>
      <c r="G72" s="340">
        <v>200458.25820000001</v>
      </c>
      <c r="H72" s="340">
        <v>16704.85485</v>
      </c>
      <c r="I72" s="346">
        <v>8.3465782131872494E-3</v>
      </c>
      <c r="J72" s="346">
        <v>0.99345392000030797</v>
      </c>
    </row>
    <row r="73" spans="1:10" x14ac:dyDescent="0.35">
      <c r="A73" s="336" t="s">
        <v>1225</v>
      </c>
      <c r="B73" s="336" t="s">
        <v>479</v>
      </c>
      <c r="C73" s="336" t="s">
        <v>232</v>
      </c>
      <c r="D73" s="352">
        <v>13101.334875</v>
      </c>
      <c r="E73" s="353">
        <v>12</v>
      </c>
      <c r="F73" s="352">
        <v>0</v>
      </c>
      <c r="G73" s="635">
        <v>157216.01850000001</v>
      </c>
      <c r="H73" s="352">
        <v>13101.334875</v>
      </c>
      <c r="I73" s="337">
        <v>6.5460799996921396E-3</v>
      </c>
      <c r="J73" s="337">
        <v>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739F6-1DB4-4FDA-AA49-80A68D083E3A}">
  <sheetPr codeName="Sheet43"/>
  <dimension ref="A1:H73"/>
  <sheetViews>
    <sheetView showGridLines="0" tabSelected="1" topLeftCell="A31" workbookViewId="0">
      <selection activeCell="Q34" sqref="Q34"/>
    </sheetView>
  </sheetViews>
  <sheetFormatPr defaultColWidth="8.7265625" defaultRowHeight="14.5" x14ac:dyDescent="0.35"/>
  <cols>
    <col min="1" max="1" width="10.26953125" style="315" customWidth="1"/>
    <col min="2" max="2" width="45.7265625" style="315" customWidth="1"/>
    <col min="3" max="3" width="22.7265625" style="315" customWidth="1"/>
    <col min="4" max="4" width="19.453125" style="315" customWidth="1"/>
    <col min="5" max="6" width="19.81640625" style="315" customWidth="1"/>
    <col min="7" max="7" width="13.26953125" style="315" customWidth="1"/>
    <col min="8" max="8" width="10.1796875" style="315" customWidth="1"/>
    <col min="9" max="16384" width="8.7265625" style="315"/>
  </cols>
  <sheetData>
    <row r="1" spans="1:8" ht="27" thickBot="1" x14ac:dyDescent="0.4">
      <c r="A1" s="321" t="s">
        <v>98</v>
      </c>
      <c r="B1" s="321" t="s">
        <v>343</v>
      </c>
      <c r="C1" s="321" t="s">
        <v>21</v>
      </c>
      <c r="D1" s="324" t="s">
        <v>619</v>
      </c>
      <c r="E1" s="324" t="s">
        <v>601</v>
      </c>
      <c r="F1" s="324" t="s">
        <v>620</v>
      </c>
      <c r="G1" s="324" t="s">
        <v>511</v>
      </c>
      <c r="H1" s="324" t="s">
        <v>346</v>
      </c>
    </row>
    <row r="2" spans="1:8" ht="15.5" thickTop="1" thickBot="1" x14ac:dyDescent="0.4">
      <c r="A2" s="322" t="s">
        <v>198</v>
      </c>
      <c r="B2" s="322" t="s">
        <v>265</v>
      </c>
      <c r="C2" s="322" t="s">
        <v>265</v>
      </c>
      <c r="D2" s="340">
        <v>270951739.97075999</v>
      </c>
      <c r="E2" s="340">
        <v>0</v>
      </c>
      <c r="F2" s="340">
        <v>270951739.97075999</v>
      </c>
      <c r="G2" s="346">
        <v>0.229153039138172</v>
      </c>
      <c r="H2" s="346">
        <v>0.229153039138172</v>
      </c>
    </row>
    <row r="3" spans="1:8" ht="15" thickBot="1" x14ac:dyDescent="0.4">
      <c r="A3" s="322" t="s">
        <v>198</v>
      </c>
      <c r="B3" s="322" t="s">
        <v>480</v>
      </c>
      <c r="C3" s="322" t="s">
        <v>22</v>
      </c>
      <c r="D3" s="340">
        <v>239507008.71064499</v>
      </c>
      <c r="E3" s="340">
        <v>0</v>
      </c>
      <c r="F3" s="340">
        <v>239507008.71064499</v>
      </c>
      <c r="G3" s="346">
        <v>0.202559167720642</v>
      </c>
      <c r="H3" s="346">
        <v>0.43171220685881401</v>
      </c>
    </row>
    <row r="4" spans="1:8" ht="15" thickBot="1" x14ac:dyDescent="0.4">
      <c r="A4" s="322" t="s">
        <v>198</v>
      </c>
      <c r="B4" s="322" t="s">
        <v>353</v>
      </c>
      <c r="C4" s="322" t="s">
        <v>22</v>
      </c>
      <c r="D4" s="340">
        <v>153300317.21278599</v>
      </c>
      <c r="E4" s="340">
        <v>0</v>
      </c>
      <c r="F4" s="340">
        <v>153300317.21278599</v>
      </c>
      <c r="G4" s="346">
        <v>0.12965125669223099</v>
      </c>
      <c r="H4" s="346">
        <v>0.56136346355104505</v>
      </c>
    </row>
    <row r="5" spans="1:8" ht="15" thickBot="1" x14ac:dyDescent="0.4">
      <c r="A5" s="322" t="s">
        <v>198</v>
      </c>
      <c r="B5" s="322" t="s">
        <v>498</v>
      </c>
      <c r="C5" s="322" t="s">
        <v>22</v>
      </c>
      <c r="D5" s="340">
        <v>62961333.518437199</v>
      </c>
      <c r="E5" s="340">
        <v>0</v>
      </c>
      <c r="F5" s="340">
        <v>62961333.518437199</v>
      </c>
      <c r="G5" s="346">
        <v>5.3248526566018403E-2</v>
      </c>
      <c r="H5" s="346">
        <v>0.61461199011706302</v>
      </c>
    </row>
    <row r="6" spans="1:8" ht="15" thickBot="1" x14ac:dyDescent="0.4">
      <c r="A6" s="322" t="s">
        <v>198</v>
      </c>
      <c r="B6" s="322" t="s">
        <v>481</v>
      </c>
      <c r="C6" s="322" t="s">
        <v>22</v>
      </c>
      <c r="D6" s="340">
        <v>62286035.477525398</v>
      </c>
      <c r="E6" s="340">
        <v>0</v>
      </c>
      <c r="F6" s="340">
        <v>62286035.477525398</v>
      </c>
      <c r="G6" s="346">
        <v>5.2677404201512901E-2</v>
      </c>
      <c r="H6" s="346">
        <v>0.66728939431857603</v>
      </c>
    </row>
    <row r="7" spans="1:8" ht="15" thickBot="1" x14ac:dyDescent="0.4">
      <c r="A7" s="322" t="s">
        <v>198</v>
      </c>
      <c r="B7" s="322" t="s">
        <v>377</v>
      </c>
      <c r="C7" s="322" t="s">
        <v>125</v>
      </c>
      <c r="D7" s="340">
        <v>49982632.533751197</v>
      </c>
      <c r="E7" s="340">
        <v>1226067.9726207899</v>
      </c>
      <c r="F7" s="340">
        <v>51208700.506371997</v>
      </c>
      <c r="G7" s="346">
        <v>4.3308927828320701E-2</v>
      </c>
      <c r="H7" s="346">
        <v>0.710598322146897</v>
      </c>
    </row>
    <row r="8" spans="1:8" ht="15" thickBot="1" x14ac:dyDescent="0.4">
      <c r="A8" s="322" t="s">
        <v>198</v>
      </c>
      <c r="B8" s="322" t="s">
        <v>612</v>
      </c>
      <c r="C8" s="322" t="s">
        <v>22</v>
      </c>
      <c r="D8" s="340">
        <v>46856560.174731404</v>
      </c>
      <c r="E8" s="340">
        <v>0</v>
      </c>
      <c r="F8" s="340">
        <v>46856560.174731404</v>
      </c>
      <c r="G8" s="346">
        <v>3.96281757362364E-2</v>
      </c>
      <c r="H8" s="346">
        <v>0.750226497883133</v>
      </c>
    </row>
    <row r="9" spans="1:8" ht="15" thickBot="1" x14ac:dyDescent="0.4">
      <c r="A9" s="322" t="s">
        <v>198</v>
      </c>
      <c r="B9" s="322" t="s">
        <v>231</v>
      </c>
      <c r="C9" s="322" t="s">
        <v>487</v>
      </c>
      <c r="D9" s="340">
        <v>9370269.3370185196</v>
      </c>
      <c r="E9" s="340">
        <v>37019245.695167601</v>
      </c>
      <c r="F9" s="340">
        <v>46389515.032186098</v>
      </c>
      <c r="G9" s="346">
        <v>3.9233179882581799E-2</v>
      </c>
      <c r="H9" s="346">
        <v>0.78945967776571502</v>
      </c>
    </row>
    <row r="10" spans="1:8" ht="15" thickBot="1" x14ac:dyDescent="0.4">
      <c r="A10" s="322" t="s">
        <v>198</v>
      </c>
      <c r="B10" s="322" t="s">
        <v>613</v>
      </c>
      <c r="C10" s="322" t="s">
        <v>125</v>
      </c>
      <c r="D10" s="340">
        <v>44436321.639970899</v>
      </c>
      <c r="E10" s="340">
        <v>0</v>
      </c>
      <c r="F10" s="340">
        <v>44436321.639970899</v>
      </c>
      <c r="G10" s="346">
        <v>3.75812982526686E-2</v>
      </c>
      <c r="H10" s="346">
        <v>0.827040976018384</v>
      </c>
    </row>
    <row r="11" spans="1:8" ht="15" thickBot="1" x14ac:dyDescent="0.4">
      <c r="A11" s="322" t="s">
        <v>198</v>
      </c>
      <c r="B11" s="322" t="s">
        <v>347</v>
      </c>
      <c r="C11" s="322" t="s">
        <v>125</v>
      </c>
      <c r="D11" s="340">
        <v>37000994.728481904</v>
      </c>
      <c r="E11" s="340">
        <v>0</v>
      </c>
      <c r="F11" s="340">
        <v>37000994.728481904</v>
      </c>
      <c r="G11" s="346">
        <v>3.1292991121157201E-2</v>
      </c>
      <c r="H11" s="346">
        <v>0.85833396713954102</v>
      </c>
    </row>
    <row r="12" spans="1:8" ht="15" thickBot="1" x14ac:dyDescent="0.4">
      <c r="A12" s="322" t="s">
        <v>198</v>
      </c>
      <c r="B12" s="322" t="s">
        <v>489</v>
      </c>
      <c r="C12" s="322" t="s">
        <v>22</v>
      </c>
      <c r="D12" s="340">
        <v>32203120.853994701</v>
      </c>
      <c r="E12" s="340">
        <v>0</v>
      </c>
      <c r="F12" s="340">
        <v>32203120.853994701</v>
      </c>
      <c r="G12" s="346">
        <v>2.7235267115181001E-2</v>
      </c>
      <c r="H12" s="346">
        <v>0.885569234254722</v>
      </c>
    </row>
    <row r="13" spans="1:8" ht="15" thickBot="1" x14ac:dyDescent="0.4">
      <c r="A13" s="322" t="s">
        <v>198</v>
      </c>
      <c r="B13" s="322" t="s">
        <v>614</v>
      </c>
      <c r="C13" s="322" t="s">
        <v>25</v>
      </c>
      <c r="D13" s="340">
        <v>16598954.7723045</v>
      </c>
      <c r="E13" s="340">
        <v>0</v>
      </c>
      <c r="F13" s="340">
        <v>16598954.7723045</v>
      </c>
      <c r="G13" s="346">
        <v>1.40382967572052E-2</v>
      </c>
      <c r="H13" s="346">
        <v>0.89960753101192703</v>
      </c>
    </row>
    <row r="14" spans="1:8" ht="15" thickBot="1" x14ac:dyDescent="0.4">
      <c r="A14" s="322" t="s">
        <v>198</v>
      </c>
      <c r="B14" s="322" t="s">
        <v>351</v>
      </c>
      <c r="C14" s="322" t="s">
        <v>22</v>
      </c>
      <c r="D14" s="340">
        <v>16142885.283795301</v>
      </c>
      <c r="E14" s="340">
        <v>0</v>
      </c>
      <c r="F14" s="340">
        <v>16142885.283795301</v>
      </c>
      <c r="G14" s="346">
        <v>1.3652583384922199E-2</v>
      </c>
      <c r="H14" s="346">
        <v>0.91326011439684995</v>
      </c>
    </row>
    <row r="15" spans="1:8" ht="15" thickBot="1" x14ac:dyDescent="0.4">
      <c r="A15" s="322" t="s">
        <v>198</v>
      </c>
      <c r="B15" s="322" t="s">
        <v>350</v>
      </c>
      <c r="C15" s="322" t="s">
        <v>25</v>
      </c>
      <c r="D15" s="340">
        <v>14694423.215396499</v>
      </c>
      <c r="E15" s="340">
        <v>0</v>
      </c>
      <c r="F15" s="340">
        <v>14694423.215396499</v>
      </c>
      <c r="G15" s="346">
        <v>1.2427570085189301E-2</v>
      </c>
      <c r="H15" s="346">
        <v>0.92568768448203897</v>
      </c>
    </row>
    <row r="16" spans="1:8" ht="15" thickBot="1" x14ac:dyDescent="0.4">
      <c r="A16" s="322" t="s">
        <v>198</v>
      </c>
      <c r="B16" s="322" t="s">
        <v>484</v>
      </c>
      <c r="C16" s="322" t="s">
        <v>24</v>
      </c>
      <c r="D16" s="340">
        <v>13053177.006696001</v>
      </c>
      <c r="E16" s="340">
        <v>0</v>
      </c>
      <c r="F16" s="340">
        <v>13053177.006696001</v>
      </c>
      <c r="G16" s="346">
        <v>1.10395127258297E-2</v>
      </c>
      <c r="H16" s="346">
        <v>0.93672719720786801</v>
      </c>
    </row>
    <row r="17" spans="1:8" ht="15" thickBot="1" x14ac:dyDescent="0.4">
      <c r="A17" s="322" t="s">
        <v>198</v>
      </c>
      <c r="B17" s="322" t="s">
        <v>482</v>
      </c>
      <c r="C17" s="322" t="s">
        <v>23</v>
      </c>
      <c r="D17" s="340">
        <v>10836017.375189601</v>
      </c>
      <c r="E17" s="340">
        <v>0</v>
      </c>
      <c r="F17" s="340">
        <v>10836017.375189601</v>
      </c>
      <c r="G17" s="346">
        <v>9.1643859306704996E-3</v>
      </c>
      <c r="H17" s="346">
        <v>0.94589158313853905</v>
      </c>
    </row>
    <row r="18" spans="1:8" ht="15" thickBot="1" x14ac:dyDescent="0.4">
      <c r="A18" s="322" t="s">
        <v>198</v>
      </c>
      <c r="B18" s="322" t="s">
        <v>497</v>
      </c>
      <c r="C18" s="322" t="s">
        <v>22</v>
      </c>
      <c r="D18" s="340">
        <v>6520821.9773808997</v>
      </c>
      <c r="E18" s="340">
        <v>0</v>
      </c>
      <c r="F18" s="340">
        <v>6520821.9773808997</v>
      </c>
      <c r="G18" s="346">
        <v>5.51487941711343E-3</v>
      </c>
      <c r="H18" s="346">
        <v>0.95140646255565198</v>
      </c>
    </row>
    <row r="19" spans="1:8" ht="15" thickBot="1" x14ac:dyDescent="0.4">
      <c r="A19" s="322" t="s">
        <v>198</v>
      </c>
      <c r="B19" s="322" t="s">
        <v>352</v>
      </c>
      <c r="C19" s="322" t="s">
        <v>24</v>
      </c>
      <c r="D19" s="340">
        <v>5706298.8036097297</v>
      </c>
      <c r="E19" s="340">
        <v>0</v>
      </c>
      <c r="F19" s="340">
        <v>5706298.8036097297</v>
      </c>
      <c r="G19" s="346">
        <v>4.8260096547776202E-3</v>
      </c>
      <c r="H19" s="346">
        <v>0.95623247221042995</v>
      </c>
    </row>
    <row r="20" spans="1:8" ht="15" thickBot="1" x14ac:dyDescent="0.4">
      <c r="A20" s="322" t="s">
        <v>198</v>
      </c>
      <c r="B20" s="322" t="s">
        <v>699</v>
      </c>
      <c r="C20" s="322" t="s">
        <v>684</v>
      </c>
      <c r="D20" s="340">
        <v>5528861.9672274496</v>
      </c>
      <c r="E20" s="340">
        <v>0</v>
      </c>
      <c r="F20" s="340">
        <v>5528861.9672274496</v>
      </c>
      <c r="G20" s="346">
        <v>4.6759453285014699E-3</v>
      </c>
      <c r="H20" s="346">
        <v>0.96090841753893197</v>
      </c>
    </row>
    <row r="21" spans="1:8" ht="15" thickBot="1" x14ac:dyDescent="0.4">
      <c r="A21" s="322" t="s">
        <v>198</v>
      </c>
      <c r="B21" s="322" t="s">
        <v>1274</v>
      </c>
      <c r="C21" s="322" t="s">
        <v>22</v>
      </c>
      <c r="D21" s="340">
        <v>5426085.1603305601</v>
      </c>
      <c r="E21" s="340">
        <v>0</v>
      </c>
      <c r="F21" s="340">
        <v>5426085.1603305601</v>
      </c>
      <c r="G21" s="346">
        <v>4.58902351114802E-3</v>
      </c>
      <c r="H21" s="346">
        <v>0.96549744105007995</v>
      </c>
    </row>
    <row r="22" spans="1:8" ht="15" thickBot="1" x14ac:dyDescent="0.4">
      <c r="A22" s="322" t="s">
        <v>198</v>
      </c>
      <c r="B22" s="322" t="s">
        <v>700</v>
      </c>
      <c r="C22" s="322" t="s">
        <v>684</v>
      </c>
      <c r="D22" s="340">
        <v>4329772.6543019097</v>
      </c>
      <c r="E22" s="340">
        <v>0</v>
      </c>
      <c r="F22" s="340">
        <v>4329772.6543019097</v>
      </c>
      <c r="G22" s="346">
        <v>3.6618349917874799E-3</v>
      </c>
      <c r="H22" s="346">
        <v>0.96915927604186702</v>
      </c>
    </row>
    <row r="23" spans="1:8" ht="15" thickBot="1" x14ac:dyDescent="0.4">
      <c r="A23" s="322" t="s">
        <v>198</v>
      </c>
      <c r="B23" s="322" t="s">
        <v>357</v>
      </c>
      <c r="C23" s="322" t="s">
        <v>23</v>
      </c>
      <c r="D23" s="340">
        <v>4018059.4528634301</v>
      </c>
      <c r="E23" s="340">
        <v>0</v>
      </c>
      <c r="F23" s="340">
        <v>4018059.4528634301</v>
      </c>
      <c r="G23" s="346">
        <v>3.3982086077796602E-3</v>
      </c>
      <c r="H23" s="346">
        <v>0.97255748464964697</v>
      </c>
    </row>
    <row r="24" spans="1:8" ht="15" thickBot="1" x14ac:dyDescent="0.4">
      <c r="A24" s="322" t="s">
        <v>198</v>
      </c>
      <c r="B24" s="322" t="s">
        <v>499</v>
      </c>
      <c r="C24" s="322" t="s">
        <v>22</v>
      </c>
      <c r="D24" s="340">
        <v>3146652.6570091401</v>
      </c>
      <c r="E24" s="340">
        <v>0</v>
      </c>
      <c r="F24" s="340">
        <v>3146652.6570091401</v>
      </c>
      <c r="G24" s="346">
        <v>2.66123044474142E-3</v>
      </c>
      <c r="H24" s="346">
        <v>0.97521871509438796</v>
      </c>
    </row>
    <row r="25" spans="1:8" ht="15" thickBot="1" x14ac:dyDescent="0.4">
      <c r="A25" s="322" t="s">
        <v>198</v>
      </c>
      <c r="B25" s="322" t="s">
        <v>354</v>
      </c>
      <c r="C25" s="322" t="s">
        <v>24</v>
      </c>
      <c r="D25" s="340">
        <v>2918758.4047547602</v>
      </c>
      <c r="E25" s="340">
        <v>0</v>
      </c>
      <c r="F25" s="340">
        <v>2918758.4047547602</v>
      </c>
      <c r="G25" s="346">
        <v>2.4684925774302599E-3</v>
      </c>
      <c r="H25" s="346">
        <v>0.97768720767181805</v>
      </c>
    </row>
    <row r="26" spans="1:8" ht="15" thickBot="1" x14ac:dyDescent="0.4">
      <c r="A26" s="322" t="s">
        <v>198</v>
      </c>
      <c r="B26" s="322" t="s">
        <v>494</v>
      </c>
      <c r="C26" s="322" t="s">
        <v>23</v>
      </c>
      <c r="D26" s="340">
        <v>2535553.3463858701</v>
      </c>
      <c r="E26" s="340">
        <v>0</v>
      </c>
      <c r="F26" s="340">
        <v>2535553.3463858701</v>
      </c>
      <c r="G26" s="346">
        <v>2.1444031150491499E-3</v>
      </c>
      <c r="H26" s="346">
        <v>0.97983161078686798</v>
      </c>
    </row>
    <row r="27" spans="1:8" ht="15" thickBot="1" x14ac:dyDescent="0.4">
      <c r="A27" s="322" t="s">
        <v>198</v>
      </c>
      <c r="B27" s="322" t="s">
        <v>693</v>
      </c>
      <c r="C27" s="322" t="s">
        <v>125</v>
      </c>
      <c r="D27" s="340">
        <v>2360977.95443859</v>
      </c>
      <c r="E27" s="340">
        <v>0</v>
      </c>
      <c r="F27" s="340">
        <v>2360977.95443859</v>
      </c>
      <c r="G27" s="346">
        <v>1.99675880899016E-3</v>
      </c>
      <c r="H27" s="346">
        <v>0.98182836959585795</v>
      </c>
    </row>
    <row r="28" spans="1:8" ht="15" thickBot="1" x14ac:dyDescent="0.4">
      <c r="A28" s="322" t="s">
        <v>198</v>
      </c>
      <c r="B28" s="322" t="s">
        <v>349</v>
      </c>
      <c r="C28" s="322" t="s">
        <v>23</v>
      </c>
      <c r="D28" s="340">
        <v>1903514.1512635499</v>
      </c>
      <c r="E28" s="340">
        <v>0</v>
      </c>
      <c r="F28" s="340">
        <v>1903514.1512635499</v>
      </c>
      <c r="G28" s="346">
        <v>1.60986621769483E-3</v>
      </c>
      <c r="H28" s="346">
        <v>0.98343823581355205</v>
      </c>
    </row>
    <row r="29" spans="1:8" ht="15" thickBot="1" x14ac:dyDescent="0.4">
      <c r="A29" s="322" t="s">
        <v>198</v>
      </c>
      <c r="B29" s="322" t="s">
        <v>366</v>
      </c>
      <c r="C29" s="322" t="s">
        <v>24</v>
      </c>
      <c r="D29" s="340">
        <v>1606367.9186219301</v>
      </c>
      <c r="E29" s="340">
        <v>0</v>
      </c>
      <c r="F29" s="340">
        <v>1606367.9186219301</v>
      </c>
      <c r="G29" s="346">
        <v>1.35855961126509E-3</v>
      </c>
      <c r="H29" s="346">
        <v>0.98479679542481802</v>
      </c>
    </row>
    <row r="30" spans="1:8" ht="15" thickBot="1" x14ac:dyDescent="0.4">
      <c r="A30" s="322" t="s">
        <v>198</v>
      </c>
      <c r="B30" s="322" t="s">
        <v>496</v>
      </c>
      <c r="C30" s="322" t="s">
        <v>24</v>
      </c>
      <c r="D30" s="340">
        <v>1570699.21213765</v>
      </c>
      <c r="E30" s="340">
        <v>0</v>
      </c>
      <c r="F30" s="340">
        <v>1570699.21213765</v>
      </c>
      <c r="G30" s="346">
        <v>1.3283933813162301E-3</v>
      </c>
      <c r="H30" s="346">
        <v>0.98612518880613398</v>
      </c>
    </row>
    <row r="31" spans="1:8" ht="15" thickBot="1" x14ac:dyDescent="0.4">
      <c r="A31" s="322" t="s">
        <v>198</v>
      </c>
      <c r="B31" s="322" t="s">
        <v>493</v>
      </c>
      <c r="C31" s="322" t="s">
        <v>23</v>
      </c>
      <c r="D31" s="340">
        <v>1390335.79525106</v>
      </c>
      <c r="E31" s="340">
        <v>176463.13568437501</v>
      </c>
      <c r="F31" s="340">
        <v>1566798.9309354301</v>
      </c>
      <c r="G31" s="346">
        <v>1.3250947817535299E-3</v>
      </c>
      <c r="H31" s="346">
        <v>0.987450283587887</v>
      </c>
    </row>
    <row r="32" spans="1:8" ht="15" thickBot="1" x14ac:dyDescent="0.4">
      <c r="A32" s="322" t="s">
        <v>198</v>
      </c>
      <c r="B32" s="322" t="s">
        <v>369</v>
      </c>
      <c r="C32" s="322" t="s">
        <v>329</v>
      </c>
      <c r="D32" s="340">
        <v>1476894.09504</v>
      </c>
      <c r="E32" s="340">
        <v>0</v>
      </c>
      <c r="F32" s="340">
        <v>1476894.09504</v>
      </c>
      <c r="G32" s="346">
        <v>1.2490592250862E-3</v>
      </c>
      <c r="H32" s="346">
        <v>0.988699342812974</v>
      </c>
    </row>
    <row r="33" spans="1:8" ht="15" thickBot="1" x14ac:dyDescent="0.4">
      <c r="A33" s="322" t="s">
        <v>198</v>
      </c>
      <c r="B33" s="322" t="s">
        <v>490</v>
      </c>
      <c r="C33" s="322" t="s">
        <v>22</v>
      </c>
      <c r="D33" s="340">
        <v>1413422.12027469</v>
      </c>
      <c r="E33" s="340">
        <v>0</v>
      </c>
      <c r="F33" s="340">
        <v>1413422.12027469</v>
      </c>
      <c r="G33" s="346">
        <v>1.1953788319684401E-3</v>
      </c>
      <c r="H33" s="346">
        <v>0.98989472164494197</v>
      </c>
    </row>
    <row r="34" spans="1:8" ht="15" thickBot="1" x14ac:dyDescent="0.4">
      <c r="A34" s="322" t="s">
        <v>198</v>
      </c>
      <c r="B34" s="322" t="s">
        <v>486</v>
      </c>
      <c r="C34" s="322" t="s">
        <v>23</v>
      </c>
      <c r="D34" s="340">
        <v>1354175.9004436</v>
      </c>
      <c r="E34" s="340">
        <v>0</v>
      </c>
      <c r="F34" s="340">
        <v>1354175.9004436</v>
      </c>
      <c r="G34" s="346">
        <v>1.1452723025429099E-3</v>
      </c>
      <c r="H34" s="346">
        <v>0.99103999394748499</v>
      </c>
    </row>
    <row r="35" spans="1:8" ht="15" thickBot="1" x14ac:dyDescent="0.4">
      <c r="A35" s="322" t="s">
        <v>198</v>
      </c>
      <c r="B35" s="322" t="s">
        <v>365</v>
      </c>
      <c r="C35" s="322" t="s">
        <v>122</v>
      </c>
      <c r="D35" s="340">
        <v>1327984.6342116301</v>
      </c>
      <c r="E35" s="340">
        <v>0</v>
      </c>
      <c r="F35" s="340">
        <v>1327984.6342116301</v>
      </c>
      <c r="G35" s="346">
        <v>1.1231214639597E-3</v>
      </c>
      <c r="H35" s="346">
        <v>0.99216311541144497</v>
      </c>
    </row>
    <row r="36" spans="1:8" ht="15" thickBot="1" x14ac:dyDescent="0.4">
      <c r="A36" s="322" t="s">
        <v>198</v>
      </c>
      <c r="B36" s="322" t="s">
        <v>361</v>
      </c>
      <c r="C36" s="322" t="s">
        <v>23</v>
      </c>
      <c r="D36" s="340">
        <v>1187658.8302787901</v>
      </c>
      <c r="E36" s="340">
        <v>0</v>
      </c>
      <c r="F36" s="340">
        <v>1187658.8302787901</v>
      </c>
      <c r="G36" s="346">
        <v>1.00444319142235E-3</v>
      </c>
      <c r="H36" s="346">
        <v>0.99316755860286698</v>
      </c>
    </row>
    <row r="37" spans="1:8" ht="15" thickBot="1" x14ac:dyDescent="0.4">
      <c r="A37" s="322" t="s">
        <v>198</v>
      </c>
      <c r="B37" s="322" t="s">
        <v>493</v>
      </c>
      <c r="C37" s="322" t="s">
        <v>232</v>
      </c>
      <c r="D37" s="340">
        <v>0</v>
      </c>
      <c r="E37" s="340">
        <v>1163346.6451320001</v>
      </c>
      <c r="F37" s="340">
        <v>1163346.6451320001</v>
      </c>
      <c r="G37" s="346">
        <v>9.8388155518751297E-4</v>
      </c>
      <c r="H37" s="346">
        <v>0.99415144015805401</v>
      </c>
    </row>
    <row r="38" spans="1:8" ht="15" thickBot="1" x14ac:dyDescent="0.4">
      <c r="A38" s="322" t="s">
        <v>198</v>
      </c>
      <c r="B38" s="322" t="s">
        <v>62</v>
      </c>
      <c r="C38" s="322" t="s">
        <v>125</v>
      </c>
      <c r="D38" s="340">
        <v>1142785.4258237199</v>
      </c>
      <c r="E38" s="340">
        <v>0</v>
      </c>
      <c r="F38" s="340">
        <v>1142785.4258237199</v>
      </c>
      <c r="G38" s="346">
        <v>9.66492237468471E-4</v>
      </c>
      <c r="H38" s="346">
        <v>0.99511793239552304</v>
      </c>
    </row>
    <row r="39" spans="1:8" ht="15" thickBot="1" x14ac:dyDescent="0.4">
      <c r="A39" s="322" t="s">
        <v>198</v>
      </c>
      <c r="B39" s="322" t="s">
        <v>356</v>
      </c>
      <c r="C39" s="322" t="s">
        <v>23</v>
      </c>
      <c r="D39" s="340">
        <v>811790.510320795</v>
      </c>
      <c r="E39" s="340">
        <v>0</v>
      </c>
      <c r="F39" s="340">
        <v>811790.510320795</v>
      </c>
      <c r="G39" s="346">
        <v>6.8655865654751805E-4</v>
      </c>
      <c r="H39" s="346">
        <v>0.99580449105207003</v>
      </c>
    </row>
    <row r="40" spans="1:8" ht="15" thickBot="1" x14ac:dyDescent="0.4">
      <c r="A40" s="322" t="s">
        <v>198</v>
      </c>
      <c r="B40" s="322" t="s">
        <v>478</v>
      </c>
      <c r="C40" s="322" t="s">
        <v>22</v>
      </c>
      <c r="D40" s="340">
        <v>731344.76565019495</v>
      </c>
      <c r="E40" s="340">
        <v>0</v>
      </c>
      <c r="F40" s="340">
        <v>731344.76565019495</v>
      </c>
      <c r="G40" s="346">
        <v>6.1852297285347501E-4</v>
      </c>
      <c r="H40" s="346">
        <v>0.99642301402492395</v>
      </c>
    </row>
    <row r="41" spans="1:8" ht="15" thickBot="1" x14ac:dyDescent="0.4">
      <c r="A41" s="322" t="s">
        <v>198</v>
      </c>
      <c r="B41" s="322" t="s">
        <v>488</v>
      </c>
      <c r="C41" s="322" t="s">
        <v>22</v>
      </c>
      <c r="D41" s="340">
        <v>551329.83505328395</v>
      </c>
      <c r="E41" s="340">
        <v>0</v>
      </c>
      <c r="F41" s="340">
        <v>551329.83505328395</v>
      </c>
      <c r="G41" s="346">
        <v>4.6627826521298898E-4</v>
      </c>
      <c r="H41" s="346">
        <v>0.99688929229013701</v>
      </c>
    </row>
    <row r="42" spans="1:8" ht="15" thickBot="1" x14ac:dyDescent="0.4">
      <c r="A42" s="322" t="s">
        <v>198</v>
      </c>
      <c r="B42" s="322" t="s">
        <v>491</v>
      </c>
      <c r="C42" s="322" t="s">
        <v>122</v>
      </c>
      <c r="D42" s="340">
        <v>531933.42606426997</v>
      </c>
      <c r="E42" s="340">
        <v>0</v>
      </c>
      <c r="F42" s="340">
        <v>531933.42606426997</v>
      </c>
      <c r="G42" s="346">
        <v>4.4987406692779199E-4</v>
      </c>
      <c r="H42" s="346">
        <v>0.99733916635706499</v>
      </c>
    </row>
    <row r="43" spans="1:8" ht="15" thickBot="1" x14ac:dyDescent="0.4">
      <c r="A43" s="322" t="s">
        <v>198</v>
      </c>
      <c r="B43" s="322" t="s">
        <v>360</v>
      </c>
      <c r="C43" s="322" t="s">
        <v>24</v>
      </c>
      <c r="D43" s="340">
        <v>418134.75908136502</v>
      </c>
      <c r="E43" s="340">
        <v>0</v>
      </c>
      <c r="F43" s="340">
        <v>418134.75908136502</v>
      </c>
      <c r="G43" s="346">
        <v>3.5363069018542602E-4</v>
      </c>
      <c r="H43" s="346">
        <v>0.99769279704725</v>
      </c>
    </row>
    <row r="44" spans="1:8" ht="15" thickBot="1" x14ac:dyDescent="0.4">
      <c r="A44" s="322" t="s">
        <v>198</v>
      </c>
      <c r="B44" s="322" t="s">
        <v>347</v>
      </c>
      <c r="C44" s="322" t="s">
        <v>232</v>
      </c>
      <c r="D44" s="340">
        <v>397130.53877818002</v>
      </c>
      <c r="E44" s="340">
        <v>0</v>
      </c>
      <c r="F44" s="340">
        <v>397130.53877818002</v>
      </c>
      <c r="G44" s="346">
        <v>3.3586671156059098E-4</v>
      </c>
      <c r="H44" s="346">
        <v>0.99802866375881105</v>
      </c>
    </row>
    <row r="45" spans="1:8" ht="15" thickBot="1" x14ac:dyDescent="0.4">
      <c r="A45" s="322" t="s">
        <v>198</v>
      </c>
      <c r="B45" s="322" t="s">
        <v>358</v>
      </c>
      <c r="C45" s="322" t="s">
        <v>328</v>
      </c>
      <c r="D45" s="340">
        <v>295629.25760479202</v>
      </c>
      <c r="E45" s="340">
        <v>0</v>
      </c>
      <c r="F45" s="340">
        <v>295629.25760479202</v>
      </c>
      <c r="G45" s="346">
        <v>2.50023649398266E-4</v>
      </c>
      <c r="H45" s="346">
        <v>0.99827868740820902</v>
      </c>
    </row>
    <row r="46" spans="1:8" ht="15" thickBot="1" x14ac:dyDescent="0.4">
      <c r="A46" s="322" t="s">
        <v>198</v>
      </c>
      <c r="B46" s="322" t="s">
        <v>362</v>
      </c>
      <c r="C46" s="322" t="s">
        <v>25</v>
      </c>
      <c r="D46" s="340">
        <v>243835.861461847</v>
      </c>
      <c r="E46" s="340">
        <v>0</v>
      </c>
      <c r="F46" s="340">
        <v>243835.861461847</v>
      </c>
      <c r="G46" s="346">
        <v>2.0622022471930299E-4</v>
      </c>
      <c r="H46" s="346">
        <v>0.99848490763292796</v>
      </c>
    </row>
    <row r="47" spans="1:8" s="599" customFormat="1" ht="15" thickBot="1" x14ac:dyDescent="0.4">
      <c r="A47" s="322" t="s">
        <v>198</v>
      </c>
      <c r="B47" s="322" t="s">
        <v>504</v>
      </c>
      <c r="C47" s="322" t="s">
        <v>23</v>
      </c>
      <c r="D47" s="340">
        <v>239394.59611401099</v>
      </c>
      <c r="E47" s="340">
        <v>0</v>
      </c>
      <c r="F47" s="340">
        <v>239394.59611401099</v>
      </c>
      <c r="G47" s="346">
        <v>2.0246409659041399E-4</v>
      </c>
      <c r="H47" s="346">
        <v>0.99868737172951905</v>
      </c>
    </row>
    <row r="48" spans="1:8" s="599" customFormat="1" ht="15" thickBot="1" x14ac:dyDescent="0.4">
      <c r="A48" s="322" t="s">
        <v>198</v>
      </c>
      <c r="B48" s="322" t="s">
        <v>368</v>
      </c>
      <c r="C48" s="322" t="s">
        <v>24</v>
      </c>
      <c r="D48" s="340">
        <v>238595.577477902</v>
      </c>
      <c r="E48" s="340">
        <v>0</v>
      </c>
      <c r="F48" s="340">
        <v>238595.577477902</v>
      </c>
      <c r="G48" s="346">
        <v>2.0178833953931699E-4</v>
      </c>
      <c r="H48" s="346">
        <v>0.99888916006905804</v>
      </c>
    </row>
    <row r="49" spans="1:8" s="599" customFormat="1" ht="15" thickBot="1" x14ac:dyDescent="0.4">
      <c r="A49" s="322" t="s">
        <v>198</v>
      </c>
      <c r="B49" s="322" t="s">
        <v>701</v>
      </c>
      <c r="C49" s="322" t="s">
        <v>24</v>
      </c>
      <c r="D49" s="340">
        <v>209803.50074857799</v>
      </c>
      <c r="E49" s="340">
        <v>0</v>
      </c>
      <c r="F49" s="340">
        <v>209803.50074857799</v>
      </c>
      <c r="G49" s="346">
        <v>1.7743790766411999E-4</v>
      </c>
      <c r="H49" s="346">
        <v>0.99906659797672204</v>
      </c>
    </row>
    <row r="50" spans="1:8" s="599" customFormat="1" ht="15" thickBot="1" x14ac:dyDescent="0.4">
      <c r="A50" s="322" t="s">
        <v>198</v>
      </c>
      <c r="B50" s="322" t="s">
        <v>359</v>
      </c>
      <c r="C50" s="322" t="s">
        <v>25</v>
      </c>
      <c r="D50" s="340">
        <v>194131.15176000001</v>
      </c>
      <c r="E50" s="340">
        <v>0</v>
      </c>
      <c r="F50" s="340">
        <v>194131.15176000001</v>
      </c>
      <c r="G50" s="346">
        <v>1.6418327271859701E-4</v>
      </c>
      <c r="H50" s="346">
        <v>0.99923078124944098</v>
      </c>
    </row>
    <row r="51" spans="1:8" s="599" customFormat="1" ht="15" thickBot="1" x14ac:dyDescent="0.4">
      <c r="A51" s="322" t="s">
        <v>198</v>
      </c>
      <c r="B51" s="322" t="s">
        <v>615</v>
      </c>
      <c r="C51" s="322" t="s">
        <v>328</v>
      </c>
      <c r="D51" s="340">
        <v>149693.6</v>
      </c>
      <c r="E51" s="340">
        <v>0</v>
      </c>
      <c r="F51" s="340">
        <v>149693.6</v>
      </c>
      <c r="G51" s="346">
        <v>1.26600934111867E-4</v>
      </c>
      <c r="H51" s="346">
        <v>0.99935738218355297</v>
      </c>
    </row>
    <row r="52" spans="1:8" s="599" customFormat="1" ht="15" thickBot="1" x14ac:dyDescent="0.4">
      <c r="A52" s="322" t="s">
        <v>198</v>
      </c>
      <c r="B52" s="322" t="s">
        <v>363</v>
      </c>
      <c r="C52" s="322" t="s">
        <v>24</v>
      </c>
      <c r="D52" s="340">
        <v>129823.83</v>
      </c>
      <c r="E52" s="340">
        <v>0</v>
      </c>
      <c r="F52" s="340">
        <v>129823.83</v>
      </c>
      <c r="G52" s="346">
        <v>1.09796398429727E-4</v>
      </c>
      <c r="H52" s="346">
        <v>0.99946717858198197</v>
      </c>
    </row>
    <row r="53" spans="1:8" s="599" customFormat="1" ht="15" thickBot="1" x14ac:dyDescent="0.4">
      <c r="A53" s="322" t="s">
        <v>198</v>
      </c>
      <c r="B53" s="322" t="s">
        <v>373</v>
      </c>
      <c r="C53" s="322" t="s">
        <v>23</v>
      </c>
      <c r="D53" s="340">
        <v>123280.94352183701</v>
      </c>
      <c r="E53" s="340">
        <v>0</v>
      </c>
      <c r="F53" s="340">
        <v>123280.94352183701</v>
      </c>
      <c r="G53" s="346">
        <v>1.04262858318971E-4</v>
      </c>
      <c r="H53" s="346">
        <v>0.99957144144030097</v>
      </c>
    </row>
    <row r="54" spans="1:8" s="599" customFormat="1" ht="15" thickBot="1" x14ac:dyDescent="0.4">
      <c r="A54" s="322" t="s">
        <v>198</v>
      </c>
      <c r="B54" s="322" t="s">
        <v>505</v>
      </c>
      <c r="C54" s="322" t="s">
        <v>23</v>
      </c>
      <c r="D54" s="340">
        <v>117159.11327</v>
      </c>
      <c r="E54" s="340">
        <v>0</v>
      </c>
      <c r="F54" s="340">
        <v>117159.11327</v>
      </c>
      <c r="G54" s="346">
        <v>9.9085419681936899E-5</v>
      </c>
      <c r="H54" s="346">
        <v>0.99967052685998303</v>
      </c>
    </row>
    <row r="55" spans="1:8" ht="15" thickBot="1" x14ac:dyDescent="0.4">
      <c r="A55" s="322" t="s">
        <v>198</v>
      </c>
      <c r="B55" s="322" t="s">
        <v>485</v>
      </c>
      <c r="C55" s="322" t="s">
        <v>125</v>
      </c>
      <c r="D55" s="340">
        <v>103967.696727355</v>
      </c>
      <c r="E55" s="340">
        <v>0</v>
      </c>
      <c r="F55" s="340">
        <v>103967.696727355</v>
      </c>
      <c r="G55" s="346">
        <v>8.7928993110877201E-5</v>
      </c>
      <c r="H55" s="346">
        <v>0.99975845585309397</v>
      </c>
    </row>
    <row r="56" spans="1:8" ht="15" thickBot="1" x14ac:dyDescent="0.4">
      <c r="A56" s="322" t="s">
        <v>198</v>
      </c>
      <c r="B56" s="322" t="s">
        <v>621</v>
      </c>
      <c r="C56" s="322" t="s">
        <v>23</v>
      </c>
      <c r="D56" s="340">
        <v>74232.076683414605</v>
      </c>
      <c r="E56" s="340">
        <v>0</v>
      </c>
      <c r="F56" s="340">
        <v>74232.076683414605</v>
      </c>
      <c r="G56" s="346">
        <v>6.2780574781981402E-5</v>
      </c>
      <c r="H56" s="346">
        <v>0.99982123642787601</v>
      </c>
    </row>
    <row r="57" spans="1:8" ht="15" thickBot="1" x14ac:dyDescent="0.4">
      <c r="A57" s="322" t="s">
        <v>198</v>
      </c>
      <c r="B57" s="322" t="s">
        <v>702</v>
      </c>
      <c r="C57" s="322" t="s">
        <v>328</v>
      </c>
      <c r="D57" s="340">
        <v>69694.405920495803</v>
      </c>
      <c r="E57" s="340">
        <v>0</v>
      </c>
      <c r="F57" s="340">
        <v>69694.405920495803</v>
      </c>
      <c r="G57" s="346">
        <v>5.8942913337018997E-5</v>
      </c>
      <c r="H57" s="346">
        <v>0.99988017934121298</v>
      </c>
    </row>
    <row r="58" spans="1:8" ht="15" thickBot="1" x14ac:dyDescent="0.4">
      <c r="A58" s="322" t="s">
        <v>198</v>
      </c>
      <c r="B58" s="322" t="s">
        <v>364</v>
      </c>
      <c r="C58" s="322" t="s">
        <v>24</v>
      </c>
      <c r="D58" s="340">
        <v>55756.853045999997</v>
      </c>
      <c r="E58" s="340">
        <v>0</v>
      </c>
      <c r="F58" s="340">
        <v>55756.853045999997</v>
      </c>
      <c r="G58" s="346">
        <v>4.7155454065916497E-5</v>
      </c>
      <c r="H58" s="346">
        <v>0.99992733479527895</v>
      </c>
    </row>
    <row r="59" spans="1:8" ht="15" thickBot="1" x14ac:dyDescent="0.4">
      <c r="A59" s="322" t="s">
        <v>198</v>
      </c>
      <c r="B59" s="322" t="s">
        <v>483</v>
      </c>
      <c r="C59" s="322" t="s">
        <v>24</v>
      </c>
      <c r="D59" s="340">
        <v>33984.92</v>
      </c>
      <c r="E59" s="340">
        <v>0</v>
      </c>
      <c r="F59" s="340">
        <v>33984.92</v>
      </c>
      <c r="G59" s="346">
        <v>2.8742194841443202E-5</v>
      </c>
      <c r="H59" s="346">
        <v>0.99995607699012001</v>
      </c>
    </row>
    <row r="60" spans="1:8" ht="15" thickBot="1" x14ac:dyDescent="0.4">
      <c r="A60" s="322" t="s">
        <v>198</v>
      </c>
      <c r="B60" s="322" t="s">
        <v>617</v>
      </c>
      <c r="C60" s="322" t="s">
        <v>328</v>
      </c>
      <c r="D60" s="340">
        <v>15899.153139121299</v>
      </c>
      <c r="E60" s="340">
        <v>0</v>
      </c>
      <c r="F60" s="340">
        <v>15899.153139121299</v>
      </c>
      <c r="G60" s="346">
        <v>1.3446450876993899E-5</v>
      </c>
      <c r="H60" s="346">
        <v>0.99996952344099699</v>
      </c>
    </row>
    <row r="61" spans="1:8" ht="15" thickBot="1" x14ac:dyDescent="0.4">
      <c r="A61" s="322" t="s">
        <v>198</v>
      </c>
      <c r="B61" s="322" t="s">
        <v>367</v>
      </c>
      <c r="C61" s="322" t="s">
        <v>122</v>
      </c>
      <c r="D61" s="340">
        <v>13208.9287760349</v>
      </c>
      <c r="E61" s="340">
        <v>0</v>
      </c>
      <c r="F61" s="340">
        <v>13208.9287760349</v>
      </c>
      <c r="G61" s="346">
        <v>1.1171237258394099E-5</v>
      </c>
      <c r="H61" s="346">
        <v>0.99998069467825601</v>
      </c>
    </row>
    <row r="62" spans="1:8" ht="15" thickBot="1" x14ac:dyDescent="0.4">
      <c r="A62" s="322" t="s">
        <v>198</v>
      </c>
      <c r="B62" s="322" t="s">
        <v>626</v>
      </c>
      <c r="C62" s="322" t="s">
        <v>232</v>
      </c>
      <c r="D62" s="340">
        <v>13056.271642474399</v>
      </c>
      <c r="E62" s="340">
        <v>0</v>
      </c>
      <c r="F62" s="340">
        <v>13056.271642474399</v>
      </c>
      <c r="G62" s="346">
        <v>1.1042129963843E-5</v>
      </c>
      <c r="H62" s="346">
        <v>0.99999173680821996</v>
      </c>
    </row>
    <row r="63" spans="1:8" ht="15" thickBot="1" x14ac:dyDescent="0.4">
      <c r="A63" s="322" t="s">
        <v>198</v>
      </c>
      <c r="B63" s="322" t="s">
        <v>618</v>
      </c>
      <c r="C63" s="322" t="s">
        <v>23</v>
      </c>
      <c r="D63" s="340">
        <v>7428.7200310296002</v>
      </c>
      <c r="E63" s="340">
        <v>0</v>
      </c>
      <c r="F63" s="340">
        <v>7428.7200310296002</v>
      </c>
      <c r="G63" s="346">
        <v>6.2827194695289799E-6</v>
      </c>
      <c r="H63" s="346">
        <v>0.99999801952768896</v>
      </c>
    </row>
    <row r="64" spans="1:8" ht="15" thickBot="1" x14ac:dyDescent="0.4">
      <c r="A64" s="322" t="s">
        <v>198</v>
      </c>
      <c r="B64" s="322" t="s">
        <v>492</v>
      </c>
      <c r="C64" s="322" t="s">
        <v>25</v>
      </c>
      <c r="D64" s="340">
        <v>2341.7207146666701</v>
      </c>
      <c r="E64" s="340">
        <v>0</v>
      </c>
      <c r="F64" s="340">
        <v>2341.7207146666701</v>
      </c>
      <c r="G64" s="346">
        <v>1.9804723108129399E-6</v>
      </c>
      <c r="H64" s="346">
        <v>1</v>
      </c>
    </row>
    <row r="65" spans="1:8" ht="15" thickBot="1" x14ac:dyDescent="0.4">
      <c r="A65" s="322" t="s">
        <v>1225</v>
      </c>
      <c r="B65" s="322" t="s">
        <v>623</v>
      </c>
      <c r="C65" s="322" t="s">
        <v>125</v>
      </c>
      <c r="D65" s="340">
        <v>605146.4</v>
      </c>
      <c r="E65" s="340">
        <v>0</v>
      </c>
      <c r="F65" s="340">
        <v>605146.4</v>
      </c>
      <c r="G65" s="346">
        <v>0.36396458931587899</v>
      </c>
      <c r="H65" s="346">
        <v>0.36396458931587899</v>
      </c>
    </row>
    <row r="66" spans="1:8" ht="15" thickBot="1" x14ac:dyDescent="0.4">
      <c r="A66" s="322" t="s">
        <v>1225</v>
      </c>
      <c r="B66" s="322" t="s">
        <v>347</v>
      </c>
      <c r="C66" s="322" t="s">
        <v>685</v>
      </c>
      <c r="D66" s="340">
        <v>470130.50767531601</v>
      </c>
      <c r="E66" s="340">
        <v>0</v>
      </c>
      <c r="F66" s="340">
        <v>470130.50767531601</v>
      </c>
      <c r="G66" s="346">
        <v>0.28275943994860098</v>
      </c>
      <c r="H66" s="346">
        <v>0.64672402926448003</v>
      </c>
    </row>
    <row r="67" spans="1:8" ht="15" thickBot="1" x14ac:dyDescent="0.4">
      <c r="A67" s="322" t="s">
        <v>1225</v>
      </c>
      <c r="B67" s="322" t="s">
        <v>377</v>
      </c>
      <c r="C67" s="322" t="s">
        <v>125</v>
      </c>
      <c r="D67" s="340">
        <v>307652.948049</v>
      </c>
      <c r="E67" s="340">
        <v>0</v>
      </c>
      <c r="F67" s="340">
        <v>307652.948049</v>
      </c>
      <c r="G67" s="346">
        <v>0.18503750313721401</v>
      </c>
      <c r="H67" s="346">
        <v>0.83176153240169404</v>
      </c>
    </row>
    <row r="68" spans="1:8" ht="15" thickBot="1" x14ac:dyDescent="0.4">
      <c r="A68" s="322" t="s">
        <v>1225</v>
      </c>
      <c r="B68" s="322" t="s">
        <v>606</v>
      </c>
      <c r="C68" s="322" t="s">
        <v>232</v>
      </c>
      <c r="D68" s="340">
        <v>149085.386365857</v>
      </c>
      <c r="E68" s="340">
        <v>0</v>
      </c>
      <c r="F68" s="340">
        <v>149085.386365857</v>
      </c>
      <c r="G68" s="346">
        <v>8.9667229982113905E-2</v>
      </c>
      <c r="H68" s="346">
        <v>0.921428762383808</v>
      </c>
    </row>
    <row r="69" spans="1:8" ht="15" thickBot="1" x14ac:dyDescent="0.4">
      <c r="A69" s="322" t="s">
        <v>1225</v>
      </c>
      <c r="B69" s="322" t="s">
        <v>626</v>
      </c>
      <c r="C69" s="322" t="s">
        <v>232</v>
      </c>
      <c r="D69" s="340">
        <v>55270.152203904901</v>
      </c>
      <c r="E69" s="340">
        <v>0</v>
      </c>
      <c r="F69" s="340">
        <v>55270.152203904901</v>
      </c>
      <c r="G69" s="346">
        <v>3.3242167925514203E-2</v>
      </c>
      <c r="H69" s="346">
        <v>0.95467093030932204</v>
      </c>
    </row>
    <row r="70" spans="1:8" ht="15" thickBot="1" x14ac:dyDescent="0.4">
      <c r="A70" s="322" t="s">
        <v>1225</v>
      </c>
      <c r="B70" s="322" t="s">
        <v>493</v>
      </c>
      <c r="C70" s="322" t="s">
        <v>232</v>
      </c>
      <c r="D70" s="340">
        <v>30789.200000000001</v>
      </c>
      <c r="E70" s="340">
        <v>0</v>
      </c>
      <c r="F70" s="340">
        <v>30789.200000000001</v>
      </c>
      <c r="G70" s="346">
        <v>1.8518128065150002E-2</v>
      </c>
      <c r="H70" s="346">
        <v>0.973189058374472</v>
      </c>
    </row>
    <row r="71" spans="1:8" ht="15" thickBot="1" x14ac:dyDescent="0.4">
      <c r="A71" s="322" t="s">
        <v>1225</v>
      </c>
      <c r="B71" s="322" t="s">
        <v>604</v>
      </c>
      <c r="C71" s="322" t="s">
        <v>232</v>
      </c>
      <c r="D71" s="340">
        <v>20732.3100788929</v>
      </c>
      <c r="E71" s="340">
        <v>0</v>
      </c>
      <c r="F71" s="340">
        <v>20732.3100788929</v>
      </c>
      <c r="G71" s="346">
        <v>1.24694234708059E-2</v>
      </c>
      <c r="H71" s="346">
        <v>0.98565848184527804</v>
      </c>
    </row>
    <row r="72" spans="1:8" ht="15" thickBot="1" x14ac:dyDescent="0.4">
      <c r="A72" s="322" t="s">
        <v>1225</v>
      </c>
      <c r="B72" s="322" t="s">
        <v>479</v>
      </c>
      <c r="C72" s="322" t="s">
        <v>121</v>
      </c>
      <c r="D72" s="340">
        <v>13363.883879999999</v>
      </c>
      <c r="E72" s="340">
        <v>0</v>
      </c>
      <c r="F72" s="340">
        <v>13363.883879999999</v>
      </c>
      <c r="G72" s="346">
        <v>8.0376922147257206E-3</v>
      </c>
      <c r="H72" s="346">
        <v>0.99369617406000399</v>
      </c>
    </row>
    <row r="73" spans="1:8" x14ac:dyDescent="0.35">
      <c r="A73" s="336" t="s">
        <v>1225</v>
      </c>
      <c r="B73" s="336" t="s">
        <v>479</v>
      </c>
      <c r="C73" s="336" t="s">
        <v>232</v>
      </c>
      <c r="D73" s="352">
        <v>10481.0679</v>
      </c>
      <c r="E73" s="353">
        <v>0</v>
      </c>
      <c r="F73" s="352">
        <v>10481.0679</v>
      </c>
      <c r="G73" s="337">
        <v>6.3038259399962396E-3</v>
      </c>
      <c r="H73" s="337">
        <v>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6E04-4E27-4E4A-B47F-6C703E4C5D2C}">
  <sheetPr codeName="Sheet44"/>
  <dimension ref="A1:J43"/>
  <sheetViews>
    <sheetView showGridLines="0" topLeftCell="A16" workbookViewId="0">
      <selection sqref="A1:J43"/>
    </sheetView>
  </sheetViews>
  <sheetFormatPr defaultColWidth="8.7265625" defaultRowHeight="14.5" x14ac:dyDescent="0.35"/>
  <cols>
    <col min="1" max="1" width="11.1796875" style="315" customWidth="1"/>
    <col min="2" max="2" width="34.81640625" style="315" bestFit="1" customWidth="1"/>
    <col min="3" max="3" width="17.81640625" style="315" customWidth="1"/>
    <col min="4" max="4" width="20.453125" style="315" customWidth="1"/>
    <col min="5" max="5" width="18" style="315" customWidth="1"/>
    <col min="6" max="6" width="20.26953125" style="315" customWidth="1"/>
    <col min="7" max="7" width="18" style="315" customWidth="1"/>
    <col min="8" max="8" width="17.1796875" style="315" customWidth="1"/>
    <col min="9" max="9" width="14" style="315" customWidth="1"/>
    <col min="10" max="10" width="10" style="315" customWidth="1"/>
    <col min="11" max="16384" width="8.7265625" style="315"/>
  </cols>
  <sheetData>
    <row r="1" spans="1:10" ht="27" thickBot="1" x14ac:dyDescent="0.4">
      <c r="A1" s="321" t="s">
        <v>98</v>
      </c>
      <c r="B1" s="321" t="s">
        <v>343</v>
      </c>
      <c r="C1" s="321" t="s">
        <v>21</v>
      </c>
      <c r="D1" s="324" t="s">
        <v>344</v>
      </c>
      <c r="E1" s="324" t="s">
        <v>510</v>
      </c>
      <c r="F1" s="324" t="s">
        <v>610</v>
      </c>
      <c r="G1" s="324" t="s">
        <v>345</v>
      </c>
      <c r="H1" s="324" t="s">
        <v>611</v>
      </c>
      <c r="I1" s="324" t="s">
        <v>511</v>
      </c>
      <c r="J1" s="324" t="s">
        <v>346</v>
      </c>
    </row>
    <row r="2" spans="1:10" ht="15.5" thickTop="1" thickBot="1" x14ac:dyDescent="0.4">
      <c r="A2" s="322" t="s">
        <v>97</v>
      </c>
      <c r="B2" s="322" t="s">
        <v>488</v>
      </c>
      <c r="C2" s="322" t="s">
        <v>22</v>
      </c>
      <c r="D2" s="340">
        <v>97630476.419464901</v>
      </c>
      <c r="E2" s="349">
        <v>9.2958006804683997</v>
      </c>
      <c r="F2" s="340">
        <v>0</v>
      </c>
      <c r="G2" s="340">
        <v>907553449.134516</v>
      </c>
      <c r="H2" s="340">
        <v>97630476.419464901</v>
      </c>
      <c r="I2" s="346">
        <v>0.236261545900844</v>
      </c>
      <c r="J2" s="346">
        <v>0.236261545900844</v>
      </c>
    </row>
    <row r="3" spans="1:10" ht="15" thickBot="1" x14ac:dyDescent="0.4">
      <c r="A3" s="322" t="s">
        <v>97</v>
      </c>
      <c r="B3" s="322" t="s">
        <v>499</v>
      </c>
      <c r="C3" s="322" t="s">
        <v>22</v>
      </c>
      <c r="D3" s="340">
        <v>94292361.048061803</v>
      </c>
      <c r="E3" s="349">
        <v>9.3684955526480298</v>
      </c>
      <c r="F3" s="340">
        <v>0</v>
      </c>
      <c r="G3" s="340">
        <v>883377565.12744904</v>
      </c>
      <c r="H3" s="340">
        <v>94292361.048061803</v>
      </c>
      <c r="I3" s="346">
        <v>0.22818345054612599</v>
      </c>
      <c r="J3" s="346">
        <v>0.46444499644697002</v>
      </c>
    </row>
    <row r="4" spans="1:10" ht="15" thickBot="1" x14ac:dyDescent="0.4">
      <c r="A4" s="322" t="s">
        <v>97</v>
      </c>
      <c r="B4" s="322" t="s">
        <v>480</v>
      </c>
      <c r="C4" s="322" t="s">
        <v>22</v>
      </c>
      <c r="D4" s="340">
        <v>88044450.263343304</v>
      </c>
      <c r="E4" s="349">
        <v>14.928954086073601</v>
      </c>
      <c r="F4" s="340">
        <v>0</v>
      </c>
      <c r="G4" s="340">
        <v>1314411555.5150399</v>
      </c>
      <c r="H4" s="340">
        <v>88044450.263343304</v>
      </c>
      <c r="I4" s="346">
        <v>0.213063775678352</v>
      </c>
      <c r="J4" s="346">
        <v>0.67750877212532201</v>
      </c>
    </row>
    <row r="5" spans="1:10" ht="15" thickBot="1" x14ac:dyDescent="0.4">
      <c r="A5" s="322" t="s">
        <v>97</v>
      </c>
      <c r="B5" s="322" t="s">
        <v>489</v>
      </c>
      <c r="C5" s="322" t="s">
        <v>22</v>
      </c>
      <c r="D5" s="340">
        <v>37803971.652570397</v>
      </c>
      <c r="E5" s="349">
        <v>9.4936798810572505</v>
      </c>
      <c r="F5" s="340">
        <v>0</v>
      </c>
      <c r="G5" s="340">
        <v>358898805.10206699</v>
      </c>
      <c r="H5" s="340">
        <v>37803971.652570397</v>
      </c>
      <c r="I5" s="346">
        <v>9.14839823730213E-2</v>
      </c>
      <c r="J5" s="346">
        <v>0.76899275449834303</v>
      </c>
    </row>
    <row r="6" spans="1:10" ht="15" thickBot="1" x14ac:dyDescent="0.4">
      <c r="A6" s="322" t="s">
        <v>97</v>
      </c>
      <c r="B6" s="322" t="s">
        <v>371</v>
      </c>
      <c r="C6" s="322" t="s">
        <v>23</v>
      </c>
      <c r="D6" s="340">
        <v>30943659.6726491</v>
      </c>
      <c r="E6" s="349">
        <v>11</v>
      </c>
      <c r="F6" s="340">
        <v>0</v>
      </c>
      <c r="G6" s="340">
        <v>340380256.39914</v>
      </c>
      <c r="H6" s="340">
        <v>30943659.6726491</v>
      </c>
      <c r="I6" s="346">
        <v>7.4882323002083806E-2</v>
      </c>
      <c r="J6" s="346">
        <v>0.84387507750042701</v>
      </c>
    </row>
    <row r="7" spans="1:10" ht="15" thickBot="1" x14ac:dyDescent="0.4">
      <c r="A7" s="322" t="s">
        <v>97</v>
      </c>
      <c r="B7" s="322" t="s">
        <v>358</v>
      </c>
      <c r="C7" s="322" t="s">
        <v>328</v>
      </c>
      <c r="D7" s="340">
        <v>17056196.420000199</v>
      </c>
      <c r="E7" s="349">
        <v>7</v>
      </c>
      <c r="F7" s="340">
        <v>0</v>
      </c>
      <c r="G7" s="340">
        <v>119393374.940001</v>
      </c>
      <c r="H7" s="340">
        <v>17056196.420000199</v>
      </c>
      <c r="I7" s="346">
        <v>4.1275260360957099E-2</v>
      </c>
      <c r="J7" s="346">
        <v>0.88515033786138397</v>
      </c>
    </row>
    <row r="8" spans="1:10" ht="15" thickBot="1" x14ac:dyDescent="0.4">
      <c r="A8" s="322" t="s">
        <v>97</v>
      </c>
      <c r="B8" s="322" t="s">
        <v>1274</v>
      </c>
      <c r="C8" s="322" t="s">
        <v>22</v>
      </c>
      <c r="D8" s="340">
        <v>8099274.1572161298</v>
      </c>
      <c r="E8" s="349">
        <v>7.5588070471890001</v>
      </c>
      <c r="F8" s="340">
        <v>0</v>
      </c>
      <c r="G8" s="340">
        <v>61220850.576681003</v>
      </c>
      <c r="H8" s="340">
        <v>8099274.1572161298</v>
      </c>
      <c r="I8" s="346">
        <v>1.95998944513717E-2</v>
      </c>
      <c r="J8" s="346">
        <v>0.90475023231275598</v>
      </c>
    </row>
    <row r="9" spans="1:10" ht="15" thickBot="1" x14ac:dyDescent="0.4">
      <c r="A9" s="322" t="s">
        <v>97</v>
      </c>
      <c r="B9" s="322" t="s">
        <v>490</v>
      </c>
      <c r="C9" s="322" t="s">
        <v>22</v>
      </c>
      <c r="D9" s="340">
        <v>7917471.4359734999</v>
      </c>
      <c r="E9" s="349">
        <v>9.4220792569932499</v>
      </c>
      <c r="F9" s="340">
        <v>0</v>
      </c>
      <c r="G9" s="340">
        <v>74599043.384722501</v>
      </c>
      <c r="H9" s="340">
        <v>7917471.4359734999</v>
      </c>
      <c r="I9" s="346">
        <v>1.91599397000989E-2</v>
      </c>
      <c r="J9" s="346">
        <v>0.92391017201285497</v>
      </c>
    </row>
    <row r="10" spans="1:10" ht="15" thickBot="1" x14ac:dyDescent="0.4">
      <c r="A10" s="322" t="s">
        <v>97</v>
      </c>
      <c r="B10" s="322" t="s">
        <v>481</v>
      </c>
      <c r="C10" s="322" t="s">
        <v>22</v>
      </c>
      <c r="D10" s="340">
        <v>4739418.0416120104</v>
      </c>
      <c r="E10" s="349">
        <v>7.2693969737789104</v>
      </c>
      <c r="F10" s="340">
        <v>0</v>
      </c>
      <c r="G10" s="340">
        <v>34452711.169167504</v>
      </c>
      <c r="H10" s="340">
        <v>4739418.0416120104</v>
      </c>
      <c r="I10" s="346">
        <v>1.14691874325255E-2</v>
      </c>
      <c r="J10" s="346">
        <v>0.93537935944537998</v>
      </c>
    </row>
    <row r="11" spans="1:10" ht="15" thickBot="1" x14ac:dyDescent="0.4">
      <c r="A11" s="322" t="s">
        <v>97</v>
      </c>
      <c r="B11" s="322" t="s">
        <v>348</v>
      </c>
      <c r="C11" s="322" t="s">
        <v>22</v>
      </c>
      <c r="D11" s="340">
        <v>4696220.3329999996</v>
      </c>
      <c r="E11" s="349">
        <v>10</v>
      </c>
      <c r="F11" s="340">
        <v>0</v>
      </c>
      <c r="G11" s="340">
        <v>46962203.329999998</v>
      </c>
      <c r="H11" s="340">
        <v>4696220.3329999996</v>
      </c>
      <c r="I11" s="346">
        <v>1.13646508391344E-2</v>
      </c>
      <c r="J11" s="346">
        <v>0.94674401028451505</v>
      </c>
    </row>
    <row r="12" spans="1:10" ht="15" thickBot="1" x14ac:dyDescent="0.4">
      <c r="A12" s="322" t="s">
        <v>97</v>
      </c>
      <c r="B12" s="322" t="s">
        <v>373</v>
      </c>
      <c r="C12" s="322" t="s">
        <v>23</v>
      </c>
      <c r="D12" s="340">
        <v>4001106.3956896299</v>
      </c>
      <c r="E12" s="349">
        <v>14.4476141206682</v>
      </c>
      <c r="F12" s="340">
        <v>0</v>
      </c>
      <c r="G12" s="340">
        <v>57806441.260661401</v>
      </c>
      <c r="H12" s="340">
        <v>4001106.3956896299</v>
      </c>
      <c r="I12" s="346">
        <v>9.6825050642784707E-3</v>
      </c>
      <c r="J12" s="346">
        <v>0.95642651534879297</v>
      </c>
    </row>
    <row r="13" spans="1:10" ht="15" thickBot="1" x14ac:dyDescent="0.4">
      <c r="A13" s="322" t="s">
        <v>97</v>
      </c>
      <c r="B13" s="322" t="s">
        <v>375</v>
      </c>
      <c r="C13" s="322" t="s">
        <v>121</v>
      </c>
      <c r="D13" s="340">
        <v>3491284.1569416001</v>
      </c>
      <c r="E13" s="349">
        <v>12</v>
      </c>
      <c r="F13" s="340">
        <v>0</v>
      </c>
      <c r="G13" s="340">
        <v>41895409.883299202</v>
      </c>
      <c r="H13" s="340">
        <v>3491284.1569416001</v>
      </c>
      <c r="I13" s="346">
        <v>8.4487572154640696E-3</v>
      </c>
      <c r="J13" s="346">
        <v>0.96487527256425698</v>
      </c>
    </row>
    <row r="14" spans="1:10" ht="15" thickBot="1" x14ac:dyDescent="0.4">
      <c r="A14" s="322" t="s">
        <v>97</v>
      </c>
      <c r="B14" s="322" t="s">
        <v>372</v>
      </c>
      <c r="C14" s="322" t="s">
        <v>121</v>
      </c>
      <c r="D14" s="340">
        <v>2207965</v>
      </c>
      <c r="E14" s="349">
        <v>9</v>
      </c>
      <c r="F14" s="340">
        <v>0</v>
      </c>
      <c r="G14" s="340">
        <v>19871685</v>
      </c>
      <c r="H14" s="340">
        <v>2207965</v>
      </c>
      <c r="I14" s="346">
        <v>5.3431801556891104E-3</v>
      </c>
      <c r="J14" s="346">
        <v>0.970218452719946</v>
      </c>
    </row>
    <row r="15" spans="1:10" ht="15" thickBot="1" x14ac:dyDescent="0.4">
      <c r="A15" s="322" t="s">
        <v>97</v>
      </c>
      <c r="B15" s="322" t="s">
        <v>356</v>
      </c>
      <c r="C15" s="322" t="s">
        <v>23</v>
      </c>
      <c r="D15" s="340">
        <v>2015002.6248606199</v>
      </c>
      <c r="E15" s="349">
        <v>18</v>
      </c>
      <c r="F15" s="340">
        <v>0</v>
      </c>
      <c r="G15" s="340">
        <v>36270047.247491203</v>
      </c>
      <c r="H15" s="340">
        <v>2015002.6248606199</v>
      </c>
      <c r="I15" s="346">
        <v>4.8762195228714E-3</v>
      </c>
      <c r="J15" s="346">
        <v>0.97509467224281798</v>
      </c>
    </row>
    <row r="16" spans="1:10" ht="15" thickBot="1" x14ac:dyDescent="0.4">
      <c r="A16" s="322" t="s">
        <v>97</v>
      </c>
      <c r="B16" s="322" t="s">
        <v>367</v>
      </c>
      <c r="C16" s="322" t="s">
        <v>122</v>
      </c>
      <c r="D16" s="340">
        <v>1963844.96859756</v>
      </c>
      <c r="E16" s="349">
        <v>10</v>
      </c>
      <c r="F16" s="340">
        <v>0</v>
      </c>
      <c r="G16" s="340">
        <v>19638449.6859756</v>
      </c>
      <c r="H16" s="340">
        <v>1963844.96859756</v>
      </c>
      <c r="I16" s="346">
        <v>4.7524201991700002E-3</v>
      </c>
      <c r="J16" s="346">
        <v>0.97984709244198798</v>
      </c>
    </row>
    <row r="17" spans="1:10" ht="15" thickBot="1" x14ac:dyDescent="0.4">
      <c r="A17" s="322" t="s">
        <v>97</v>
      </c>
      <c r="B17" s="322" t="s">
        <v>374</v>
      </c>
      <c r="C17" s="322" t="s">
        <v>121</v>
      </c>
      <c r="D17" s="340">
        <v>1910687.52623479</v>
      </c>
      <c r="E17" s="349">
        <v>14</v>
      </c>
      <c r="F17" s="340">
        <v>0</v>
      </c>
      <c r="G17" s="340">
        <v>26749625.367287099</v>
      </c>
      <c r="H17" s="340">
        <v>1910687.52623479</v>
      </c>
      <c r="I17" s="346">
        <v>4.6237814792808897E-3</v>
      </c>
      <c r="J17" s="346">
        <v>0.98447087392126897</v>
      </c>
    </row>
    <row r="18" spans="1:10" ht="15" thickBot="1" x14ac:dyDescent="0.4">
      <c r="A18" s="322" t="s">
        <v>97</v>
      </c>
      <c r="B18" s="322" t="s">
        <v>479</v>
      </c>
      <c r="C18" s="322" t="s">
        <v>121</v>
      </c>
      <c r="D18" s="340">
        <v>1892920</v>
      </c>
      <c r="E18" s="349">
        <v>17.117963252540999</v>
      </c>
      <c r="F18" s="340">
        <v>0</v>
      </c>
      <c r="G18" s="340">
        <v>32402935</v>
      </c>
      <c r="H18" s="340">
        <v>1892920</v>
      </c>
      <c r="I18" s="346">
        <v>4.5807848314203502E-3</v>
      </c>
      <c r="J18" s="346">
        <v>0.98905165875268897</v>
      </c>
    </row>
    <row r="19" spans="1:10" ht="15" thickBot="1" x14ac:dyDescent="0.4">
      <c r="A19" s="322" t="s">
        <v>97</v>
      </c>
      <c r="B19" s="322" t="s">
        <v>497</v>
      </c>
      <c r="C19" s="322" t="s">
        <v>22</v>
      </c>
      <c r="D19" s="340">
        <v>1653449.7338</v>
      </c>
      <c r="E19" s="349">
        <v>11.6239911060549</v>
      </c>
      <c r="F19" s="340">
        <v>0</v>
      </c>
      <c r="G19" s="340">
        <v>19219685</v>
      </c>
      <c r="H19" s="340">
        <v>1653449.7338</v>
      </c>
      <c r="I19" s="346">
        <v>4.0012771063262301E-3</v>
      </c>
      <c r="J19" s="346">
        <v>0.993052935859015</v>
      </c>
    </row>
    <row r="20" spans="1:10" ht="15" thickBot="1" x14ac:dyDescent="0.4">
      <c r="A20" s="322" t="s">
        <v>97</v>
      </c>
      <c r="B20" s="322" t="s">
        <v>491</v>
      </c>
      <c r="C20" s="322" t="s">
        <v>122</v>
      </c>
      <c r="D20" s="340">
        <v>1194236.2727634299</v>
      </c>
      <c r="E20" s="349">
        <v>10</v>
      </c>
      <c r="F20" s="340">
        <v>0</v>
      </c>
      <c r="G20" s="340">
        <v>11942362.7276343</v>
      </c>
      <c r="H20" s="340">
        <v>1194236.2727634299</v>
      </c>
      <c r="I20" s="346">
        <v>2.8900003187702999E-3</v>
      </c>
      <c r="J20" s="346">
        <v>0.99594293617778595</v>
      </c>
    </row>
    <row r="21" spans="1:10" ht="15" thickBot="1" x14ac:dyDescent="0.4">
      <c r="A21" s="322" t="s">
        <v>97</v>
      </c>
      <c r="B21" s="322" t="s">
        <v>500</v>
      </c>
      <c r="C21" s="322" t="s">
        <v>23</v>
      </c>
      <c r="D21" s="340">
        <v>18632.301021370899</v>
      </c>
      <c r="E21" s="349">
        <v>20</v>
      </c>
      <c r="F21" s="340">
        <v>342985.07342466997</v>
      </c>
      <c r="G21" s="340">
        <v>372646.020427418</v>
      </c>
      <c r="H21" s="340">
        <v>361617.37444604101</v>
      </c>
      <c r="I21" s="346">
        <v>8.7509846355919704E-4</v>
      </c>
      <c r="J21" s="346">
        <v>0.996818034641345</v>
      </c>
    </row>
    <row r="22" spans="1:10" ht="15" thickBot="1" x14ac:dyDescent="0.4">
      <c r="A22" s="322" t="s">
        <v>97</v>
      </c>
      <c r="B22" s="322" t="s">
        <v>349</v>
      </c>
      <c r="C22" s="322" t="s">
        <v>23</v>
      </c>
      <c r="D22" s="340">
        <v>297996.38728568499</v>
      </c>
      <c r="E22" s="349">
        <v>15.1886429484362</v>
      </c>
      <c r="F22" s="340">
        <v>0</v>
      </c>
      <c r="G22" s="340">
        <v>4526160.7264061803</v>
      </c>
      <c r="H22" s="340">
        <v>297996.38728568499</v>
      </c>
      <c r="I22" s="346">
        <v>7.2113841614877003E-4</v>
      </c>
      <c r="J22" s="346">
        <v>0.99753917305749396</v>
      </c>
    </row>
    <row r="23" spans="1:10" ht="15" thickBot="1" x14ac:dyDescent="0.4">
      <c r="A23" s="322" t="s">
        <v>97</v>
      </c>
      <c r="B23" s="322" t="s">
        <v>703</v>
      </c>
      <c r="C23" s="322" t="s">
        <v>22</v>
      </c>
      <c r="D23" s="340">
        <v>236674.77349676299</v>
      </c>
      <c r="E23" s="349">
        <v>8.5110042642595705</v>
      </c>
      <c r="F23" s="340">
        <v>0</v>
      </c>
      <c r="G23" s="340">
        <v>2014340.00647362</v>
      </c>
      <c r="H23" s="340">
        <v>236674.77349676299</v>
      </c>
      <c r="I23" s="346">
        <v>5.7274275321398597E-4</v>
      </c>
      <c r="J23" s="346">
        <v>0.99811191581070802</v>
      </c>
    </row>
    <row r="24" spans="1:10" ht="15" thickBot="1" x14ac:dyDescent="0.4">
      <c r="A24" s="322" t="s">
        <v>97</v>
      </c>
      <c r="B24" s="322" t="s">
        <v>378</v>
      </c>
      <c r="C24" s="322" t="s">
        <v>121</v>
      </c>
      <c r="D24" s="340">
        <v>187338.93533642101</v>
      </c>
      <c r="E24" s="349">
        <v>16</v>
      </c>
      <c r="F24" s="340">
        <v>0</v>
      </c>
      <c r="G24" s="340">
        <v>2997422.9653827399</v>
      </c>
      <c r="H24" s="340">
        <v>187338.93533642101</v>
      </c>
      <c r="I24" s="346">
        <v>4.5335215081647098E-4</v>
      </c>
      <c r="J24" s="346">
        <v>0.99856526796152401</v>
      </c>
    </row>
    <row r="25" spans="1:10" ht="15" thickBot="1" x14ac:dyDescent="0.4">
      <c r="A25" s="322" t="s">
        <v>97</v>
      </c>
      <c r="B25" s="322" t="s">
        <v>379</v>
      </c>
      <c r="C25" s="322" t="s">
        <v>122</v>
      </c>
      <c r="D25" s="340">
        <v>186204.68847077299</v>
      </c>
      <c r="E25" s="349">
        <v>2</v>
      </c>
      <c r="F25" s="340">
        <v>0</v>
      </c>
      <c r="G25" s="340">
        <v>372409.37694154697</v>
      </c>
      <c r="H25" s="340">
        <v>186204.68847077299</v>
      </c>
      <c r="I25" s="346">
        <v>4.5060732227789302E-4</v>
      </c>
      <c r="J25" s="346">
        <v>0.99901587528380198</v>
      </c>
    </row>
    <row r="26" spans="1:10" ht="15" thickBot="1" x14ac:dyDescent="0.4">
      <c r="A26" s="322" t="s">
        <v>97</v>
      </c>
      <c r="B26" s="322" t="s">
        <v>621</v>
      </c>
      <c r="C26" s="322" t="s">
        <v>23</v>
      </c>
      <c r="D26" s="340">
        <v>154515.80000001201</v>
      </c>
      <c r="E26" s="349">
        <v>19</v>
      </c>
      <c r="F26" s="340">
        <v>0</v>
      </c>
      <c r="G26" s="340">
        <v>2935800.2000002302</v>
      </c>
      <c r="H26" s="340">
        <v>154515.80000001201</v>
      </c>
      <c r="I26" s="346">
        <v>3.7392157769733299E-4</v>
      </c>
      <c r="J26" s="346">
        <v>0.99938979686149898</v>
      </c>
    </row>
    <row r="27" spans="1:10" s="599" customFormat="1" ht="15" thickBot="1" x14ac:dyDescent="0.4">
      <c r="A27" s="322" t="s">
        <v>97</v>
      </c>
      <c r="B27" s="322" t="s">
        <v>380</v>
      </c>
      <c r="C27" s="322" t="s">
        <v>121</v>
      </c>
      <c r="D27" s="340">
        <v>110497.621500002</v>
      </c>
      <c r="E27" s="349">
        <v>10</v>
      </c>
      <c r="F27" s="340">
        <v>0</v>
      </c>
      <c r="G27" s="340">
        <v>1104976.2150000201</v>
      </c>
      <c r="H27" s="340">
        <v>110497.621500002</v>
      </c>
      <c r="I27" s="346">
        <v>2.6739948253240301E-4</v>
      </c>
      <c r="J27" s="346">
        <v>0.99965719634403205</v>
      </c>
    </row>
    <row r="28" spans="1:10" s="599" customFormat="1" ht="15" thickBot="1" x14ac:dyDescent="0.4">
      <c r="A28" s="322" t="s">
        <v>97</v>
      </c>
      <c r="B28" s="322" t="s">
        <v>618</v>
      </c>
      <c r="C28" s="322" t="s">
        <v>23</v>
      </c>
      <c r="D28" s="340">
        <v>70933.9131379545</v>
      </c>
      <c r="E28" s="349">
        <v>3</v>
      </c>
      <c r="F28" s="340">
        <v>0</v>
      </c>
      <c r="G28" s="340">
        <v>212801.73941386401</v>
      </c>
      <c r="H28" s="340">
        <v>70933.9131379545</v>
      </c>
      <c r="I28" s="346">
        <v>1.71657013151972E-4</v>
      </c>
      <c r="J28" s="346">
        <v>0.99982885335718397</v>
      </c>
    </row>
    <row r="29" spans="1:10" s="599" customFormat="1" ht="15" thickBot="1" x14ac:dyDescent="0.4">
      <c r="A29" s="322" t="s">
        <v>97</v>
      </c>
      <c r="B29" s="322" t="s">
        <v>704</v>
      </c>
      <c r="C29" s="322" t="s">
        <v>122</v>
      </c>
      <c r="D29" s="340">
        <v>26702.259489938398</v>
      </c>
      <c r="E29" s="349">
        <v>2</v>
      </c>
      <c r="F29" s="340">
        <v>0</v>
      </c>
      <c r="G29" s="340">
        <v>53404.518979876797</v>
      </c>
      <c r="H29" s="340">
        <v>26702.259489938398</v>
      </c>
      <c r="I29" s="346">
        <v>6.4618317327810903E-5</v>
      </c>
      <c r="J29" s="346">
        <v>0.99989347167451104</v>
      </c>
    </row>
    <row r="30" spans="1:10" ht="15" thickBot="1" x14ac:dyDescent="0.4">
      <c r="A30" s="322" t="s">
        <v>97</v>
      </c>
      <c r="B30" s="322" t="s">
        <v>131</v>
      </c>
      <c r="C30" s="322" t="s">
        <v>122</v>
      </c>
      <c r="D30" s="340">
        <v>18957.468618181701</v>
      </c>
      <c r="E30" s="349">
        <v>15</v>
      </c>
      <c r="F30" s="340">
        <v>0</v>
      </c>
      <c r="G30" s="340">
        <v>284362.02927272598</v>
      </c>
      <c r="H30" s="340">
        <v>18957.468618181701</v>
      </c>
      <c r="I30" s="346">
        <v>4.5876257152068803E-5</v>
      </c>
      <c r="J30" s="346">
        <v>0.99993934793166395</v>
      </c>
    </row>
    <row r="31" spans="1:10" ht="15" thickBot="1" x14ac:dyDescent="0.4">
      <c r="A31" s="322" t="s">
        <v>97</v>
      </c>
      <c r="B31" s="322" t="s">
        <v>351</v>
      </c>
      <c r="C31" s="322" t="s">
        <v>22</v>
      </c>
      <c r="D31" s="340">
        <v>17521.284441600001</v>
      </c>
      <c r="E31" s="349">
        <v>10</v>
      </c>
      <c r="F31" s="340">
        <v>0</v>
      </c>
      <c r="G31" s="340">
        <v>175212.84441600001</v>
      </c>
      <c r="H31" s="340">
        <v>17521.284441600001</v>
      </c>
      <c r="I31" s="346">
        <v>4.2400753331933002E-5</v>
      </c>
      <c r="J31" s="346">
        <v>0.99998174868499501</v>
      </c>
    </row>
    <row r="32" spans="1:10" ht="15" thickBot="1" x14ac:dyDescent="0.4">
      <c r="A32" s="322" t="s">
        <v>97</v>
      </c>
      <c r="B32" s="322" t="s">
        <v>495</v>
      </c>
      <c r="C32" s="322" t="s">
        <v>23</v>
      </c>
      <c r="D32" s="340">
        <v>7542</v>
      </c>
      <c r="E32" s="349">
        <v>6</v>
      </c>
      <c r="F32" s="340">
        <v>0</v>
      </c>
      <c r="G32" s="340">
        <v>45252</v>
      </c>
      <c r="H32" s="340">
        <v>7542</v>
      </c>
      <c r="I32" s="346">
        <v>1.8251315004634199E-5</v>
      </c>
      <c r="J32" s="346">
        <v>1</v>
      </c>
    </row>
    <row r="33" spans="1:10" ht="15" thickBot="1" x14ac:dyDescent="0.4">
      <c r="A33" s="322" t="s">
        <v>1226</v>
      </c>
      <c r="B33" s="322" t="s">
        <v>479</v>
      </c>
      <c r="C33" s="322" t="s">
        <v>232</v>
      </c>
      <c r="D33" s="340">
        <v>200694.96416883101</v>
      </c>
      <c r="E33" s="349">
        <v>17</v>
      </c>
      <c r="F33" s="340">
        <v>0</v>
      </c>
      <c r="G33" s="340">
        <v>3411814.3908701302</v>
      </c>
      <c r="H33" s="340">
        <v>200694.96416883101</v>
      </c>
      <c r="I33" s="346">
        <v>0.426705611150273</v>
      </c>
      <c r="J33" s="346">
        <v>0.426705611150273</v>
      </c>
    </row>
    <row r="34" spans="1:10" ht="15" thickBot="1" x14ac:dyDescent="0.4">
      <c r="A34" s="322" t="s">
        <v>1226</v>
      </c>
      <c r="B34" s="322" t="s">
        <v>377</v>
      </c>
      <c r="C34" s="322" t="s">
        <v>125</v>
      </c>
      <c r="D34" s="340">
        <v>192184.55806949601</v>
      </c>
      <c r="E34" s="349">
        <v>15.083173376739699</v>
      </c>
      <c r="F34" s="340">
        <v>0</v>
      </c>
      <c r="G34" s="340">
        <v>2898753.0096943099</v>
      </c>
      <c r="H34" s="340">
        <v>192184.55806949601</v>
      </c>
      <c r="I34" s="346">
        <v>0.408611295476767</v>
      </c>
      <c r="J34" s="346">
        <v>0.83531690662703995</v>
      </c>
    </row>
    <row r="35" spans="1:10" ht="15" thickBot="1" x14ac:dyDescent="0.4">
      <c r="A35" s="322" t="s">
        <v>1226</v>
      </c>
      <c r="B35" s="322" t="s">
        <v>694</v>
      </c>
      <c r="C35" s="322" t="s">
        <v>121</v>
      </c>
      <c r="D35" s="340">
        <v>32659.921756866901</v>
      </c>
      <c r="E35" s="349">
        <v>16</v>
      </c>
      <c r="F35" s="340">
        <v>0</v>
      </c>
      <c r="G35" s="340">
        <v>522558.74810987001</v>
      </c>
      <c r="H35" s="340">
        <v>32659.921756866901</v>
      </c>
      <c r="I35" s="346">
        <v>6.9439569304092896E-2</v>
      </c>
      <c r="J35" s="346">
        <v>0.90475647593113295</v>
      </c>
    </row>
    <row r="36" spans="1:10" ht="15" thickBot="1" x14ac:dyDescent="0.4">
      <c r="A36" s="322" t="s">
        <v>1226</v>
      </c>
      <c r="B36" s="322" t="s">
        <v>374</v>
      </c>
      <c r="C36" s="322" t="s">
        <v>121</v>
      </c>
      <c r="D36" s="340">
        <v>24772.633520379299</v>
      </c>
      <c r="E36" s="349">
        <v>14</v>
      </c>
      <c r="F36" s="340">
        <v>0</v>
      </c>
      <c r="G36" s="340">
        <v>346816.86928530998</v>
      </c>
      <c r="H36" s="340">
        <v>24772.633520379299</v>
      </c>
      <c r="I36" s="346">
        <v>5.2670089505698001E-2</v>
      </c>
      <c r="J36" s="346">
        <v>0.95742656543683002</v>
      </c>
    </row>
    <row r="37" spans="1:10" ht="15" thickBot="1" x14ac:dyDescent="0.4">
      <c r="A37" s="322" t="s">
        <v>1226</v>
      </c>
      <c r="B37" s="322" t="s">
        <v>347</v>
      </c>
      <c r="C37" s="322" t="s">
        <v>328</v>
      </c>
      <c r="D37" s="340">
        <v>15599.288007081601</v>
      </c>
      <c r="E37" s="349">
        <v>5.9938689682330804</v>
      </c>
      <c r="F37" s="340">
        <v>0</v>
      </c>
      <c r="G37" s="340">
        <v>93500.088312176493</v>
      </c>
      <c r="H37" s="340">
        <v>15599.288007081601</v>
      </c>
      <c r="I37" s="346">
        <v>3.3166271760418302E-2</v>
      </c>
      <c r="J37" s="346">
        <v>0.990592837197249</v>
      </c>
    </row>
    <row r="38" spans="1:10" ht="15" thickBot="1" x14ac:dyDescent="0.4">
      <c r="A38" s="322" t="s">
        <v>1226</v>
      </c>
      <c r="B38" s="322" t="s">
        <v>356</v>
      </c>
      <c r="C38" s="322" t="s">
        <v>23</v>
      </c>
      <c r="D38" s="340">
        <v>1603.9169676557999</v>
      </c>
      <c r="E38" s="349">
        <v>12</v>
      </c>
      <c r="F38" s="340">
        <v>0</v>
      </c>
      <c r="G38" s="340">
        <v>19247.003611869601</v>
      </c>
      <c r="H38" s="340">
        <v>1603.9169676557999</v>
      </c>
      <c r="I38" s="346">
        <v>3.41015218170657E-3</v>
      </c>
      <c r="J38" s="346">
        <v>0.99400298937895504</v>
      </c>
    </row>
    <row r="39" spans="1:10" ht="15" thickBot="1" x14ac:dyDescent="0.4">
      <c r="A39" s="322" t="s">
        <v>1226</v>
      </c>
      <c r="B39" s="322" t="s">
        <v>604</v>
      </c>
      <c r="C39" s="322" t="s">
        <v>232</v>
      </c>
      <c r="D39" s="340">
        <v>1168.6630042570901</v>
      </c>
      <c r="E39" s="349">
        <v>11</v>
      </c>
      <c r="F39" s="340">
        <v>0</v>
      </c>
      <c r="G39" s="340">
        <v>12855.293046827999</v>
      </c>
      <c r="H39" s="340">
        <v>1168.6630042570901</v>
      </c>
      <c r="I39" s="346">
        <v>2.48474127652119E-3</v>
      </c>
      <c r="J39" s="346">
        <v>0.99648773065547602</v>
      </c>
    </row>
    <row r="40" spans="1:10" ht="15" thickBot="1" x14ac:dyDescent="0.4">
      <c r="A40" s="322" t="s">
        <v>1226</v>
      </c>
      <c r="B40" s="322" t="s">
        <v>372</v>
      </c>
      <c r="C40" s="322" t="s">
        <v>121</v>
      </c>
      <c r="D40" s="340">
        <v>717.26744923736806</v>
      </c>
      <c r="E40" s="349">
        <v>9</v>
      </c>
      <c r="F40" s="340">
        <v>0</v>
      </c>
      <c r="G40" s="340">
        <v>6455.4070431363098</v>
      </c>
      <c r="H40" s="340">
        <v>717.26744923736806</v>
      </c>
      <c r="I40" s="346">
        <v>1.52501108611554E-3</v>
      </c>
      <c r="J40" s="346">
        <v>0.99801274174159205</v>
      </c>
    </row>
    <row r="41" spans="1:10" ht="15" thickBot="1" x14ac:dyDescent="0.4">
      <c r="A41" s="322" t="s">
        <v>1226</v>
      </c>
      <c r="B41" s="322" t="s">
        <v>479</v>
      </c>
      <c r="C41" s="322" t="s">
        <v>121</v>
      </c>
      <c r="D41" s="340">
        <v>513.14019575581301</v>
      </c>
      <c r="E41" s="349">
        <v>22</v>
      </c>
      <c r="F41" s="340">
        <v>0</v>
      </c>
      <c r="G41" s="340">
        <v>11289.084306627899</v>
      </c>
      <c r="H41" s="340">
        <v>513.14019575581301</v>
      </c>
      <c r="I41" s="346">
        <v>1.09100794702332E-3</v>
      </c>
      <c r="J41" s="346">
        <v>0.99910374968861504</v>
      </c>
    </row>
    <row r="42" spans="1:10" ht="15" thickBot="1" x14ac:dyDescent="0.4">
      <c r="A42" s="322" t="s">
        <v>1226</v>
      </c>
      <c r="B42" s="322" t="s">
        <v>375</v>
      </c>
      <c r="C42" s="322" t="s">
        <v>121</v>
      </c>
      <c r="D42" s="340">
        <v>378.572082489396</v>
      </c>
      <c r="E42" s="349">
        <v>12</v>
      </c>
      <c r="F42" s="340">
        <v>0</v>
      </c>
      <c r="G42" s="340">
        <v>4542.8649898727499</v>
      </c>
      <c r="H42" s="340">
        <v>378.572082489396</v>
      </c>
      <c r="I42" s="346">
        <v>8.0489728525115099E-4</v>
      </c>
      <c r="J42" s="346">
        <v>0.99990864697386606</v>
      </c>
    </row>
    <row r="43" spans="1:10" x14ac:dyDescent="0.35">
      <c r="A43" s="336" t="s">
        <v>1226</v>
      </c>
      <c r="B43" s="336" t="s">
        <v>347</v>
      </c>
      <c r="C43" s="336" t="s">
        <v>125</v>
      </c>
      <c r="D43" s="352">
        <v>42.966607017758399</v>
      </c>
      <c r="E43" s="353">
        <v>10</v>
      </c>
      <c r="F43" s="352">
        <v>0</v>
      </c>
      <c r="G43" s="353">
        <v>429.666070177584</v>
      </c>
      <c r="H43" s="352">
        <v>42.966607017758399</v>
      </c>
      <c r="I43" s="337">
        <v>9.1353026133445794E-5</v>
      </c>
      <c r="J43" s="337">
        <v>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A4D7-2560-44BA-B8D0-51048BE276CB}">
  <sheetPr codeName="Sheet45"/>
  <dimension ref="A1:J43"/>
  <sheetViews>
    <sheetView showGridLines="0" workbookViewId="0">
      <selection sqref="A1:H43"/>
    </sheetView>
  </sheetViews>
  <sheetFormatPr defaultColWidth="8.7265625" defaultRowHeight="14.5" x14ac:dyDescent="0.35"/>
  <cols>
    <col min="1" max="1" width="11.7265625" style="315" customWidth="1"/>
    <col min="2" max="2" width="34.7265625" style="315" customWidth="1"/>
    <col min="3" max="3" width="16.81640625" style="315" customWidth="1"/>
    <col min="4" max="4" width="19.7265625" style="315" customWidth="1"/>
    <col min="5" max="5" width="18.26953125" style="315" customWidth="1"/>
    <col min="6" max="6" width="18.54296875" style="315" customWidth="1"/>
    <col min="7" max="7" width="13.54296875" style="315" customWidth="1"/>
    <col min="8" max="8" width="10.26953125" style="315" customWidth="1"/>
    <col min="9" max="16384" width="8.7265625" style="315"/>
  </cols>
  <sheetData>
    <row r="1" spans="1:8" ht="27" thickBot="1" x14ac:dyDescent="0.4">
      <c r="A1" s="321" t="s">
        <v>98</v>
      </c>
      <c r="B1" s="321" t="s">
        <v>343</v>
      </c>
      <c r="C1" s="321" t="s">
        <v>21</v>
      </c>
      <c r="D1" s="324" t="s">
        <v>619</v>
      </c>
      <c r="E1" s="324" t="s">
        <v>601</v>
      </c>
      <c r="F1" s="324" t="s">
        <v>620</v>
      </c>
      <c r="G1" s="324" t="s">
        <v>511</v>
      </c>
      <c r="H1" s="324" t="s">
        <v>346</v>
      </c>
    </row>
    <row r="2" spans="1:8" ht="15.5" thickTop="1" thickBot="1" x14ac:dyDescent="0.4">
      <c r="A2" s="322" t="s">
        <v>97</v>
      </c>
      <c r="B2" s="322" t="s">
        <v>488</v>
      </c>
      <c r="C2" s="322" t="s">
        <v>22</v>
      </c>
      <c r="D2" s="340">
        <v>59857685.4683505</v>
      </c>
      <c r="E2" s="340">
        <v>0</v>
      </c>
      <c r="F2" s="340">
        <v>59857685.4683505</v>
      </c>
      <c r="G2" s="346">
        <v>0.23535327717255999</v>
      </c>
      <c r="H2" s="346">
        <v>0.23535327717255999</v>
      </c>
    </row>
    <row r="3" spans="1:8" ht="15" thickBot="1" x14ac:dyDescent="0.4">
      <c r="A3" s="322" t="s">
        <v>97</v>
      </c>
      <c r="B3" s="322" t="s">
        <v>499</v>
      </c>
      <c r="C3" s="322" t="s">
        <v>22</v>
      </c>
      <c r="D3" s="340">
        <v>49166310.898610599</v>
      </c>
      <c r="E3" s="340">
        <v>0</v>
      </c>
      <c r="F3" s="340">
        <v>49166310.898610599</v>
      </c>
      <c r="G3" s="346">
        <v>0.19331606803592999</v>
      </c>
      <c r="H3" s="346">
        <v>0.42866934520848998</v>
      </c>
    </row>
    <row r="4" spans="1:8" ht="15" thickBot="1" x14ac:dyDescent="0.4">
      <c r="A4" s="322" t="s">
        <v>97</v>
      </c>
      <c r="B4" s="322" t="s">
        <v>480</v>
      </c>
      <c r="C4" s="322" t="s">
        <v>22</v>
      </c>
      <c r="D4" s="340">
        <v>45845938.188741498</v>
      </c>
      <c r="E4" s="340">
        <v>0</v>
      </c>
      <c r="F4" s="340">
        <v>45845938.188741498</v>
      </c>
      <c r="G4" s="346">
        <v>0.180260758720383</v>
      </c>
      <c r="H4" s="346">
        <v>0.60893010392887303</v>
      </c>
    </row>
    <row r="5" spans="1:8" ht="15" thickBot="1" x14ac:dyDescent="0.4">
      <c r="A5" s="322" t="s">
        <v>97</v>
      </c>
      <c r="B5" s="322" t="s">
        <v>371</v>
      </c>
      <c r="C5" s="322" t="s">
        <v>23</v>
      </c>
      <c r="D5" s="340">
        <v>26234143.250652101</v>
      </c>
      <c r="E5" s="340">
        <v>0</v>
      </c>
      <c r="F5" s="340">
        <v>26234143.250652101</v>
      </c>
      <c r="G5" s="346">
        <v>0.103149521060583</v>
      </c>
      <c r="H5" s="346">
        <v>0.71207962498945598</v>
      </c>
    </row>
    <row r="6" spans="1:8" ht="15" thickBot="1" x14ac:dyDescent="0.4">
      <c r="A6" s="322" t="s">
        <v>97</v>
      </c>
      <c r="B6" s="322" t="s">
        <v>489</v>
      </c>
      <c r="C6" s="322" t="s">
        <v>22</v>
      </c>
      <c r="D6" s="340">
        <v>21885605.4524073</v>
      </c>
      <c r="E6" s="340">
        <v>0</v>
      </c>
      <c r="F6" s="340">
        <v>21885605.4524073</v>
      </c>
      <c r="G6" s="346">
        <v>8.6051589295967304E-2</v>
      </c>
      <c r="H6" s="346">
        <v>0.798131214285423</v>
      </c>
    </row>
    <row r="7" spans="1:8" ht="15" thickBot="1" x14ac:dyDescent="0.4">
      <c r="A7" s="322" t="s">
        <v>97</v>
      </c>
      <c r="B7" s="322" t="s">
        <v>358</v>
      </c>
      <c r="C7" s="322" t="s">
        <v>328</v>
      </c>
      <c r="D7" s="340">
        <v>12980316.531800101</v>
      </c>
      <c r="E7" s="340">
        <v>0</v>
      </c>
      <c r="F7" s="340">
        <v>12980316.531800101</v>
      </c>
      <c r="G7" s="346">
        <v>5.1037055819867998E-2</v>
      </c>
      <c r="H7" s="346">
        <v>0.84916827010529095</v>
      </c>
    </row>
    <row r="8" spans="1:8" ht="15" thickBot="1" x14ac:dyDescent="0.4">
      <c r="A8" s="322" t="s">
        <v>97</v>
      </c>
      <c r="B8" s="322" t="s">
        <v>1274</v>
      </c>
      <c r="C8" s="322" t="s">
        <v>22</v>
      </c>
      <c r="D8" s="340">
        <v>6599123.6866234103</v>
      </c>
      <c r="E8" s="340">
        <v>0</v>
      </c>
      <c r="F8" s="340">
        <v>6599123.6866234103</v>
      </c>
      <c r="G8" s="346">
        <v>2.5946966942700999E-2</v>
      </c>
      <c r="H8" s="346">
        <v>0.87511523704799199</v>
      </c>
    </row>
    <row r="9" spans="1:8" ht="15" thickBot="1" x14ac:dyDescent="0.4">
      <c r="A9" s="322" t="s">
        <v>97</v>
      </c>
      <c r="B9" s="322" t="s">
        <v>490</v>
      </c>
      <c r="C9" s="322" t="s">
        <v>22</v>
      </c>
      <c r="D9" s="340">
        <v>6498248.5247173496</v>
      </c>
      <c r="E9" s="340">
        <v>0</v>
      </c>
      <c r="F9" s="340">
        <v>6498248.5247173496</v>
      </c>
      <c r="G9" s="346">
        <v>2.55503378422915E-2</v>
      </c>
      <c r="H9" s="346">
        <v>0.90066557489028298</v>
      </c>
    </row>
    <row r="10" spans="1:8" ht="15" thickBot="1" x14ac:dyDescent="0.4">
      <c r="A10" s="322" t="s">
        <v>97</v>
      </c>
      <c r="B10" s="322" t="s">
        <v>481</v>
      </c>
      <c r="C10" s="322" t="s">
        <v>22</v>
      </c>
      <c r="D10" s="340">
        <v>4332106.8725085296</v>
      </c>
      <c r="E10" s="340">
        <v>0</v>
      </c>
      <c r="F10" s="340">
        <v>4332106.8725085296</v>
      </c>
      <c r="G10" s="346">
        <v>1.70333273251226E-2</v>
      </c>
      <c r="H10" s="346">
        <v>0.91769890221540595</v>
      </c>
    </row>
    <row r="11" spans="1:8" ht="15" thickBot="1" x14ac:dyDescent="0.4">
      <c r="A11" s="322" t="s">
        <v>97</v>
      </c>
      <c r="B11" s="322" t="s">
        <v>348</v>
      </c>
      <c r="C11" s="322" t="s">
        <v>22</v>
      </c>
      <c r="D11" s="340">
        <v>3756976.267</v>
      </c>
      <c r="E11" s="340">
        <v>0</v>
      </c>
      <c r="F11" s="340">
        <v>3756976.267</v>
      </c>
      <c r="G11" s="346">
        <v>1.47719824075975E-2</v>
      </c>
      <c r="H11" s="346">
        <v>0.93247088462300398</v>
      </c>
    </row>
    <row r="12" spans="1:8" ht="15" thickBot="1" x14ac:dyDescent="0.4">
      <c r="A12" s="322" t="s">
        <v>97</v>
      </c>
      <c r="B12" s="322" t="s">
        <v>373</v>
      </c>
      <c r="C12" s="322" t="s">
        <v>23</v>
      </c>
      <c r="D12" s="340">
        <v>3084086.2713153302</v>
      </c>
      <c r="E12" s="340">
        <v>0</v>
      </c>
      <c r="F12" s="340">
        <v>3084086.2713153302</v>
      </c>
      <c r="G12" s="346">
        <v>1.2126259232337899E-2</v>
      </c>
      <c r="H12" s="346">
        <v>0.94459714385534199</v>
      </c>
    </row>
    <row r="13" spans="1:8" ht="15" thickBot="1" x14ac:dyDescent="0.4">
      <c r="A13" s="322" t="s">
        <v>97</v>
      </c>
      <c r="B13" s="322" t="s">
        <v>375</v>
      </c>
      <c r="C13" s="322" t="s">
        <v>121</v>
      </c>
      <c r="D13" s="340">
        <v>2339160.3851508698</v>
      </c>
      <c r="E13" s="340">
        <v>0</v>
      </c>
      <c r="F13" s="340">
        <v>2339160.3851508698</v>
      </c>
      <c r="G13" s="346">
        <v>9.1972995308776794E-3</v>
      </c>
      <c r="H13" s="346">
        <v>0.95379444338621899</v>
      </c>
    </row>
    <row r="14" spans="1:8" ht="15" thickBot="1" x14ac:dyDescent="0.4">
      <c r="A14" s="322" t="s">
        <v>97</v>
      </c>
      <c r="B14" s="322" t="s">
        <v>367</v>
      </c>
      <c r="C14" s="322" t="s">
        <v>122</v>
      </c>
      <c r="D14" s="340">
        <v>1974685.0990118</v>
      </c>
      <c r="E14" s="340">
        <v>0</v>
      </c>
      <c r="F14" s="340">
        <v>1974685.0990118</v>
      </c>
      <c r="G14" s="346">
        <v>7.7642261941782203E-3</v>
      </c>
      <c r="H14" s="346">
        <v>0.96155866958039704</v>
      </c>
    </row>
    <row r="15" spans="1:8" ht="15" thickBot="1" x14ac:dyDescent="0.4">
      <c r="A15" s="322" t="s">
        <v>97</v>
      </c>
      <c r="B15" s="322" t="s">
        <v>372</v>
      </c>
      <c r="C15" s="322" t="s">
        <v>121</v>
      </c>
      <c r="D15" s="340">
        <v>1744292.35</v>
      </c>
      <c r="E15" s="340">
        <v>0</v>
      </c>
      <c r="F15" s="340">
        <v>1744292.35</v>
      </c>
      <c r="G15" s="346">
        <v>6.85834939502612E-3</v>
      </c>
      <c r="H15" s="346">
        <v>0.96841701897542398</v>
      </c>
    </row>
    <row r="16" spans="1:8" ht="15" thickBot="1" x14ac:dyDescent="0.4">
      <c r="A16" s="322" t="s">
        <v>97</v>
      </c>
      <c r="B16" s="322" t="s">
        <v>356</v>
      </c>
      <c r="C16" s="322" t="s">
        <v>23</v>
      </c>
      <c r="D16" s="340">
        <v>1612045.59420404</v>
      </c>
      <c r="E16" s="340">
        <v>0</v>
      </c>
      <c r="F16" s="340">
        <v>1612045.59420404</v>
      </c>
      <c r="G16" s="346">
        <v>6.3383709306319997E-3</v>
      </c>
      <c r="H16" s="346">
        <v>0.97475538990605504</v>
      </c>
    </row>
    <row r="17" spans="1:8" ht="15" thickBot="1" x14ac:dyDescent="0.4">
      <c r="A17" s="322" t="s">
        <v>97</v>
      </c>
      <c r="B17" s="322" t="s">
        <v>497</v>
      </c>
      <c r="C17" s="322" t="s">
        <v>22</v>
      </c>
      <c r="D17" s="340">
        <v>1372363.279054</v>
      </c>
      <c r="E17" s="340">
        <v>0</v>
      </c>
      <c r="F17" s="340">
        <v>1372363.279054</v>
      </c>
      <c r="G17" s="346">
        <v>5.39596866583521E-3</v>
      </c>
      <c r="H17" s="346">
        <v>0.98015135857189095</v>
      </c>
    </row>
    <row r="18" spans="1:8" ht="15" thickBot="1" x14ac:dyDescent="0.4">
      <c r="A18" s="322" t="s">
        <v>97</v>
      </c>
      <c r="B18" s="322" t="s">
        <v>479</v>
      </c>
      <c r="C18" s="322" t="s">
        <v>121</v>
      </c>
      <c r="D18" s="340">
        <v>1229504.82</v>
      </c>
      <c r="E18" s="340">
        <v>0</v>
      </c>
      <c r="F18" s="340">
        <v>1229504.82</v>
      </c>
      <c r="G18" s="346">
        <v>4.8342662503958701E-3</v>
      </c>
      <c r="H18" s="346">
        <v>0.98498562482228702</v>
      </c>
    </row>
    <row r="19" spans="1:8" ht="15" thickBot="1" x14ac:dyDescent="0.4">
      <c r="A19" s="322" t="s">
        <v>97</v>
      </c>
      <c r="B19" s="322" t="s">
        <v>374</v>
      </c>
      <c r="C19" s="322" t="s">
        <v>121</v>
      </c>
      <c r="D19" s="340">
        <v>1203733.14152792</v>
      </c>
      <c r="E19" s="340">
        <v>0</v>
      </c>
      <c r="F19" s="340">
        <v>1203733.14152792</v>
      </c>
      <c r="G19" s="346">
        <v>4.73293508566434E-3</v>
      </c>
      <c r="H19" s="346">
        <v>0.98971855990795099</v>
      </c>
    </row>
    <row r="20" spans="1:8" ht="15" thickBot="1" x14ac:dyDescent="0.4">
      <c r="A20" s="322" t="s">
        <v>97</v>
      </c>
      <c r="B20" s="322" t="s">
        <v>491</v>
      </c>
      <c r="C20" s="322" t="s">
        <v>122</v>
      </c>
      <c r="D20" s="340">
        <v>1196526.66792984</v>
      </c>
      <c r="E20" s="340">
        <v>0</v>
      </c>
      <c r="F20" s="340">
        <v>1196526.66792984</v>
      </c>
      <c r="G20" s="346">
        <v>4.7046000913374799E-3</v>
      </c>
      <c r="H20" s="346">
        <v>0.99442315999928799</v>
      </c>
    </row>
    <row r="21" spans="1:8" ht="15" thickBot="1" x14ac:dyDescent="0.4">
      <c r="A21" s="322" t="s">
        <v>97</v>
      </c>
      <c r="B21" s="322" t="s">
        <v>500</v>
      </c>
      <c r="C21" s="322" t="s">
        <v>23</v>
      </c>
      <c r="D21" s="340">
        <v>16396.424898806399</v>
      </c>
      <c r="E21" s="340">
        <v>301826.86461370799</v>
      </c>
      <c r="F21" s="340">
        <v>318223.28951251501</v>
      </c>
      <c r="G21" s="346">
        <v>1.2512160046516201E-3</v>
      </c>
      <c r="H21" s="346">
        <v>0.99567437600394004</v>
      </c>
    </row>
    <row r="22" spans="1:8" ht="15" thickBot="1" x14ac:dyDescent="0.4">
      <c r="A22" s="322" t="s">
        <v>97</v>
      </c>
      <c r="B22" s="322" t="s">
        <v>349</v>
      </c>
      <c r="C22" s="322" t="s">
        <v>23</v>
      </c>
      <c r="D22" s="340">
        <v>266106.36985477799</v>
      </c>
      <c r="E22" s="340">
        <v>0</v>
      </c>
      <c r="F22" s="340">
        <v>266106.36985477799</v>
      </c>
      <c r="G22" s="346">
        <v>1.0462984950350301E-3</v>
      </c>
      <c r="H22" s="346">
        <v>0.99672067449897495</v>
      </c>
    </row>
    <row r="23" spans="1:8" ht="15" thickBot="1" x14ac:dyDescent="0.4">
      <c r="A23" s="322" t="s">
        <v>97</v>
      </c>
      <c r="B23" s="322" t="s">
        <v>703</v>
      </c>
      <c r="C23" s="322" t="s">
        <v>22</v>
      </c>
      <c r="D23" s="340">
        <v>226999.42801680201</v>
      </c>
      <c r="E23" s="340">
        <v>0</v>
      </c>
      <c r="F23" s="340">
        <v>226999.42801680201</v>
      </c>
      <c r="G23" s="346">
        <v>8.9253466588345195E-4</v>
      </c>
      <c r="H23" s="346">
        <v>0.99761320916485896</v>
      </c>
    </row>
    <row r="24" spans="1:8" ht="15" thickBot="1" x14ac:dyDescent="0.4">
      <c r="A24" s="322" t="s">
        <v>97</v>
      </c>
      <c r="B24" s="322" t="s">
        <v>379</v>
      </c>
      <c r="C24" s="322" t="s">
        <v>122</v>
      </c>
      <c r="D24" s="340">
        <v>186204.68847077299</v>
      </c>
      <c r="E24" s="340">
        <v>0</v>
      </c>
      <c r="F24" s="340">
        <v>186204.68847077299</v>
      </c>
      <c r="G24" s="346">
        <v>7.3213461752816603E-4</v>
      </c>
      <c r="H24" s="346">
        <v>0.99834534378238704</v>
      </c>
    </row>
    <row r="25" spans="1:8" ht="15" thickBot="1" x14ac:dyDescent="0.4">
      <c r="A25" s="322" t="s">
        <v>97</v>
      </c>
      <c r="B25" s="322" t="s">
        <v>378</v>
      </c>
      <c r="C25" s="322" t="s">
        <v>121</v>
      </c>
      <c r="D25" s="340">
        <v>125517.086675402</v>
      </c>
      <c r="E25" s="340">
        <v>0</v>
      </c>
      <c r="F25" s="340">
        <v>125517.086675402</v>
      </c>
      <c r="G25" s="346">
        <v>4.9351820838157304E-4</v>
      </c>
      <c r="H25" s="346">
        <v>0.99883886199076799</v>
      </c>
    </row>
    <row r="26" spans="1:8" ht="15" thickBot="1" x14ac:dyDescent="0.4">
      <c r="A26" s="322" t="s">
        <v>97</v>
      </c>
      <c r="B26" s="322" t="s">
        <v>621</v>
      </c>
      <c r="C26" s="322" t="s">
        <v>23</v>
      </c>
      <c r="D26" s="340">
        <v>101980.428000008</v>
      </c>
      <c r="E26" s="340">
        <v>0</v>
      </c>
      <c r="F26" s="340">
        <v>101980.428000008</v>
      </c>
      <c r="G26" s="346">
        <v>4.0097487481290599E-4</v>
      </c>
      <c r="H26" s="346">
        <v>0.99923983686558104</v>
      </c>
    </row>
    <row r="27" spans="1:8" ht="15" thickBot="1" x14ac:dyDescent="0.4">
      <c r="A27" s="322" t="s">
        <v>97</v>
      </c>
      <c r="B27" s="322" t="s">
        <v>380</v>
      </c>
      <c r="C27" s="322" t="s">
        <v>121</v>
      </c>
      <c r="D27" s="340">
        <v>74033.406405001093</v>
      </c>
      <c r="E27" s="340">
        <v>0</v>
      </c>
      <c r="F27" s="340">
        <v>74033.406405001093</v>
      </c>
      <c r="G27" s="346">
        <v>2.9109052047924302E-4</v>
      </c>
      <c r="H27" s="346">
        <v>0.99953092738605998</v>
      </c>
    </row>
    <row r="28" spans="1:8" s="599" customFormat="1" ht="15" thickBot="1" x14ac:dyDescent="0.4">
      <c r="A28" s="322" t="s">
        <v>97</v>
      </c>
      <c r="B28" s="322" t="s">
        <v>618</v>
      </c>
      <c r="C28" s="322" t="s">
        <v>23</v>
      </c>
      <c r="D28" s="340">
        <v>56747.130510363597</v>
      </c>
      <c r="E28" s="340">
        <v>0</v>
      </c>
      <c r="F28" s="340">
        <v>56747.130510363597</v>
      </c>
      <c r="G28" s="346">
        <v>2.2312294622241501E-4</v>
      </c>
      <c r="H28" s="346">
        <v>0.99975405033228304</v>
      </c>
    </row>
    <row r="29" spans="1:8" s="599" customFormat="1" ht="15" thickBot="1" x14ac:dyDescent="0.4">
      <c r="A29" s="322" t="s">
        <v>97</v>
      </c>
      <c r="B29" s="322" t="s">
        <v>704</v>
      </c>
      <c r="C29" s="322" t="s">
        <v>122</v>
      </c>
      <c r="D29" s="340">
        <v>26702.259489938398</v>
      </c>
      <c r="E29" s="340">
        <v>0</v>
      </c>
      <c r="F29" s="340">
        <v>26702.259489938398</v>
      </c>
      <c r="G29" s="346">
        <v>1.04990098258844E-4</v>
      </c>
      <c r="H29" s="346">
        <v>0.99985904043054197</v>
      </c>
    </row>
    <row r="30" spans="1:8" ht="15" thickBot="1" x14ac:dyDescent="0.4">
      <c r="A30" s="322" t="s">
        <v>97</v>
      </c>
      <c r="B30" s="322" t="s">
        <v>131</v>
      </c>
      <c r="C30" s="322" t="s">
        <v>122</v>
      </c>
      <c r="D30" s="340">
        <v>15424.992797610201</v>
      </c>
      <c r="E30" s="340">
        <v>0</v>
      </c>
      <c r="F30" s="340">
        <v>15424.992797610201</v>
      </c>
      <c r="G30" s="346">
        <v>6.0649231203572097E-5</v>
      </c>
      <c r="H30" s="346">
        <v>0.99991968966174505</v>
      </c>
    </row>
    <row r="31" spans="1:8" ht="15" thickBot="1" x14ac:dyDescent="0.4">
      <c r="A31" s="322" t="s">
        <v>97</v>
      </c>
      <c r="B31" s="322" t="s">
        <v>351</v>
      </c>
      <c r="C31" s="322" t="s">
        <v>22</v>
      </c>
      <c r="D31" s="340">
        <v>14542.666086527999</v>
      </c>
      <c r="E31" s="340">
        <v>0</v>
      </c>
      <c r="F31" s="340">
        <v>14542.666086527999</v>
      </c>
      <c r="G31" s="346">
        <v>5.7180027852903297E-5</v>
      </c>
      <c r="H31" s="346">
        <v>0.99997686968959798</v>
      </c>
    </row>
    <row r="32" spans="1:8" ht="15" thickBot="1" x14ac:dyDescent="0.4">
      <c r="A32" s="322" t="s">
        <v>97</v>
      </c>
      <c r="B32" s="322" t="s">
        <v>495</v>
      </c>
      <c r="C32" s="322" t="s">
        <v>23</v>
      </c>
      <c r="D32" s="340">
        <v>5882.76</v>
      </c>
      <c r="E32" s="340">
        <v>0</v>
      </c>
      <c r="F32" s="340">
        <v>5882.76</v>
      </c>
      <c r="G32" s="346">
        <v>2.31303104018566E-5</v>
      </c>
      <c r="H32" s="346">
        <v>1</v>
      </c>
    </row>
    <row r="33" spans="1:10" ht="15" thickBot="1" x14ac:dyDescent="0.4">
      <c r="A33" s="322" t="s">
        <v>1226</v>
      </c>
      <c r="B33" s="322" t="s">
        <v>377</v>
      </c>
      <c r="C33" s="322" t="s">
        <v>125</v>
      </c>
      <c r="D33" s="340">
        <v>153747.64645559699</v>
      </c>
      <c r="E33" s="340">
        <v>0</v>
      </c>
      <c r="F33" s="340">
        <v>153747.64645559699</v>
      </c>
      <c r="G33" s="346">
        <v>0.46891177031022202</v>
      </c>
      <c r="H33" s="346">
        <v>0.46891177031022202</v>
      </c>
      <c r="I33" s="354">
        <f t="shared" ref="I33:J33" si="0">SUM(I3:I32)</f>
        <v>0</v>
      </c>
      <c r="J33" s="354">
        <f t="shared" si="0"/>
        <v>0</v>
      </c>
    </row>
    <row r="34" spans="1:10" ht="15" thickBot="1" x14ac:dyDescent="0.4">
      <c r="A34" s="322" t="s">
        <v>1226</v>
      </c>
      <c r="B34" s="322" t="s">
        <v>479</v>
      </c>
      <c r="C34" s="322" t="s">
        <v>232</v>
      </c>
      <c r="D34" s="340">
        <v>126437.82742636401</v>
      </c>
      <c r="E34" s="340">
        <v>0</v>
      </c>
      <c r="F34" s="340">
        <v>126437.82742636401</v>
      </c>
      <c r="G34" s="346">
        <v>0.38562011750727798</v>
      </c>
      <c r="H34" s="346">
        <v>0.854531887817499</v>
      </c>
    </row>
    <row r="35" spans="1:10" ht="15" thickBot="1" x14ac:dyDescent="0.4">
      <c r="A35" s="322" t="s">
        <v>1226</v>
      </c>
      <c r="B35" s="322" t="s">
        <v>694</v>
      </c>
      <c r="C35" s="322" t="s">
        <v>121</v>
      </c>
      <c r="D35" s="340">
        <v>19922.552271688801</v>
      </c>
      <c r="E35" s="340">
        <v>0</v>
      </c>
      <c r="F35" s="340">
        <v>19922.552271688801</v>
      </c>
      <c r="G35" s="346">
        <v>6.0761380549090298E-2</v>
      </c>
      <c r="H35" s="346">
        <v>0.91529326836658997</v>
      </c>
    </row>
    <row r="36" spans="1:10" ht="15" thickBot="1" x14ac:dyDescent="0.4">
      <c r="A36" s="322" t="s">
        <v>1226</v>
      </c>
      <c r="B36" s="322" t="s">
        <v>374</v>
      </c>
      <c r="C36" s="322" t="s">
        <v>121</v>
      </c>
      <c r="D36" s="340">
        <v>15359.0327826352</v>
      </c>
      <c r="E36" s="340">
        <v>0</v>
      </c>
      <c r="F36" s="340">
        <v>15359.0327826352</v>
      </c>
      <c r="G36" s="346">
        <v>4.68431967473283E-2</v>
      </c>
      <c r="H36" s="346">
        <v>0.96213646511391804</v>
      </c>
    </row>
    <row r="37" spans="1:10" ht="15" thickBot="1" x14ac:dyDescent="0.4">
      <c r="A37" s="322" t="s">
        <v>1226</v>
      </c>
      <c r="B37" s="322" t="s">
        <v>347</v>
      </c>
      <c r="C37" s="322" t="s">
        <v>328</v>
      </c>
      <c r="D37" s="340">
        <v>9671.5585643905906</v>
      </c>
      <c r="E37" s="340">
        <v>0</v>
      </c>
      <c r="F37" s="340">
        <v>9671.5585643905906</v>
      </c>
      <c r="G37" s="346">
        <v>2.94970866392881E-2</v>
      </c>
      <c r="H37" s="346">
        <v>0.991633551753206</v>
      </c>
    </row>
    <row r="38" spans="1:10" ht="15" thickBot="1" x14ac:dyDescent="0.4">
      <c r="A38" s="322" t="s">
        <v>1226</v>
      </c>
      <c r="B38" s="322" t="s">
        <v>356</v>
      </c>
      <c r="C38" s="322" t="s">
        <v>23</v>
      </c>
      <c r="D38" s="340">
        <v>994.42851994659804</v>
      </c>
      <c r="E38" s="340">
        <v>0</v>
      </c>
      <c r="F38" s="340">
        <v>994.42851994659804</v>
      </c>
      <c r="G38" s="346">
        <v>3.0328869968738199E-3</v>
      </c>
      <c r="H38" s="346">
        <v>0.99466643875007998</v>
      </c>
    </row>
    <row r="39" spans="1:10" ht="15" thickBot="1" x14ac:dyDescent="0.4">
      <c r="A39" s="322" t="s">
        <v>1226</v>
      </c>
      <c r="B39" s="322" t="s">
        <v>604</v>
      </c>
      <c r="C39" s="322" t="s">
        <v>232</v>
      </c>
      <c r="D39" s="340">
        <v>724.57106263939795</v>
      </c>
      <c r="E39" s="340">
        <v>0</v>
      </c>
      <c r="F39" s="340">
        <v>724.57106263939795</v>
      </c>
      <c r="G39" s="346">
        <v>2.20985431341821E-3</v>
      </c>
      <c r="H39" s="346">
        <v>0.99687629306349801</v>
      </c>
    </row>
    <row r="40" spans="1:10" ht="15" thickBot="1" x14ac:dyDescent="0.4">
      <c r="A40" s="322" t="s">
        <v>1226</v>
      </c>
      <c r="B40" s="322" t="s">
        <v>372</v>
      </c>
      <c r="C40" s="322" t="s">
        <v>121</v>
      </c>
      <c r="D40" s="340">
        <v>444.70581852716799</v>
      </c>
      <c r="E40" s="340">
        <v>0</v>
      </c>
      <c r="F40" s="340">
        <v>444.70581852716799</v>
      </c>
      <c r="G40" s="346">
        <v>1.35629908775907E-3</v>
      </c>
      <c r="H40" s="346">
        <v>0.99823259215125704</v>
      </c>
    </row>
    <row r="41" spans="1:10" ht="15" thickBot="1" x14ac:dyDescent="0.4">
      <c r="A41" s="322" t="s">
        <v>1226</v>
      </c>
      <c r="B41" s="322" t="s">
        <v>479</v>
      </c>
      <c r="C41" s="322" t="s">
        <v>121</v>
      </c>
      <c r="D41" s="340">
        <v>318.14692136860401</v>
      </c>
      <c r="E41" s="340">
        <v>0</v>
      </c>
      <c r="F41" s="340">
        <v>318.14692136860401</v>
      </c>
      <c r="G41" s="346">
        <v>9.7030972217700703E-4</v>
      </c>
      <c r="H41" s="346">
        <v>0.99920290187343397</v>
      </c>
    </row>
    <row r="42" spans="1:10" ht="15" thickBot="1" x14ac:dyDescent="0.4">
      <c r="A42" s="322" t="s">
        <v>1226</v>
      </c>
      <c r="B42" s="322" t="s">
        <v>375</v>
      </c>
      <c r="C42" s="322" t="s">
        <v>121</v>
      </c>
      <c r="D42" s="340">
        <v>234.714691143425</v>
      </c>
      <c r="E42" s="340">
        <v>0</v>
      </c>
      <c r="F42" s="340">
        <v>234.714691143425</v>
      </c>
      <c r="G42" s="346">
        <v>7.1585148702530798E-4</v>
      </c>
      <c r="H42" s="346">
        <v>0.99991875336045999</v>
      </c>
    </row>
    <row r="43" spans="1:10" x14ac:dyDescent="0.35">
      <c r="A43" s="336" t="s">
        <v>1226</v>
      </c>
      <c r="B43" s="336" t="s">
        <v>347</v>
      </c>
      <c r="C43" s="336" t="s">
        <v>125</v>
      </c>
      <c r="D43" s="352">
        <v>26.639296351010199</v>
      </c>
      <c r="E43" s="353">
        <v>0</v>
      </c>
      <c r="F43" s="352">
        <v>26.639296351010199</v>
      </c>
      <c r="G43" s="337">
        <v>8.1246639540452607E-5</v>
      </c>
      <c r="H43" s="337">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37B5-4144-4F4B-83B2-E4837CAD65E2}">
  <sheetPr codeName="Sheet9"/>
  <dimension ref="A1:N69"/>
  <sheetViews>
    <sheetView showGridLines="0" zoomScaleNormal="100" workbookViewId="0">
      <selection activeCell="G30" sqref="G30"/>
    </sheetView>
  </sheetViews>
  <sheetFormatPr defaultRowHeight="14.5" x14ac:dyDescent="0.35"/>
  <cols>
    <col min="1" max="1" width="48" customWidth="1"/>
    <col min="2" max="2" width="24.7265625" customWidth="1"/>
    <col min="3" max="3" width="20.81640625" customWidth="1"/>
    <col min="4" max="4" width="17.54296875" customWidth="1"/>
    <col min="5" max="5" width="22.1796875" customWidth="1"/>
    <col min="6" max="6" width="17.26953125" customWidth="1"/>
    <col min="7" max="7" width="16.81640625" bestFit="1" customWidth="1"/>
    <col min="8" max="8" width="15" style="263" customWidth="1"/>
  </cols>
  <sheetData>
    <row r="1" spans="1:14" ht="18.5" x14ac:dyDescent="0.35">
      <c r="A1" s="10" t="s">
        <v>203</v>
      </c>
    </row>
    <row r="2" spans="1:14" ht="27" thickBot="1" x14ac:dyDescent="0.4">
      <c r="A2" s="260" t="s">
        <v>111</v>
      </c>
      <c r="B2" s="264" t="s">
        <v>112</v>
      </c>
      <c r="C2" s="264" t="s">
        <v>269</v>
      </c>
      <c r="F2" s="599"/>
      <c r="G2" s="599"/>
      <c r="H2" s="599"/>
      <c r="I2" s="599"/>
      <c r="J2" s="599"/>
    </row>
    <row r="3" spans="1:14" ht="15.5" thickTop="1" thickBot="1" x14ac:dyDescent="0.4">
      <c r="A3" s="261" t="s">
        <v>114</v>
      </c>
      <c r="B3" s="304">
        <v>1909615118.80461</v>
      </c>
      <c r="C3" s="304">
        <v>260883.66465144599</v>
      </c>
      <c r="E3" s="599"/>
      <c r="F3" s="599"/>
      <c r="G3" s="599"/>
      <c r="H3" s="599"/>
      <c r="I3" s="599"/>
      <c r="J3" s="599"/>
      <c r="L3" s="266"/>
      <c r="M3" s="266"/>
      <c r="N3" s="266"/>
    </row>
    <row r="4" spans="1:14" ht="15" thickBot="1" x14ac:dyDescent="0.4">
      <c r="A4" s="261" t="s">
        <v>270</v>
      </c>
      <c r="B4" s="305">
        <v>1.04066712298909</v>
      </c>
      <c r="C4" s="305">
        <v>1.2391787405133201</v>
      </c>
      <c r="E4" s="599"/>
      <c r="F4" s="599"/>
      <c r="G4" s="599"/>
      <c r="H4" s="599"/>
      <c r="I4" s="599"/>
      <c r="J4" s="599"/>
      <c r="L4" s="266"/>
      <c r="M4" s="266"/>
      <c r="N4" s="266"/>
    </row>
    <row r="5" spans="1:14" ht="15" thickBot="1" x14ac:dyDescent="0.4">
      <c r="A5" s="261" t="s">
        <v>116</v>
      </c>
      <c r="B5" s="304">
        <v>1987273671.7028601</v>
      </c>
      <c r="C5" s="304">
        <v>323281.49098327698</v>
      </c>
      <c r="E5" s="599"/>
      <c r="F5" s="599"/>
      <c r="G5" s="599"/>
      <c r="H5" s="599"/>
      <c r="I5" s="599"/>
      <c r="J5" s="599"/>
      <c r="L5" s="266"/>
      <c r="M5" s="266"/>
      <c r="N5" s="266"/>
    </row>
    <row r="6" spans="1:14" ht="15" thickBot="1" x14ac:dyDescent="0.4">
      <c r="A6" s="261" t="s">
        <v>271</v>
      </c>
      <c r="B6" s="305">
        <v>0.87548894248690901</v>
      </c>
      <c r="C6" s="305">
        <v>0.882650673745905</v>
      </c>
      <c r="E6" s="599"/>
      <c r="F6" s="599"/>
      <c r="G6" s="599"/>
      <c r="H6" s="599"/>
      <c r="I6" s="599"/>
      <c r="J6" s="599"/>
      <c r="L6" s="266"/>
      <c r="M6" s="266"/>
      <c r="N6" s="266"/>
    </row>
    <row r="7" spans="1:14" ht="15" thickBot="1" x14ac:dyDescent="0.4">
      <c r="A7" s="261" t="s">
        <v>117</v>
      </c>
      <c r="B7" s="304">
        <v>1739836125.27121</v>
      </c>
      <c r="C7" s="304">
        <v>285344.62582597102</v>
      </c>
      <c r="E7" s="599"/>
      <c r="F7" s="599"/>
      <c r="G7" s="599"/>
      <c r="H7" s="599"/>
      <c r="I7" s="599"/>
      <c r="J7" s="599"/>
      <c r="L7" s="266"/>
      <c r="M7" s="266"/>
      <c r="N7" s="266"/>
    </row>
    <row r="8" spans="1:14" ht="15" thickBot="1" x14ac:dyDescent="0.4">
      <c r="A8" s="261" t="s">
        <v>272</v>
      </c>
      <c r="B8" s="340">
        <v>3144029600</v>
      </c>
      <c r="C8" s="304"/>
      <c r="E8" s="599"/>
      <c r="F8" s="599"/>
      <c r="G8" s="599"/>
      <c r="H8" s="599"/>
      <c r="I8" s="599"/>
      <c r="J8" s="599"/>
      <c r="L8" s="266"/>
      <c r="M8" s="266"/>
      <c r="N8" s="266"/>
    </row>
    <row r="9" spans="1:14" ht="15" thickBot="1" x14ac:dyDescent="0.4">
      <c r="A9" s="261" t="s">
        <v>561</v>
      </c>
      <c r="B9" s="340">
        <v>11097314.606548101</v>
      </c>
      <c r="C9" s="304"/>
      <c r="E9" s="599"/>
      <c r="F9" s="599"/>
      <c r="G9" s="599"/>
      <c r="H9" s="599"/>
      <c r="I9" s="599"/>
      <c r="J9" s="599"/>
      <c r="L9" s="266"/>
      <c r="M9" s="266"/>
      <c r="N9" s="266"/>
    </row>
    <row r="10" spans="1:14" ht="15" thickBot="1" x14ac:dyDescent="0.4">
      <c r="A10" s="261" t="s">
        <v>562</v>
      </c>
      <c r="B10" s="340">
        <v>3754385.3974752598</v>
      </c>
      <c r="C10" s="304"/>
      <c r="E10" s="599"/>
      <c r="F10" s="599"/>
      <c r="G10" s="599"/>
      <c r="H10" s="599"/>
      <c r="I10" s="599"/>
      <c r="J10" s="599"/>
      <c r="L10" s="266"/>
      <c r="M10" s="266"/>
      <c r="N10" s="266"/>
    </row>
    <row r="11" spans="1:14" ht="15" thickBot="1" x14ac:dyDescent="0.4">
      <c r="A11" s="261" t="s">
        <v>273</v>
      </c>
      <c r="B11" s="340">
        <v>110041036</v>
      </c>
      <c r="C11" s="304"/>
      <c r="E11" s="599"/>
      <c r="F11" s="599"/>
      <c r="G11" s="599"/>
      <c r="H11" s="599"/>
      <c r="I11" s="599"/>
      <c r="J11" s="599"/>
      <c r="L11" s="266"/>
      <c r="M11" s="266"/>
      <c r="N11" s="266"/>
    </row>
    <row r="12" spans="1:14" ht="15" thickBot="1" x14ac:dyDescent="0.4">
      <c r="A12" s="261" t="s">
        <v>274</v>
      </c>
      <c r="B12" s="340">
        <v>1849877161.8913</v>
      </c>
      <c r="C12" s="304">
        <v>285344.62582597102</v>
      </c>
      <c r="E12" s="599"/>
      <c r="F12" s="599"/>
      <c r="G12" s="599"/>
      <c r="H12" s="599"/>
      <c r="I12" s="599"/>
      <c r="J12" s="599"/>
      <c r="L12" s="266"/>
      <c r="M12" s="266"/>
      <c r="N12" s="266"/>
    </row>
    <row r="13" spans="1:14" ht="15" thickBot="1" x14ac:dyDescent="0.4">
      <c r="A13" s="261" t="s">
        <v>460</v>
      </c>
      <c r="B13" s="340">
        <v>4663796144.4959297</v>
      </c>
      <c r="C13" s="304"/>
      <c r="E13" s="599"/>
      <c r="F13" s="599"/>
      <c r="G13" s="599"/>
      <c r="H13" s="599"/>
      <c r="I13" s="599"/>
      <c r="J13" s="599"/>
      <c r="L13" s="266"/>
      <c r="M13" s="266"/>
      <c r="N13" s="266"/>
    </row>
    <row r="14" spans="1:14" ht="15" thickBot="1" x14ac:dyDescent="0.4">
      <c r="A14" s="261" t="s">
        <v>310</v>
      </c>
      <c r="B14" s="340">
        <v>9657702906.3872299</v>
      </c>
      <c r="C14" s="304">
        <v>285344.62582597102</v>
      </c>
      <c r="E14" s="599"/>
      <c r="F14" s="599"/>
      <c r="G14" s="599"/>
      <c r="H14" s="599"/>
      <c r="I14" s="599"/>
      <c r="J14" s="599"/>
      <c r="L14" s="266"/>
      <c r="M14" s="266"/>
      <c r="N14" s="266"/>
    </row>
    <row r="15" spans="1:14" ht="15" thickBot="1" x14ac:dyDescent="0.4">
      <c r="A15" s="261" t="s">
        <v>461</v>
      </c>
      <c r="B15" s="340">
        <v>9274887320</v>
      </c>
      <c r="C15" s="304"/>
      <c r="E15" s="599"/>
      <c r="F15" s="599"/>
      <c r="G15" s="599"/>
      <c r="H15" s="599"/>
      <c r="I15" s="599"/>
      <c r="J15" s="599"/>
      <c r="L15" s="266"/>
      <c r="M15" s="266"/>
      <c r="N15" s="266"/>
    </row>
    <row r="16" spans="1:14" ht="15" thickBot="1" x14ac:dyDescent="0.4">
      <c r="A16" s="261" t="s">
        <v>275</v>
      </c>
      <c r="B16" s="267">
        <v>1.0412744191039101</v>
      </c>
      <c r="C16" s="313"/>
      <c r="D16" s="314"/>
      <c r="E16" s="599"/>
      <c r="F16" s="599"/>
      <c r="G16" s="599"/>
      <c r="H16" s="599"/>
      <c r="I16" s="599"/>
      <c r="J16" s="599"/>
      <c r="L16" s="266"/>
      <c r="M16" s="266"/>
      <c r="N16" s="266"/>
    </row>
    <row r="17" spans="1:14" ht="15" thickBot="1" x14ac:dyDescent="0.4">
      <c r="A17" s="261" t="s">
        <v>276</v>
      </c>
      <c r="B17" s="325">
        <v>1100410360</v>
      </c>
      <c r="C17" s="304"/>
      <c r="E17" s="599"/>
      <c r="F17" s="599"/>
      <c r="G17" s="599"/>
      <c r="H17" s="599"/>
      <c r="I17" s="599"/>
      <c r="J17" s="599"/>
      <c r="L17" s="266"/>
      <c r="M17" s="266"/>
      <c r="N17" s="266"/>
    </row>
    <row r="18" spans="1:14" ht="15" thickBot="1" x14ac:dyDescent="0.4">
      <c r="A18" s="261" t="s">
        <v>277</v>
      </c>
      <c r="B18" s="265">
        <v>981632682.13334894</v>
      </c>
      <c r="C18" s="304"/>
      <c r="E18" s="599"/>
      <c r="F18" s="599"/>
      <c r="G18" s="599"/>
      <c r="H18" s="599"/>
      <c r="I18" s="599"/>
      <c r="J18" s="599"/>
      <c r="L18" s="266"/>
      <c r="M18" s="266"/>
      <c r="N18" s="266"/>
    </row>
    <row r="19" spans="1:14" x14ac:dyDescent="0.35">
      <c r="A19" s="268" t="s">
        <v>278</v>
      </c>
      <c r="B19" s="269">
        <v>0.89206056014716995</v>
      </c>
      <c r="C19" s="270"/>
      <c r="E19" s="599"/>
      <c r="F19" s="599"/>
      <c r="G19" s="599"/>
      <c r="H19" s="599"/>
      <c r="I19" s="599"/>
      <c r="J19" s="599"/>
      <c r="L19" s="266"/>
      <c r="M19" s="266"/>
      <c r="N19" s="266"/>
    </row>
    <row r="20" spans="1:14" x14ac:dyDescent="0.35">
      <c r="E20" s="599"/>
      <c r="F20" s="599"/>
      <c r="G20" s="599"/>
      <c r="H20" s="599"/>
      <c r="I20" s="599"/>
      <c r="J20" s="599"/>
      <c r="L20" s="266"/>
      <c r="M20" s="266"/>
      <c r="N20" s="266"/>
    </row>
    <row r="21" spans="1:14" x14ac:dyDescent="0.35">
      <c r="H21"/>
    </row>
    <row r="22" spans="1:14" x14ac:dyDescent="0.35">
      <c r="F22" s="50" t="s">
        <v>529</v>
      </c>
      <c r="H22"/>
    </row>
    <row r="23" spans="1:14" x14ac:dyDescent="0.35">
      <c r="F23" s="50" t="s">
        <v>530</v>
      </c>
      <c r="H23"/>
    </row>
    <row r="24" spans="1:14" x14ac:dyDescent="0.35">
      <c r="F24" s="50" t="s">
        <v>462</v>
      </c>
      <c r="H24"/>
    </row>
    <row r="25" spans="1:14" x14ac:dyDescent="0.35">
      <c r="F25" s="299" t="s">
        <v>464</v>
      </c>
      <c r="H25"/>
    </row>
    <row r="26" spans="1:14" x14ac:dyDescent="0.35">
      <c r="F26" s="50" t="s">
        <v>531</v>
      </c>
      <c r="H26"/>
    </row>
    <row r="27" spans="1:14" x14ac:dyDescent="0.35">
      <c r="F27" s="50" t="s">
        <v>532</v>
      </c>
      <c r="H27"/>
    </row>
    <row r="28" spans="1:14" x14ac:dyDescent="0.35">
      <c r="F28" s="249" t="s">
        <v>463</v>
      </c>
      <c r="H28"/>
    </row>
    <row r="29" spans="1:14" x14ac:dyDescent="0.35">
      <c r="H29"/>
    </row>
    <row r="30" spans="1:14" x14ac:dyDescent="0.35">
      <c r="H30"/>
    </row>
    <row r="53" spans="1:7" x14ac:dyDescent="0.35">
      <c r="C53" t="s">
        <v>298</v>
      </c>
      <c r="D53" t="s">
        <v>299</v>
      </c>
      <c r="E53" t="s">
        <v>459</v>
      </c>
      <c r="F53" t="s">
        <v>512</v>
      </c>
    </row>
    <row r="54" spans="1:7" x14ac:dyDescent="0.35">
      <c r="A54" s="643" t="s">
        <v>300</v>
      </c>
      <c r="B54" s="644"/>
      <c r="C54" s="284">
        <v>78600740</v>
      </c>
      <c r="D54" s="284">
        <v>78600740</v>
      </c>
      <c r="E54" s="284">
        <v>78600740</v>
      </c>
      <c r="F54" s="284">
        <v>78600740</v>
      </c>
    </row>
    <row r="55" spans="1:7" x14ac:dyDescent="0.35">
      <c r="A55" s="285" t="s">
        <v>513</v>
      </c>
      <c r="B55" s="285"/>
      <c r="C55" s="286">
        <f>C54*7.8/100</f>
        <v>6130857.7199999997</v>
      </c>
      <c r="D55" s="286">
        <f>D54*9.1/100</f>
        <v>7152667.3399999999</v>
      </c>
      <c r="E55" s="286">
        <f>E54*10.4/100</f>
        <v>8174476.96</v>
      </c>
      <c r="F55" s="286">
        <f>F54*11.8/100</f>
        <v>9274887.3200000003</v>
      </c>
    </row>
    <row r="56" spans="1:7" x14ac:dyDescent="0.35">
      <c r="A56" s="285" t="s">
        <v>514</v>
      </c>
      <c r="B56" s="287"/>
      <c r="C56" s="286">
        <f>C55*1000</f>
        <v>6130857720</v>
      </c>
      <c r="D56" s="286">
        <f>D55*1000</f>
        <v>7152667340</v>
      </c>
      <c r="E56" s="286">
        <f>E55*1000</f>
        <v>8174476960</v>
      </c>
      <c r="F56" s="286">
        <f>F55*1000</f>
        <v>9274887320</v>
      </c>
    </row>
    <row r="57" spans="1:7" x14ac:dyDescent="0.35">
      <c r="A57" s="285" t="s">
        <v>301</v>
      </c>
      <c r="B57" s="285"/>
      <c r="C57" s="286">
        <f>C54*6.6/100</f>
        <v>5187648.84</v>
      </c>
      <c r="D57" s="286">
        <f>D54*7.8/100</f>
        <v>6130857.7199999997</v>
      </c>
      <c r="E57" s="286">
        <f>E54*9.1/100</f>
        <v>7152667.3399999999</v>
      </c>
      <c r="F57" s="286">
        <f>F54*10.4/100</f>
        <v>8174476.96</v>
      </c>
    </row>
    <row r="58" spans="1:7" x14ac:dyDescent="0.35">
      <c r="A58" s="285" t="s">
        <v>302</v>
      </c>
      <c r="C58" s="283">
        <f>C57*1000</f>
        <v>5187648840</v>
      </c>
      <c r="D58" s="283">
        <f>D57*1000</f>
        <v>6130857720</v>
      </c>
      <c r="E58" s="283">
        <f>E57*1000</f>
        <v>7152667340</v>
      </c>
      <c r="F58" s="283">
        <f>F57*1000</f>
        <v>8174476960</v>
      </c>
    </row>
    <row r="59" spans="1:7" x14ac:dyDescent="0.35">
      <c r="A59" s="285" t="s">
        <v>303</v>
      </c>
      <c r="B59" s="285"/>
      <c r="C59" s="286">
        <v>4558842920</v>
      </c>
      <c r="D59" s="286">
        <v>4087238480</v>
      </c>
      <c r="E59" s="286">
        <v>3537033300</v>
      </c>
      <c r="F59" s="286">
        <v>3144029600</v>
      </c>
      <c r="G59" s="323">
        <f>F54*0.04*1000/1000</f>
        <v>3144029.6</v>
      </c>
    </row>
    <row r="60" spans="1:7" x14ac:dyDescent="0.35">
      <c r="A60" s="285" t="s">
        <v>515</v>
      </c>
      <c r="B60" s="285"/>
      <c r="C60" s="263">
        <f>(6.6%-5.8%)*C54*1000</f>
        <v>628805920.00000048</v>
      </c>
      <c r="D60" s="263">
        <f>(5.8%-5.2%)*D54*1000</f>
        <v>471604439.99999928</v>
      </c>
      <c r="E60" s="263">
        <f>(5.2%-4.5%)*E54*1000</f>
        <v>550205180.00000048</v>
      </c>
      <c r="F60" s="263">
        <f>(4.5%-4%)*F54*1000</f>
        <v>393003699.99999976</v>
      </c>
    </row>
    <row r="61" spans="1:7" x14ac:dyDescent="0.35">
      <c r="A61" s="285" t="s">
        <v>304</v>
      </c>
      <c r="B61" s="287"/>
      <c r="C61" s="286">
        <f>C55-C57</f>
        <v>943208.87999999989</v>
      </c>
      <c r="D61" s="286">
        <f>D55-D57</f>
        <v>1021809.6200000001</v>
      </c>
      <c r="E61" s="286">
        <f>E55-E57</f>
        <v>1021809.6200000001</v>
      </c>
      <c r="F61" s="286">
        <f>F55-F57</f>
        <v>1100410.3600000003</v>
      </c>
    </row>
    <row r="62" spans="1:7" x14ac:dyDescent="0.35">
      <c r="A62" s="285" t="s">
        <v>305</v>
      </c>
      <c r="B62" s="287"/>
      <c r="C62" s="286">
        <f>C61*1000</f>
        <v>943208879.99999988</v>
      </c>
      <c r="D62" s="286">
        <f>D61*1000</f>
        <v>1021809620.0000001</v>
      </c>
      <c r="E62" s="286">
        <f>E61*1000</f>
        <v>1021809620.0000001</v>
      </c>
      <c r="F62" s="286">
        <f>F61*1000</f>
        <v>1100410360.0000002</v>
      </c>
    </row>
    <row r="63" spans="1:7" x14ac:dyDescent="0.35">
      <c r="A63" s="285" t="s">
        <v>306</v>
      </c>
      <c r="B63" s="287"/>
      <c r="C63" s="286">
        <f t="shared" ref="C63:F64" si="0">C61*0.1</f>
        <v>94320.887999999992</v>
      </c>
      <c r="D63" s="286">
        <f t="shared" si="0"/>
        <v>102180.96200000001</v>
      </c>
      <c r="E63" s="286">
        <f t="shared" si="0"/>
        <v>102180.96200000001</v>
      </c>
      <c r="F63" s="286">
        <f t="shared" si="0"/>
        <v>110041.03600000004</v>
      </c>
    </row>
    <row r="64" spans="1:7" x14ac:dyDescent="0.35">
      <c r="A64" s="285" t="s">
        <v>307</v>
      </c>
      <c r="B64" s="285"/>
      <c r="C64" s="288">
        <f t="shared" si="0"/>
        <v>94320888</v>
      </c>
      <c r="D64" s="288">
        <f t="shared" si="0"/>
        <v>102180962.00000001</v>
      </c>
      <c r="E64" s="288">
        <f t="shared" si="0"/>
        <v>102180962.00000001</v>
      </c>
      <c r="F64" s="288">
        <f t="shared" si="0"/>
        <v>110041036.00000003</v>
      </c>
    </row>
    <row r="65" spans="1:6" x14ac:dyDescent="0.35">
      <c r="A65" s="285" t="s">
        <v>308</v>
      </c>
      <c r="B65" s="285"/>
      <c r="C65" s="289">
        <f>C64/29.31</f>
        <v>3218044.6264073695</v>
      </c>
      <c r="D65" s="289">
        <f>D64/29.31</f>
        <v>3486215.0119413175</v>
      </c>
      <c r="E65" s="289">
        <f>E64/29.31</f>
        <v>3486215.0119413175</v>
      </c>
      <c r="F65" s="289">
        <f>F64/29.31</f>
        <v>3754385.3974752654</v>
      </c>
    </row>
    <row r="66" spans="1:6" x14ac:dyDescent="0.35">
      <c r="A66" s="285" t="s">
        <v>309</v>
      </c>
      <c r="B66" s="285"/>
      <c r="C66" s="289"/>
      <c r="D66" s="289"/>
      <c r="E66" s="289"/>
      <c r="F66" s="289"/>
    </row>
    <row r="69" spans="1:6" x14ac:dyDescent="0.35">
      <c r="C69" s="283"/>
    </row>
  </sheetData>
  <mergeCells count="1">
    <mergeCell ref="A54:B54"/>
  </mergeCells>
  <phoneticPr fontId="45"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8097-5E32-4E29-AC2E-47547566FCC7}">
  <sheetPr codeName="Sheet46"/>
  <dimension ref="A1:L50"/>
  <sheetViews>
    <sheetView showGridLines="0" topLeftCell="A7" workbookViewId="0">
      <selection sqref="A1:J48"/>
    </sheetView>
  </sheetViews>
  <sheetFormatPr defaultColWidth="8.7265625" defaultRowHeight="14.5" x14ac:dyDescent="0.35"/>
  <cols>
    <col min="1" max="1" width="13.54296875" style="315" customWidth="1"/>
    <col min="2" max="2" width="34.54296875" style="315" customWidth="1"/>
    <col min="3" max="4" width="19.54296875" style="315" customWidth="1"/>
    <col min="5" max="5" width="19.1796875" style="315" customWidth="1"/>
    <col min="6" max="6" width="20.54296875" style="315" customWidth="1"/>
    <col min="7" max="7" width="17.81640625" style="315" customWidth="1"/>
    <col min="8" max="8" width="15.7265625" style="315" customWidth="1"/>
    <col min="9" max="9" width="14.1796875" style="315" customWidth="1"/>
    <col min="10" max="10" width="10.54296875" style="315" customWidth="1"/>
    <col min="11" max="16384" width="8.7265625" style="315"/>
  </cols>
  <sheetData>
    <row r="1" spans="1:12" ht="27" thickBot="1" x14ac:dyDescent="0.4">
      <c r="A1" s="321" t="s">
        <v>98</v>
      </c>
      <c r="B1" s="321" t="s">
        <v>343</v>
      </c>
      <c r="C1" s="321" t="s">
        <v>21</v>
      </c>
      <c r="D1" s="324" t="s">
        <v>344</v>
      </c>
      <c r="E1" s="324" t="s">
        <v>510</v>
      </c>
      <c r="F1" s="324" t="s">
        <v>610</v>
      </c>
      <c r="G1" s="324" t="s">
        <v>345</v>
      </c>
      <c r="H1" s="324" t="s">
        <v>611</v>
      </c>
      <c r="I1" s="324" t="s">
        <v>511</v>
      </c>
      <c r="J1" s="324" t="s">
        <v>346</v>
      </c>
    </row>
    <row r="2" spans="1:12" ht="15.5" thickTop="1" thickBot="1" x14ac:dyDescent="0.4">
      <c r="A2" s="322" t="s">
        <v>199</v>
      </c>
      <c r="B2" s="322" t="s">
        <v>481</v>
      </c>
      <c r="C2" s="322" t="s">
        <v>22</v>
      </c>
      <c r="D2" s="340">
        <v>76983956.101617396</v>
      </c>
      <c r="E2" s="349">
        <v>10</v>
      </c>
      <c r="F2" s="340">
        <v>0</v>
      </c>
      <c r="G2" s="340">
        <v>769839561.01617396</v>
      </c>
      <c r="H2" s="340">
        <v>76983956.101617396</v>
      </c>
      <c r="I2" s="346">
        <v>0.243242784938943</v>
      </c>
      <c r="J2" s="346">
        <v>0.243242784938943</v>
      </c>
      <c r="L2" s="354"/>
    </row>
    <row r="3" spans="1:12" ht="15" thickBot="1" x14ac:dyDescent="0.4">
      <c r="A3" s="322" t="s">
        <v>199</v>
      </c>
      <c r="B3" s="322" t="s">
        <v>490</v>
      </c>
      <c r="C3" s="322" t="s">
        <v>22</v>
      </c>
      <c r="D3" s="340">
        <v>54640001.680868603</v>
      </c>
      <c r="E3" s="349">
        <v>9.6320219916455603</v>
      </c>
      <c r="F3" s="340">
        <v>0</v>
      </c>
      <c r="G3" s="340">
        <v>526293697.81367701</v>
      </c>
      <c r="H3" s="340">
        <v>54640001.680868603</v>
      </c>
      <c r="I3" s="346">
        <v>0.17264358511764999</v>
      </c>
      <c r="J3" s="346">
        <v>0.41588637005659301</v>
      </c>
      <c r="L3" s="354"/>
    </row>
    <row r="4" spans="1:12" ht="15" thickBot="1" x14ac:dyDescent="0.4">
      <c r="A4" s="322" t="s">
        <v>199</v>
      </c>
      <c r="B4" s="322" t="s">
        <v>489</v>
      </c>
      <c r="C4" s="322" t="s">
        <v>22</v>
      </c>
      <c r="D4" s="340">
        <v>31461249.641192202</v>
      </c>
      <c r="E4" s="349">
        <v>9.8322712353955595</v>
      </c>
      <c r="F4" s="340">
        <v>0</v>
      </c>
      <c r="G4" s="340">
        <v>309335539.87669301</v>
      </c>
      <c r="H4" s="340">
        <v>31461249.641192202</v>
      </c>
      <c r="I4" s="346">
        <v>9.9406712358110799E-2</v>
      </c>
      <c r="J4" s="346">
        <v>0.51529308241470395</v>
      </c>
      <c r="L4" s="354"/>
    </row>
    <row r="5" spans="1:12" ht="15" thickBot="1" x14ac:dyDescent="0.4">
      <c r="A5" s="322" t="s">
        <v>199</v>
      </c>
      <c r="B5" s="322" t="s">
        <v>488</v>
      </c>
      <c r="C5" s="322" t="s">
        <v>22</v>
      </c>
      <c r="D5" s="340">
        <v>27352356.236128502</v>
      </c>
      <c r="E5" s="349">
        <v>9.7738210455168808</v>
      </c>
      <c r="F5" s="340">
        <v>0</v>
      </c>
      <c r="G5" s="340">
        <v>267337035.025148</v>
      </c>
      <c r="H5" s="340">
        <v>27352356.236128502</v>
      </c>
      <c r="I5" s="346">
        <v>8.6424024464731103E-2</v>
      </c>
      <c r="J5" s="346">
        <v>0.60171710687943503</v>
      </c>
      <c r="L5" s="354"/>
    </row>
    <row r="6" spans="1:12" ht="15" thickBot="1" x14ac:dyDescent="0.4">
      <c r="A6" s="322" t="s">
        <v>199</v>
      </c>
      <c r="B6" s="322" t="s">
        <v>369</v>
      </c>
      <c r="C6" s="322" t="s">
        <v>329</v>
      </c>
      <c r="D6" s="340">
        <v>1562497.1804</v>
      </c>
      <c r="E6" s="349">
        <v>20</v>
      </c>
      <c r="F6" s="340">
        <v>19173691.045200001</v>
      </c>
      <c r="G6" s="340">
        <v>31249943.607999999</v>
      </c>
      <c r="H6" s="340">
        <v>20736188.2256</v>
      </c>
      <c r="I6" s="346">
        <v>6.5519212423367404E-2</v>
      </c>
      <c r="J6" s="346">
        <v>0.66723631930280203</v>
      </c>
      <c r="L6" s="354"/>
    </row>
    <row r="7" spans="1:12" ht="15" thickBot="1" x14ac:dyDescent="0.4">
      <c r="A7" s="322" t="s">
        <v>199</v>
      </c>
      <c r="B7" s="322" t="s">
        <v>480</v>
      </c>
      <c r="C7" s="322" t="s">
        <v>22</v>
      </c>
      <c r="D7" s="340">
        <v>18484724.287602</v>
      </c>
      <c r="E7" s="349">
        <v>14.059252037481601</v>
      </c>
      <c r="F7" s="340">
        <v>0</v>
      </c>
      <c r="G7" s="340">
        <v>259881397.60275501</v>
      </c>
      <c r="H7" s="340">
        <v>18484724.287602</v>
      </c>
      <c r="I7" s="346">
        <v>5.8405361873191099E-2</v>
      </c>
      <c r="J7" s="346">
        <v>0.72564168117599304</v>
      </c>
      <c r="L7" s="354"/>
    </row>
    <row r="8" spans="1:12" ht="15" thickBot="1" x14ac:dyDescent="0.4">
      <c r="A8" s="322" t="s">
        <v>199</v>
      </c>
      <c r="B8" s="322" t="s">
        <v>370</v>
      </c>
      <c r="C8" s="322" t="s">
        <v>329</v>
      </c>
      <c r="D8" s="340">
        <v>2206986.2683493402</v>
      </c>
      <c r="E8" s="349">
        <v>20</v>
      </c>
      <c r="F8" s="340">
        <v>12474840.016801201</v>
      </c>
      <c r="G8" s="340">
        <v>44139725.366986804</v>
      </c>
      <c r="H8" s="340">
        <v>14681826.2851505</v>
      </c>
      <c r="I8" s="346">
        <v>4.6389514055056001E-2</v>
      </c>
      <c r="J8" s="346">
        <v>0.77203119523104902</v>
      </c>
      <c r="L8" s="354"/>
    </row>
    <row r="9" spans="1:12" ht="15" thickBot="1" x14ac:dyDescent="0.4">
      <c r="A9" s="322" t="s">
        <v>199</v>
      </c>
      <c r="B9" s="322" t="s">
        <v>358</v>
      </c>
      <c r="C9" s="322" t="s">
        <v>328</v>
      </c>
      <c r="D9" s="340">
        <v>13430178.006855801</v>
      </c>
      <c r="E9" s="349">
        <v>7</v>
      </c>
      <c r="F9" s="340">
        <v>0</v>
      </c>
      <c r="G9" s="340">
        <v>94011246.047990397</v>
      </c>
      <c r="H9" s="340">
        <v>13430178.006855801</v>
      </c>
      <c r="I9" s="346">
        <v>4.2434736613187703E-2</v>
      </c>
      <c r="J9" s="346">
        <v>0.81446593184423699</v>
      </c>
      <c r="L9" s="354"/>
    </row>
    <row r="10" spans="1:12" ht="15" thickBot="1" x14ac:dyDescent="0.4">
      <c r="A10" s="322" t="s">
        <v>199</v>
      </c>
      <c r="B10" s="322" t="s">
        <v>367</v>
      </c>
      <c r="C10" s="322" t="s">
        <v>122</v>
      </c>
      <c r="D10" s="340">
        <v>1791653.5595916801</v>
      </c>
      <c r="E10" s="349">
        <v>10</v>
      </c>
      <c r="F10" s="340">
        <v>10824900.2697809</v>
      </c>
      <c r="G10" s="340">
        <v>17916535.5959168</v>
      </c>
      <c r="H10" s="340">
        <v>12616553.8293726</v>
      </c>
      <c r="I10" s="346">
        <v>3.9863964456929198E-2</v>
      </c>
      <c r="J10" s="346">
        <v>0.85432989630116596</v>
      </c>
      <c r="L10" s="354"/>
    </row>
    <row r="11" spans="1:12" ht="15" thickBot="1" x14ac:dyDescent="0.4">
      <c r="A11" s="322" t="s">
        <v>199</v>
      </c>
      <c r="B11" s="322" t="s">
        <v>491</v>
      </c>
      <c r="C11" s="322" t="s">
        <v>122</v>
      </c>
      <c r="D11" s="340">
        <v>1217852.58964802</v>
      </c>
      <c r="E11" s="349">
        <v>10</v>
      </c>
      <c r="F11" s="340">
        <v>7111342.2004912496</v>
      </c>
      <c r="G11" s="340">
        <v>12178525.896480201</v>
      </c>
      <c r="H11" s="340">
        <v>8329194.79013927</v>
      </c>
      <c r="I11" s="346">
        <v>2.6317386630249399E-2</v>
      </c>
      <c r="J11" s="346">
        <v>0.88064728293141603</v>
      </c>
      <c r="L11" s="354"/>
    </row>
    <row r="12" spans="1:12" ht="15" thickBot="1" x14ac:dyDescent="0.4">
      <c r="A12" s="322" t="s">
        <v>199</v>
      </c>
      <c r="B12" s="322" t="s">
        <v>499</v>
      </c>
      <c r="C12" s="322" t="s">
        <v>22</v>
      </c>
      <c r="D12" s="340">
        <v>7613649.2368816696</v>
      </c>
      <c r="E12" s="349">
        <v>9.4421857720848195</v>
      </c>
      <c r="F12" s="340">
        <v>0</v>
      </c>
      <c r="G12" s="340">
        <v>71889490.498128504</v>
      </c>
      <c r="H12" s="340">
        <v>7613649.2368816696</v>
      </c>
      <c r="I12" s="346">
        <v>2.40565091443572E-2</v>
      </c>
      <c r="J12" s="346">
        <v>0.90470379207577301</v>
      </c>
      <c r="L12" s="354"/>
    </row>
    <row r="13" spans="1:12" ht="15" thickBot="1" x14ac:dyDescent="0.4">
      <c r="A13" s="322" t="s">
        <v>199</v>
      </c>
      <c r="B13" s="322" t="s">
        <v>131</v>
      </c>
      <c r="C13" s="322" t="s">
        <v>23</v>
      </c>
      <c r="D13" s="340">
        <v>0</v>
      </c>
      <c r="E13" s="349"/>
      <c r="F13" s="340">
        <v>5877951.0044165105</v>
      </c>
      <c r="G13" s="340"/>
      <c r="H13" s="340">
        <v>5877951.0044165105</v>
      </c>
      <c r="I13" s="346">
        <v>1.8572300573403401E-2</v>
      </c>
      <c r="J13" s="346">
        <v>0.92327609264917598</v>
      </c>
      <c r="L13" s="354"/>
    </row>
    <row r="14" spans="1:12" ht="15" thickBot="1" x14ac:dyDescent="0.4">
      <c r="A14" s="322" t="s">
        <v>199</v>
      </c>
      <c r="B14" s="322" t="s">
        <v>376</v>
      </c>
      <c r="C14" s="322" t="s">
        <v>329</v>
      </c>
      <c r="D14" s="340">
        <v>926826.52451751195</v>
      </c>
      <c r="E14" s="349">
        <v>20</v>
      </c>
      <c r="F14" s="340">
        <v>4460632.3995431196</v>
      </c>
      <c r="G14" s="340">
        <v>18536530.490350202</v>
      </c>
      <c r="H14" s="340">
        <v>5387458.9240606297</v>
      </c>
      <c r="I14" s="346">
        <v>1.70225145444966E-2</v>
      </c>
      <c r="J14" s="346">
        <v>0.94029860719367298</v>
      </c>
      <c r="L14" s="354"/>
    </row>
    <row r="15" spans="1:12" ht="15" thickBot="1" x14ac:dyDescent="0.4">
      <c r="A15" s="322" t="s">
        <v>199</v>
      </c>
      <c r="B15" s="322" t="s">
        <v>1274</v>
      </c>
      <c r="C15" s="322" t="s">
        <v>22</v>
      </c>
      <c r="D15" s="340">
        <v>4124851.61574338</v>
      </c>
      <c r="E15" s="349">
        <v>7.8796244515073299</v>
      </c>
      <c r="F15" s="340">
        <v>0</v>
      </c>
      <c r="G15" s="340">
        <v>32502281.650251001</v>
      </c>
      <c r="H15" s="340">
        <v>4124851.61574338</v>
      </c>
      <c r="I15" s="346">
        <v>1.3033110342483899E-2</v>
      </c>
      <c r="J15" s="346">
        <v>0.95333171753615698</v>
      </c>
      <c r="L15" s="354"/>
    </row>
    <row r="16" spans="1:12" ht="15" thickBot="1" x14ac:dyDescent="0.4">
      <c r="A16" s="322" t="s">
        <v>199</v>
      </c>
      <c r="B16" s="322" t="s">
        <v>622</v>
      </c>
      <c r="C16" s="322" t="s">
        <v>23</v>
      </c>
      <c r="D16" s="340">
        <v>0</v>
      </c>
      <c r="E16" s="349"/>
      <c r="F16" s="340">
        <v>3930683.9394943002</v>
      </c>
      <c r="G16" s="340"/>
      <c r="H16" s="340">
        <v>3930683.9394943002</v>
      </c>
      <c r="I16" s="346">
        <v>1.2419607364621801E-2</v>
      </c>
      <c r="J16" s="346">
        <v>0.96575132490077897</v>
      </c>
      <c r="L16" s="354"/>
    </row>
    <row r="17" spans="1:12" ht="15" thickBot="1" x14ac:dyDescent="0.4">
      <c r="A17" s="322" t="s">
        <v>199</v>
      </c>
      <c r="B17" s="322" t="s">
        <v>686</v>
      </c>
      <c r="C17" s="322" t="s">
        <v>23</v>
      </c>
      <c r="D17" s="340">
        <v>2449.7517253572</v>
      </c>
      <c r="E17" s="349">
        <v>6</v>
      </c>
      <c r="F17" s="340">
        <v>1521128.1868418599</v>
      </c>
      <c r="G17" s="340">
        <v>14698.510352143199</v>
      </c>
      <c r="H17" s="340">
        <v>1523577.93856722</v>
      </c>
      <c r="I17" s="346">
        <v>4.8139815049182298E-3</v>
      </c>
      <c r="J17" s="346">
        <v>0.97056530640569705</v>
      </c>
      <c r="L17" s="354"/>
    </row>
    <row r="18" spans="1:12" ht="15" thickBot="1" x14ac:dyDescent="0.4">
      <c r="A18" s="322" t="s">
        <v>199</v>
      </c>
      <c r="B18" s="322" t="s">
        <v>356</v>
      </c>
      <c r="C18" s="322" t="s">
        <v>23</v>
      </c>
      <c r="D18" s="340">
        <v>1088133.9403498999</v>
      </c>
      <c r="E18" s="349">
        <v>14.099258871725</v>
      </c>
      <c r="F18" s="340">
        <v>227514.11279394399</v>
      </c>
      <c r="G18" s="340">
        <v>15341882.112103401</v>
      </c>
      <c r="H18" s="340">
        <v>1315648.0531438401</v>
      </c>
      <c r="I18" s="346">
        <v>4.1569946863185903E-3</v>
      </c>
      <c r="J18" s="346">
        <v>0.97472230109201496</v>
      </c>
      <c r="L18" s="354"/>
    </row>
    <row r="19" spans="1:12" ht="15" thickBot="1" x14ac:dyDescent="0.4">
      <c r="A19" s="322" t="s">
        <v>199</v>
      </c>
      <c r="B19" s="322" t="s">
        <v>349</v>
      </c>
      <c r="C19" s="322" t="s">
        <v>23</v>
      </c>
      <c r="D19" s="340">
        <v>75025.756460148899</v>
      </c>
      <c r="E19" s="349">
        <v>12.565021023508301</v>
      </c>
      <c r="F19" s="340">
        <v>1081565.50872695</v>
      </c>
      <c r="G19" s="340">
        <v>942700.20722638804</v>
      </c>
      <c r="H19" s="340">
        <v>1156591.2651871</v>
      </c>
      <c r="I19" s="346">
        <v>3.6544300218711999E-3</v>
      </c>
      <c r="J19" s="346">
        <v>0.97837673111388701</v>
      </c>
      <c r="L19" s="354"/>
    </row>
    <row r="20" spans="1:12" ht="15" thickBot="1" x14ac:dyDescent="0.4">
      <c r="A20" s="322" t="s">
        <v>199</v>
      </c>
      <c r="B20" s="322" t="s">
        <v>357</v>
      </c>
      <c r="C20" s="322" t="s">
        <v>23</v>
      </c>
      <c r="D20" s="340">
        <v>27233.3177068326</v>
      </c>
      <c r="E20" s="349">
        <v>10.9</v>
      </c>
      <c r="F20" s="340">
        <v>1020807.7389851999</v>
      </c>
      <c r="G20" s="340">
        <v>296843.16300447501</v>
      </c>
      <c r="H20" s="340">
        <v>1048041.05669203</v>
      </c>
      <c r="I20" s="346">
        <v>3.3114487520441399E-3</v>
      </c>
      <c r="J20" s="346">
        <v>0.98168817986593104</v>
      </c>
      <c r="L20" s="354"/>
    </row>
    <row r="21" spans="1:12" ht="15" thickBot="1" x14ac:dyDescent="0.4">
      <c r="A21" s="322" t="s">
        <v>199</v>
      </c>
      <c r="B21" s="322" t="s">
        <v>347</v>
      </c>
      <c r="C21" s="322" t="s">
        <v>125</v>
      </c>
      <c r="D21" s="340">
        <v>247886.73283611899</v>
      </c>
      <c r="E21" s="349">
        <v>16.579095785823299</v>
      </c>
      <c r="F21" s="340">
        <v>723662.66075795598</v>
      </c>
      <c r="G21" s="340">
        <v>4109737.8877248</v>
      </c>
      <c r="H21" s="340">
        <v>971549.39359407499</v>
      </c>
      <c r="I21" s="346">
        <v>3.0697614434314498E-3</v>
      </c>
      <c r="J21" s="346">
        <v>0.98475794130936201</v>
      </c>
      <c r="L21" s="354"/>
    </row>
    <row r="22" spans="1:12" ht="15" thickBot="1" x14ac:dyDescent="0.4">
      <c r="A22" s="322" t="s">
        <v>199</v>
      </c>
      <c r="B22" s="322" t="s">
        <v>496</v>
      </c>
      <c r="C22" s="322" t="s">
        <v>24</v>
      </c>
      <c r="D22" s="340">
        <v>0</v>
      </c>
      <c r="E22" s="349"/>
      <c r="F22" s="340">
        <v>510079.73174999998</v>
      </c>
      <c r="G22" s="340"/>
      <c r="H22" s="340">
        <v>510079.73174999998</v>
      </c>
      <c r="I22" s="346">
        <v>1.61167626054453E-3</v>
      </c>
      <c r="J22" s="346">
        <v>0.98636961756990704</v>
      </c>
      <c r="L22" s="354"/>
    </row>
    <row r="23" spans="1:12" ht="15" thickBot="1" x14ac:dyDescent="0.4">
      <c r="A23" s="322" t="s">
        <v>199</v>
      </c>
      <c r="B23" s="322" t="s">
        <v>373</v>
      </c>
      <c r="C23" s="322" t="s">
        <v>23</v>
      </c>
      <c r="D23" s="340">
        <v>446636.33480429702</v>
      </c>
      <c r="E23" s="349">
        <v>10.576479487998499</v>
      </c>
      <c r="F23" s="340">
        <v>0</v>
      </c>
      <c r="G23" s="340">
        <v>4723840.03365249</v>
      </c>
      <c r="H23" s="340">
        <v>446636.33480429702</v>
      </c>
      <c r="I23" s="346">
        <v>1.4112169786301299E-3</v>
      </c>
      <c r="J23" s="346">
        <v>0.98778083454853705</v>
      </c>
      <c r="L23" s="354"/>
    </row>
    <row r="24" spans="1:12" ht="15" thickBot="1" x14ac:dyDescent="0.4">
      <c r="A24" s="322" t="s">
        <v>199</v>
      </c>
      <c r="B24" s="322" t="s">
        <v>78</v>
      </c>
      <c r="C24" s="322" t="s">
        <v>23</v>
      </c>
      <c r="D24" s="340">
        <v>146716.95833333299</v>
      </c>
      <c r="E24" s="349">
        <v>20</v>
      </c>
      <c r="F24" s="340">
        <v>230341.72585468399</v>
      </c>
      <c r="G24" s="340">
        <v>2934339.16666666</v>
      </c>
      <c r="H24" s="340">
        <v>377058.68418801698</v>
      </c>
      <c r="I24" s="346">
        <v>1.1913755679981201E-3</v>
      </c>
      <c r="J24" s="346">
        <v>0.98897221011653502</v>
      </c>
      <c r="L24" s="354"/>
    </row>
    <row r="25" spans="1:12" ht="15" thickBot="1" x14ac:dyDescent="0.4">
      <c r="A25" s="322" t="s">
        <v>199</v>
      </c>
      <c r="B25" s="322" t="s">
        <v>347</v>
      </c>
      <c r="C25" s="322" t="s">
        <v>23</v>
      </c>
      <c r="D25" s="340">
        <v>357332.23711492401</v>
      </c>
      <c r="E25" s="349">
        <v>16.544543081243901</v>
      </c>
      <c r="F25" s="340">
        <v>0</v>
      </c>
      <c r="G25" s="340">
        <v>5911898.5912651401</v>
      </c>
      <c r="H25" s="340">
        <v>357332.23711492401</v>
      </c>
      <c r="I25" s="346">
        <v>1.12904678982158E-3</v>
      </c>
      <c r="J25" s="346">
        <v>0.99010125690635697</v>
      </c>
      <c r="L25" s="354"/>
    </row>
    <row r="26" spans="1:12" ht="15" thickBot="1" x14ac:dyDescent="0.4">
      <c r="A26" s="322" t="s">
        <v>199</v>
      </c>
      <c r="B26" s="322" t="s">
        <v>351</v>
      </c>
      <c r="C26" s="322" t="s">
        <v>22</v>
      </c>
      <c r="D26" s="340">
        <v>349343.639277949</v>
      </c>
      <c r="E26" s="349">
        <v>9.4963657330657405</v>
      </c>
      <c r="F26" s="340">
        <v>0</v>
      </c>
      <c r="G26" s="340">
        <v>3317494.9651035899</v>
      </c>
      <c r="H26" s="340">
        <v>349343.639277949</v>
      </c>
      <c r="I26" s="346">
        <v>1.1038055722481701E-3</v>
      </c>
      <c r="J26" s="346">
        <v>0.99120506247860496</v>
      </c>
      <c r="L26" s="354"/>
    </row>
    <row r="27" spans="1:12" ht="15" thickBot="1" x14ac:dyDescent="0.4">
      <c r="A27" s="322" t="s">
        <v>199</v>
      </c>
      <c r="B27" s="322" t="s">
        <v>493</v>
      </c>
      <c r="C27" s="322" t="s">
        <v>23</v>
      </c>
      <c r="D27" s="340">
        <v>3936</v>
      </c>
      <c r="E27" s="349">
        <v>15</v>
      </c>
      <c r="F27" s="340">
        <v>288245.00132547901</v>
      </c>
      <c r="G27" s="340">
        <v>59040</v>
      </c>
      <c r="H27" s="340">
        <v>292181.00132547901</v>
      </c>
      <c r="I27" s="346">
        <v>9.23191325408716E-4</v>
      </c>
      <c r="J27" s="346">
        <v>0.99212825380401304</v>
      </c>
      <c r="L27" s="354"/>
    </row>
    <row r="28" spans="1:12" ht="15" thickBot="1" x14ac:dyDescent="0.4">
      <c r="A28" s="322" t="s">
        <v>199</v>
      </c>
      <c r="B28" s="322" t="s">
        <v>703</v>
      </c>
      <c r="C28" s="322" t="s">
        <v>22</v>
      </c>
      <c r="D28" s="340">
        <v>283368.09140640002</v>
      </c>
      <c r="E28" s="349">
        <v>8</v>
      </c>
      <c r="F28" s="340">
        <v>0</v>
      </c>
      <c r="G28" s="340">
        <v>2266944.7312512002</v>
      </c>
      <c r="H28" s="340">
        <v>283368.09140640002</v>
      </c>
      <c r="I28" s="346">
        <v>8.9534556558178201E-4</v>
      </c>
      <c r="J28" s="346">
        <v>0.99302359936959494</v>
      </c>
      <c r="L28" s="354"/>
    </row>
    <row r="29" spans="1:12" ht="15" thickBot="1" x14ac:dyDescent="0.4">
      <c r="A29" s="322" t="s">
        <v>199</v>
      </c>
      <c r="B29" s="322" t="s">
        <v>616</v>
      </c>
      <c r="C29" s="322" t="s">
        <v>22</v>
      </c>
      <c r="D29" s="340">
        <v>245743.98551904</v>
      </c>
      <c r="E29" s="349">
        <v>11</v>
      </c>
      <c r="F29" s="340">
        <v>0</v>
      </c>
      <c r="G29" s="340">
        <v>2703183.8407094399</v>
      </c>
      <c r="H29" s="340">
        <v>245743.98551904</v>
      </c>
      <c r="I29" s="346">
        <v>7.7646635021905196E-4</v>
      </c>
      <c r="J29" s="346">
        <v>0.99380006571981405</v>
      </c>
      <c r="L29" s="354"/>
    </row>
    <row r="30" spans="1:12" ht="15" thickBot="1" x14ac:dyDescent="0.4">
      <c r="A30" s="322" t="s">
        <v>199</v>
      </c>
      <c r="B30" s="322" t="s">
        <v>479</v>
      </c>
      <c r="C30" s="322" t="s">
        <v>121</v>
      </c>
      <c r="D30" s="340">
        <v>242498.35387201401</v>
      </c>
      <c r="E30" s="349">
        <v>16.503874509337599</v>
      </c>
      <c r="F30" s="340">
        <v>0</v>
      </c>
      <c r="G30" s="340">
        <v>4002162.4010246601</v>
      </c>
      <c r="H30" s="340">
        <v>242498.35387201401</v>
      </c>
      <c r="I30" s="346">
        <v>7.6621127213932099E-4</v>
      </c>
      <c r="J30" s="346">
        <v>0.99456627699195399</v>
      </c>
      <c r="L30" s="354"/>
    </row>
    <row r="31" spans="1:12" ht="15" thickBot="1" x14ac:dyDescent="0.4">
      <c r="A31" s="322" t="s">
        <v>199</v>
      </c>
      <c r="B31" s="322" t="s">
        <v>375</v>
      </c>
      <c r="C31" s="322" t="s">
        <v>121</v>
      </c>
      <c r="D31" s="340">
        <v>233348.703973428</v>
      </c>
      <c r="E31" s="349">
        <v>12</v>
      </c>
      <c r="F31" s="340">
        <v>0</v>
      </c>
      <c r="G31" s="340">
        <v>2800184.4476811402</v>
      </c>
      <c r="H31" s="340">
        <v>233348.703973428</v>
      </c>
      <c r="I31" s="346">
        <v>7.3730152996381404E-4</v>
      </c>
      <c r="J31" s="346">
        <v>0.99530357852191698</v>
      </c>
      <c r="L31" s="354"/>
    </row>
    <row r="32" spans="1:12" ht="15" thickBot="1" x14ac:dyDescent="0.4">
      <c r="A32" s="322" t="s">
        <v>199</v>
      </c>
      <c r="B32" s="322" t="s">
        <v>618</v>
      </c>
      <c r="C32" s="322" t="s">
        <v>23</v>
      </c>
      <c r="D32" s="340">
        <v>6804.59106354506</v>
      </c>
      <c r="E32" s="349">
        <v>3</v>
      </c>
      <c r="F32" s="340">
        <v>214735.78610221401</v>
      </c>
      <c r="G32" s="340">
        <v>20413.773190635198</v>
      </c>
      <c r="H32" s="340">
        <v>221540.37716575901</v>
      </c>
      <c r="I32" s="346">
        <v>6.9999128450987504E-4</v>
      </c>
      <c r="J32" s="346">
        <v>0.99600356980642701</v>
      </c>
      <c r="L32" s="354"/>
    </row>
    <row r="33" spans="1:12" ht="15" thickBot="1" x14ac:dyDescent="0.4">
      <c r="A33" s="322" t="s">
        <v>199</v>
      </c>
      <c r="B33" s="322" t="s">
        <v>500</v>
      </c>
      <c r="C33" s="322" t="s">
        <v>23</v>
      </c>
      <c r="D33" s="340">
        <v>53328.446096595799</v>
      </c>
      <c r="E33" s="349">
        <v>20</v>
      </c>
      <c r="F33" s="340">
        <v>155947.60328784</v>
      </c>
      <c r="G33" s="340">
        <v>1066568.9219319201</v>
      </c>
      <c r="H33" s="340">
        <v>209276.04938443599</v>
      </c>
      <c r="I33" s="346">
        <v>6.6124023304409705E-4</v>
      </c>
      <c r="J33" s="346">
        <v>0.99666481003947105</v>
      </c>
      <c r="L33" s="354"/>
    </row>
    <row r="34" spans="1:12" ht="15" thickBot="1" x14ac:dyDescent="0.4">
      <c r="A34" s="322" t="s">
        <v>199</v>
      </c>
      <c r="B34" s="322" t="s">
        <v>621</v>
      </c>
      <c r="C34" s="322" t="s">
        <v>23</v>
      </c>
      <c r="D34" s="340">
        <v>182650.36431623</v>
      </c>
      <c r="E34" s="349">
        <v>19</v>
      </c>
      <c r="F34" s="340">
        <v>0</v>
      </c>
      <c r="G34" s="340">
        <v>3470356.9220083798</v>
      </c>
      <c r="H34" s="340">
        <v>182650.36431623</v>
      </c>
      <c r="I34" s="346">
        <v>5.7711223917549502E-4</v>
      </c>
      <c r="J34" s="346">
        <v>0.99724192227864705</v>
      </c>
      <c r="L34" s="354"/>
    </row>
    <row r="35" spans="1:12" ht="15" thickBot="1" x14ac:dyDescent="0.4">
      <c r="A35" s="322" t="s">
        <v>199</v>
      </c>
      <c r="B35" s="322" t="s">
        <v>372</v>
      </c>
      <c r="C35" s="322" t="s">
        <v>121</v>
      </c>
      <c r="D35" s="340">
        <v>176152</v>
      </c>
      <c r="E35" s="349">
        <v>9</v>
      </c>
      <c r="F35" s="340">
        <v>0</v>
      </c>
      <c r="G35" s="340">
        <v>1585368</v>
      </c>
      <c r="H35" s="340">
        <v>176152</v>
      </c>
      <c r="I35" s="346">
        <v>5.5657964623182703E-4</v>
      </c>
      <c r="J35" s="346">
        <v>0.99779850192487896</v>
      </c>
      <c r="L35" s="354"/>
    </row>
    <row r="36" spans="1:12" ht="15" thickBot="1" x14ac:dyDescent="0.4">
      <c r="A36" s="322" t="s">
        <v>199</v>
      </c>
      <c r="B36" s="322" t="s">
        <v>625</v>
      </c>
      <c r="C36" s="322" t="s">
        <v>329</v>
      </c>
      <c r="D36" s="340">
        <v>170489.004453153</v>
      </c>
      <c r="E36" s="349">
        <v>19.630680971956401</v>
      </c>
      <c r="F36" s="340">
        <v>0</v>
      </c>
      <c r="G36" s="340">
        <v>3346815.2556463</v>
      </c>
      <c r="H36" s="340">
        <v>170489.004453153</v>
      </c>
      <c r="I36" s="346">
        <v>5.3868653086511697E-4</v>
      </c>
      <c r="J36" s="346">
        <v>0.99833718845574404</v>
      </c>
      <c r="L36" s="354"/>
    </row>
    <row r="37" spans="1:12" ht="15" thickBot="1" x14ac:dyDescent="0.4">
      <c r="A37" s="322" t="s">
        <v>199</v>
      </c>
      <c r="B37" s="322" t="s">
        <v>379</v>
      </c>
      <c r="C37" s="322" t="s">
        <v>122</v>
      </c>
      <c r="D37" s="340">
        <v>5083.8241704388802</v>
      </c>
      <c r="E37" s="349">
        <v>2</v>
      </c>
      <c r="F37" s="340">
        <v>161912.22861678101</v>
      </c>
      <c r="G37" s="340">
        <v>10167.6483408778</v>
      </c>
      <c r="H37" s="340">
        <v>166996.052787219</v>
      </c>
      <c r="I37" s="346">
        <v>5.2765000671250995E-4</v>
      </c>
      <c r="J37" s="346">
        <v>0.998864838462456</v>
      </c>
      <c r="L37" s="354"/>
    </row>
    <row r="38" spans="1:12" ht="15" thickBot="1" x14ac:dyDescent="0.4">
      <c r="A38" s="322" t="s">
        <v>199</v>
      </c>
      <c r="B38" s="322" t="s">
        <v>371</v>
      </c>
      <c r="C38" s="322" t="s">
        <v>23</v>
      </c>
      <c r="D38" s="340">
        <v>77745.540907089206</v>
      </c>
      <c r="E38" s="349">
        <v>11</v>
      </c>
      <c r="F38" s="340">
        <v>86371.685909727195</v>
      </c>
      <c r="G38" s="340">
        <v>855200.94997798104</v>
      </c>
      <c r="H38" s="340">
        <v>164117.22681681599</v>
      </c>
      <c r="I38" s="346">
        <v>5.18553908228417E-4</v>
      </c>
      <c r="J38" s="346">
        <v>0.99938339237068496</v>
      </c>
      <c r="L38" s="354"/>
    </row>
    <row r="39" spans="1:12" ht="15" thickBot="1" x14ac:dyDescent="0.4">
      <c r="A39" s="322" t="s">
        <v>199</v>
      </c>
      <c r="B39" s="322" t="s">
        <v>486</v>
      </c>
      <c r="C39" s="322" t="s">
        <v>23</v>
      </c>
      <c r="D39" s="340">
        <v>59127.738078273404</v>
      </c>
      <c r="E39" s="349">
        <v>18.280162470368001</v>
      </c>
      <c r="F39" s="340">
        <v>0</v>
      </c>
      <c r="G39" s="340">
        <v>1080864.6585762</v>
      </c>
      <c r="H39" s="340">
        <v>59127.738078273404</v>
      </c>
      <c r="I39" s="346">
        <v>1.86823286378205E-4</v>
      </c>
      <c r="J39" s="346">
        <v>0.99957021565706305</v>
      </c>
      <c r="L39" s="354"/>
    </row>
    <row r="40" spans="1:12" ht="15" thickBot="1" x14ac:dyDescent="0.4">
      <c r="A40" s="322" t="s">
        <v>199</v>
      </c>
      <c r="B40" s="322" t="s">
        <v>131</v>
      </c>
      <c r="C40" s="322" t="s">
        <v>122</v>
      </c>
      <c r="D40" s="340">
        <v>5191.6630898266003</v>
      </c>
      <c r="E40" s="349">
        <v>15</v>
      </c>
      <c r="F40" s="340">
        <v>37580.155559405801</v>
      </c>
      <c r="G40" s="340">
        <v>77874.946347399004</v>
      </c>
      <c r="H40" s="340">
        <v>42771.818649232402</v>
      </c>
      <c r="I40" s="346">
        <v>1.3514421461284301E-4</v>
      </c>
      <c r="J40" s="346">
        <v>0.99970535987167597</v>
      </c>
      <c r="L40" s="354"/>
    </row>
    <row r="41" spans="1:12" ht="15" thickBot="1" x14ac:dyDescent="0.4">
      <c r="A41" s="322" t="s">
        <v>199</v>
      </c>
      <c r="B41" s="322" t="s">
        <v>624</v>
      </c>
      <c r="C41" s="322" t="s">
        <v>329</v>
      </c>
      <c r="D41" s="340">
        <v>1093.68</v>
      </c>
      <c r="E41" s="349">
        <v>20</v>
      </c>
      <c r="F41" s="340">
        <v>26200.824509999999</v>
      </c>
      <c r="G41" s="340">
        <v>21873.599999999999</v>
      </c>
      <c r="H41" s="340">
        <v>27294.504509999999</v>
      </c>
      <c r="I41" s="346">
        <v>8.6241232936604701E-5</v>
      </c>
      <c r="J41" s="346">
        <v>0.99979160110461196</v>
      </c>
      <c r="L41" s="354"/>
    </row>
    <row r="42" spans="1:12" ht="15" thickBot="1" x14ac:dyDescent="0.4">
      <c r="A42" s="322" t="s">
        <v>199</v>
      </c>
      <c r="B42" s="322" t="s">
        <v>156</v>
      </c>
      <c r="C42" s="322" t="s">
        <v>122</v>
      </c>
      <c r="D42" s="340">
        <v>0</v>
      </c>
      <c r="E42" s="349"/>
      <c r="F42" s="340">
        <v>26787.197723604299</v>
      </c>
      <c r="G42" s="340"/>
      <c r="H42" s="340">
        <v>26787.197723604299</v>
      </c>
      <c r="I42" s="346">
        <v>8.4638318228266802E-5</v>
      </c>
      <c r="J42" s="346">
        <v>0.99987623942284098</v>
      </c>
      <c r="L42" s="354"/>
    </row>
    <row r="43" spans="1:12" ht="15" thickBot="1" x14ac:dyDescent="0.4">
      <c r="A43" s="322" t="s">
        <v>199</v>
      </c>
      <c r="B43" s="322" t="s">
        <v>506</v>
      </c>
      <c r="C43" s="322" t="s">
        <v>329</v>
      </c>
      <c r="D43" s="340">
        <v>19386.6848118095</v>
      </c>
      <c r="E43" s="349">
        <v>23.5</v>
      </c>
      <c r="F43" s="340">
        <v>0</v>
      </c>
      <c r="G43" s="340">
        <v>455587.09307752299</v>
      </c>
      <c r="H43" s="340">
        <v>19386.6848118095</v>
      </c>
      <c r="I43" s="346">
        <v>6.1255246458540705E-5</v>
      </c>
      <c r="J43" s="346">
        <v>0.99993749466929904</v>
      </c>
      <c r="L43" s="354"/>
    </row>
    <row r="44" spans="1:12" ht="15" thickBot="1" x14ac:dyDescent="0.4">
      <c r="A44" s="322" t="s">
        <v>199</v>
      </c>
      <c r="B44" s="322" t="s">
        <v>505</v>
      </c>
      <c r="C44" s="322" t="s">
        <v>23</v>
      </c>
      <c r="D44" s="340">
        <v>10691.7724350649</v>
      </c>
      <c r="E44" s="349">
        <v>15</v>
      </c>
      <c r="F44" s="340">
        <v>0</v>
      </c>
      <c r="G44" s="340">
        <v>160376.58652597401</v>
      </c>
      <c r="H44" s="340">
        <v>10691.7724350649</v>
      </c>
      <c r="I44" s="346">
        <v>3.3782318222328503E-5</v>
      </c>
      <c r="J44" s="346">
        <v>0.99997127698752097</v>
      </c>
      <c r="L44" s="354"/>
    </row>
    <row r="45" spans="1:12" ht="15" thickBot="1" x14ac:dyDescent="0.4">
      <c r="A45" s="322" t="s">
        <v>199</v>
      </c>
      <c r="B45" s="322" t="s">
        <v>503</v>
      </c>
      <c r="C45" s="322" t="s">
        <v>328</v>
      </c>
      <c r="D45" s="340">
        <v>3337.2</v>
      </c>
      <c r="E45" s="349">
        <v>7</v>
      </c>
      <c r="F45" s="340">
        <v>0</v>
      </c>
      <c r="G45" s="340">
        <v>23360.400000000001</v>
      </c>
      <c r="H45" s="340">
        <v>3337.2</v>
      </c>
      <c r="I45" s="346">
        <v>1.0544402535338E-5</v>
      </c>
      <c r="J45" s="346">
        <v>0.99998182139005698</v>
      </c>
      <c r="L45" s="354"/>
    </row>
    <row r="46" spans="1:12" ht="15" thickBot="1" x14ac:dyDescent="0.4">
      <c r="A46" s="322" t="s">
        <v>199</v>
      </c>
      <c r="B46" s="322" t="s">
        <v>695</v>
      </c>
      <c r="C46" s="322" t="s">
        <v>122</v>
      </c>
      <c r="D46" s="340">
        <v>0</v>
      </c>
      <c r="E46" s="349"/>
      <c r="F46" s="340">
        <v>2467.05492411872</v>
      </c>
      <c r="G46" s="340"/>
      <c r="H46" s="340">
        <v>2467.05492411872</v>
      </c>
      <c r="I46" s="346">
        <v>7.7950438081911097E-6</v>
      </c>
      <c r="J46" s="346">
        <v>0.99998961643386497</v>
      </c>
      <c r="L46" s="354"/>
    </row>
    <row r="47" spans="1:12" ht="15" thickBot="1" x14ac:dyDescent="0.4">
      <c r="A47" s="322" t="s">
        <v>199</v>
      </c>
      <c r="B47" s="322" t="s">
        <v>605</v>
      </c>
      <c r="C47" s="322" t="s">
        <v>122</v>
      </c>
      <c r="D47" s="340">
        <v>1722.2968565403</v>
      </c>
      <c r="E47" s="349">
        <v>10</v>
      </c>
      <c r="F47" s="340">
        <v>0</v>
      </c>
      <c r="G47" s="340">
        <v>17222.968565403</v>
      </c>
      <c r="H47" s="340">
        <v>1722.2968565403</v>
      </c>
      <c r="I47" s="346">
        <v>5.4418648389992E-6</v>
      </c>
      <c r="J47" s="346">
        <v>0.99999505829870405</v>
      </c>
      <c r="L47" s="354"/>
    </row>
    <row r="48" spans="1:12" x14ac:dyDescent="0.35">
      <c r="A48" s="336" t="s">
        <v>199</v>
      </c>
      <c r="B48" s="336" t="s">
        <v>495</v>
      </c>
      <c r="C48" s="336" t="s">
        <v>23</v>
      </c>
      <c r="D48" s="352">
        <v>1564</v>
      </c>
      <c r="E48" s="353">
        <v>10.323529411764699</v>
      </c>
      <c r="F48" s="352">
        <v>0</v>
      </c>
      <c r="G48" s="635">
        <v>16146</v>
      </c>
      <c r="H48" s="352">
        <v>1564</v>
      </c>
      <c r="I48" s="337">
        <v>4.9417012960771199E-6</v>
      </c>
      <c r="J48" s="337">
        <v>1</v>
      </c>
      <c r="L48" s="354"/>
    </row>
    <row r="49" spans="3:10" x14ac:dyDescent="0.35">
      <c r="C49" s="354"/>
      <c r="D49" s="354"/>
      <c r="E49" s="354"/>
      <c r="F49" s="354"/>
      <c r="G49" s="354"/>
      <c r="H49" s="354"/>
      <c r="I49" s="354"/>
      <c r="J49" s="354">
        <f>SUM(K2:K48)</f>
        <v>0</v>
      </c>
    </row>
    <row r="50" spans="3:10" x14ac:dyDescent="0.35">
      <c r="C50" s="35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66AF-935A-4482-B98F-284430A60F91}">
  <sheetPr codeName="Sheet47"/>
  <dimension ref="A1:H49"/>
  <sheetViews>
    <sheetView showGridLines="0" workbookViewId="0">
      <selection sqref="A1:H48"/>
    </sheetView>
  </sheetViews>
  <sheetFormatPr defaultColWidth="8.7265625" defaultRowHeight="14.5" x14ac:dyDescent="0.35"/>
  <cols>
    <col min="1" max="1" width="13.54296875" style="315" customWidth="1"/>
    <col min="2" max="2" width="34.54296875" style="315" customWidth="1"/>
    <col min="3" max="4" width="19.54296875" style="315" customWidth="1"/>
    <col min="5" max="5" width="19.1796875" style="315" customWidth="1"/>
    <col min="6" max="6" width="20.54296875" style="315" customWidth="1"/>
    <col min="7" max="7" width="12.54296875" style="315" bestFit="1" customWidth="1"/>
    <col min="8" max="8" width="13.81640625" style="315" customWidth="1"/>
    <col min="9" max="16384" width="8.7265625" style="315"/>
  </cols>
  <sheetData>
    <row r="1" spans="1:8" ht="27" thickBot="1" x14ac:dyDescent="0.4">
      <c r="A1" s="321" t="s">
        <v>98</v>
      </c>
      <c r="B1" s="321" t="s">
        <v>343</v>
      </c>
      <c r="C1" s="321" t="s">
        <v>21</v>
      </c>
      <c r="D1" s="324" t="s">
        <v>619</v>
      </c>
      <c r="E1" s="324" t="s">
        <v>601</v>
      </c>
      <c r="F1" s="324" t="s">
        <v>620</v>
      </c>
      <c r="G1" s="324" t="s">
        <v>511</v>
      </c>
      <c r="H1" s="324" t="s">
        <v>346</v>
      </c>
    </row>
    <row r="2" spans="1:8" ht="15.5" thickTop="1" thickBot="1" x14ac:dyDescent="0.4">
      <c r="A2" s="322" t="s">
        <v>199</v>
      </c>
      <c r="B2" s="322" t="s">
        <v>481</v>
      </c>
      <c r="C2" s="322" t="s">
        <v>22</v>
      </c>
      <c r="D2" s="340">
        <v>76983956.101617396</v>
      </c>
      <c r="E2" s="340">
        <v>0</v>
      </c>
      <c r="F2" s="340">
        <v>76983956.101617396</v>
      </c>
      <c r="G2" s="346">
        <v>0.25330860697589302</v>
      </c>
      <c r="H2" s="346">
        <v>0.25330860697589302</v>
      </c>
    </row>
    <row r="3" spans="1:8" ht="15" thickBot="1" x14ac:dyDescent="0.4">
      <c r="A3" s="322" t="s">
        <v>199</v>
      </c>
      <c r="B3" s="322" t="s">
        <v>490</v>
      </c>
      <c r="C3" s="322" t="s">
        <v>22</v>
      </c>
      <c r="D3" s="340">
        <v>49385018.515512802</v>
      </c>
      <c r="E3" s="340">
        <v>0</v>
      </c>
      <c r="F3" s="340">
        <v>49385018.515512802</v>
      </c>
      <c r="G3" s="346">
        <v>0.16249684842294601</v>
      </c>
      <c r="H3" s="346">
        <v>0.41580545539883801</v>
      </c>
    </row>
    <row r="4" spans="1:8" ht="15" thickBot="1" x14ac:dyDescent="0.4">
      <c r="A4" s="322" t="s">
        <v>199</v>
      </c>
      <c r="B4" s="322" t="s">
        <v>489</v>
      </c>
      <c r="C4" s="322" t="s">
        <v>22</v>
      </c>
      <c r="D4" s="340">
        <v>30777596.431742501</v>
      </c>
      <c r="E4" s="340">
        <v>0</v>
      </c>
      <c r="F4" s="340">
        <v>30777596.431742501</v>
      </c>
      <c r="G4" s="346">
        <v>0.101270842302518</v>
      </c>
      <c r="H4" s="346">
        <v>0.51707629770135699</v>
      </c>
    </row>
    <row r="5" spans="1:8" ht="15" thickBot="1" x14ac:dyDescent="0.4">
      <c r="A5" s="322" t="s">
        <v>199</v>
      </c>
      <c r="B5" s="322" t="s">
        <v>488</v>
      </c>
      <c r="C5" s="322" t="s">
        <v>22</v>
      </c>
      <c r="D5" s="340">
        <v>26056280.4077354</v>
      </c>
      <c r="E5" s="340">
        <v>0</v>
      </c>
      <c r="F5" s="340">
        <v>26056280.4077354</v>
      </c>
      <c r="G5" s="346">
        <v>8.5735787393732402E-2</v>
      </c>
      <c r="H5" s="346">
        <v>0.60281208509508899</v>
      </c>
    </row>
    <row r="6" spans="1:8" ht="15" thickBot="1" x14ac:dyDescent="0.4">
      <c r="A6" s="322" t="s">
        <v>199</v>
      </c>
      <c r="B6" s="322" t="s">
        <v>369</v>
      </c>
      <c r="C6" s="322" t="s">
        <v>329</v>
      </c>
      <c r="D6" s="340">
        <v>1562497.1804</v>
      </c>
      <c r="E6" s="340">
        <v>19173691.045200001</v>
      </c>
      <c r="F6" s="340">
        <v>20736188.2256</v>
      </c>
      <c r="G6" s="346">
        <v>6.8230514764443098E-2</v>
      </c>
      <c r="H6" s="346">
        <v>0.67104259985953196</v>
      </c>
    </row>
    <row r="7" spans="1:8" ht="15" thickBot="1" x14ac:dyDescent="0.4">
      <c r="A7" s="322" t="s">
        <v>199</v>
      </c>
      <c r="B7" s="322" t="s">
        <v>370</v>
      </c>
      <c r="C7" s="322" t="s">
        <v>329</v>
      </c>
      <c r="D7" s="340">
        <v>2206986.21350234</v>
      </c>
      <c r="E7" s="340">
        <v>12474840.0161447</v>
      </c>
      <c r="F7" s="340">
        <v>14681826.229646999</v>
      </c>
      <c r="G7" s="346">
        <v>4.8309195037794003E-2</v>
      </c>
      <c r="H7" s="346">
        <v>0.71935179489732604</v>
      </c>
    </row>
    <row r="8" spans="1:8" ht="15" thickBot="1" x14ac:dyDescent="0.4">
      <c r="A8" s="322" t="s">
        <v>199</v>
      </c>
      <c r="B8" s="322" t="s">
        <v>480</v>
      </c>
      <c r="C8" s="322" t="s">
        <v>22</v>
      </c>
      <c r="D8" s="340">
        <v>14658103.788911199</v>
      </c>
      <c r="E8" s="340">
        <v>0</v>
      </c>
      <c r="F8" s="340">
        <v>14658103.788911199</v>
      </c>
      <c r="G8" s="346">
        <v>4.8231138534580102E-2</v>
      </c>
      <c r="H8" s="346">
        <v>0.76758293343190598</v>
      </c>
    </row>
    <row r="9" spans="1:8" ht="15" thickBot="1" x14ac:dyDescent="0.4">
      <c r="A9" s="322" t="s">
        <v>199</v>
      </c>
      <c r="B9" s="322" t="s">
        <v>358</v>
      </c>
      <c r="C9" s="322" t="s">
        <v>328</v>
      </c>
      <c r="D9" s="340">
        <v>13430178.006855801</v>
      </c>
      <c r="E9" s="340">
        <v>0</v>
      </c>
      <c r="F9" s="340">
        <v>13430178.006855801</v>
      </c>
      <c r="G9" s="346">
        <v>4.4190762005843903E-2</v>
      </c>
      <c r="H9" s="346">
        <v>0.81177369543775002</v>
      </c>
    </row>
    <row r="10" spans="1:8" ht="15" thickBot="1" x14ac:dyDescent="0.4">
      <c r="A10" s="322" t="s">
        <v>199</v>
      </c>
      <c r="B10" s="322" t="s">
        <v>367</v>
      </c>
      <c r="C10" s="322" t="s">
        <v>122</v>
      </c>
      <c r="D10" s="340">
        <v>1791653.5600006799</v>
      </c>
      <c r="E10" s="340">
        <v>10824900.2697223</v>
      </c>
      <c r="F10" s="340">
        <v>12616553.829723001</v>
      </c>
      <c r="G10" s="346">
        <v>4.15136066952052E-2</v>
      </c>
      <c r="H10" s="346">
        <v>0.85328730213295501</v>
      </c>
    </row>
    <row r="11" spans="1:8" ht="15" thickBot="1" x14ac:dyDescent="0.4">
      <c r="A11" s="322" t="s">
        <v>199</v>
      </c>
      <c r="B11" s="322" t="s">
        <v>491</v>
      </c>
      <c r="C11" s="322" t="s">
        <v>122</v>
      </c>
      <c r="D11" s="340">
        <v>1217852.58965402</v>
      </c>
      <c r="E11" s="340">
        <v>7111342.2004906703</v>
      </c>
      <c r="F11" s="340">
        <v>8329194.7901446903</v>
      </c>
      <c r="G11" s="346">
        <v>2.7406447217878001E-2</v>
      </c>
      <c r="H11" s="346">
        <v>0.880693749350833</v>
      </c>
    </row>
    <row r="12" spans="1:8" ht="15" thickBot="1" x14ac:dyDescent="0.4">
      <c r="A12" s="322" t="s">
        <v>199</v>
      </c>
      <c r="B12" s="322" t="s">
        <v>499</v>
      </c>
      <c r="C12" s="322" t="s">
        <v>22</v>
      </c>
      <c r="D12" s="340">
        <v>6133893.1094934996</v>
      </c>
      <c r="E12" s="340">
        <v>0</v>
      </c>
      <c r="F12" s="340">
        <v>6133893.1094934996</v>
      </c>
      <c r="G12" s="346">
        <v>2.0183009520241799E-2</v>
      </c>
      <c r="H12" s="346">
        <v>0.90087675887107499</v>
      </c>
    </row>
    <row r="13" spans="1:8" ht="15" thickBot="1" x14ac:dyDescent="0.4">
      <c r="A13" s="322" t="s">
        <v>199</v>
      </c>
      <c r="B13" s="322" t="s">
        <v>131</v>
      </c>
      <c r="C13" s="322" t="s">
        <v>23</v>
      </c>
      <c r="D13" s="340">
        <v>0</v>
      </c>
      <c r="E13" s="340">
        <v>5877951.0044165105</v>
      </c>
      <c r="F13" s="340">
        <v>5877951.0044165105</v>
      </c>
      <c r="G13" s="346">
        <v>1.93408556301774E-2</v>
      </c>
      <c r="H13" s="346">
        <v>0.92021761450125295</v>
      </c>
    </row>
    <row r="14" spans="1:8" ht="15" thickBot="1" x14ac:dyDescent="0.4">
      <c r="A14" s="322" t="s">
        <v>199</v>
      </c>
      <c r="B14" s="322" t="s">
        <v>376</v>
      </c>
      <c r="C14" s="322" t="s">
        <v>329</v>
      </c>
      <c r="D14" s="340">
        <v>926826.514617512</v>
      </c>
      <c r="E14" s="340">
        <v>4460632.3995431196</v>
      </c>
      <c r="F14" s="340">
        <v>5387458.9141606297</v>
      </c>
      <c r="G14" s="346">
        <v>1.7726936647481699E-2</v>
      </c>
      <c r="H14" s="346">
        <v>0.93794455114873398</v>
      </c>
    </row>
    <row r="15" spans="1:8" ht="15" thickBot="1" x14ac:dyDescent="0.4">
      <c r="A15" s="322" t="s">
        <v>199</v>
      </c>
      <c r="B15" s="322" t="s">
        <v>1274</v>
      </c>
      <c r="C15" s="322" t="s">
        <v>22</v>
      </c>
      <c r="D15" s="340">
        <v>4104749.73578879</v>
      </c>
      <c r="E15" s="340">
        <v>0</v>
      </c>
      <c r="F15" s="340">
        <v>4104749.73578879</v>
      </c>
      <c r="G15" s="346">
        <v>1.3506300406085201E-2</v>
      </c>
      <c r="H15" s="346">
        <v>0.95145085155482001</v>
      </c>
    </row>
    <row r="16" spans="1:8" ht="15" thickBot="1" x14ac:dyDescent="0.4">
      <c r="A16" s="322" t="s">
        <v>199</v>
      </c>
      <c r="B16" s="322" t="s">
        <v>622</v>
      </c>
      <c r="C16" s="322" t="s">
        <v>23</v>
      </c>
      <c r="D16" s="340">
        <v>0</v>
      </c>
      <c r="E16" s="340">
        <v>3930683.9394943002</v>
      </c>
      <c r="F16" s="340">
        <v>3930683.9394943002</v>
      </c>
      <c r="G16" s="346">
        <v>1.2933552958249399E-2</v>
      </c>
      <c r="H16" s="346">
        <v>0.96438440451306895</v>
      </c>
    </row>
    <row r="17" spans="1:8" ht="15" thickBot="1" x14ac:dyDescent="0.4">
      <c r="A17" s="322" t="s">
        <v>199</v>
      </c>
      <c r="B17" s="322" t="s">
        <v>686</v>
      </c>
      <c r="C17" s="322" t="s">
        <v>23</v>
      </c>
      <c r="D17" s="340">
        <v>2449.7517253572</v>
      </c>
      <c r="E17" s="340">
        <v>1521128.1868418599</v>
      </c>
      <c r="F17" s="340">
        <v>1523577.93856722</v>
      </c>
      <c r="G17" s="346">
        <v>5.0131926804104004E-3</v>
      </c>
      <c r="H17" s="346">
        <v>0.96939759719347895</v>
      </c>
    </row>
    <row r="18" spans="1:8" ht="15" thickBot="1" x14ac:dyDescent="0.4">
      <c r="A18" s="322" t="s">
        <v>199</v>
      </c>
      <c r="B18" s="322" t="s">
        <v>356</v>
      </c>
      <c r="C18" s="322" t="s">
        <v>23</v>
      </c>
      <c r="D18" s="340">
        <v>1088133.9403498999</v>
      </c>
      <c r="E18" s="340">
        <v>227514.11279394399</v>
      </c>
      <c r="F18" s="340">
        <v>1315648.0531438401</v>
      </c>
      <c r="G18" s="346">
        <v>4.3290185707332198E-3</v>
      </c>
      <c r="H18" s="346">
        <v>0.97372661576421304</v>
      </c>
    </row>
    <row r="19" spans="1:8" ht="15" thickBot="1" x14ac:dyDescent="0.4">
      <c r="A19" s="322" t="s">
        <v>199</v>
      </c>
      <c r="B19" s="322" t="s">
        <v>349</v>
      </c>
      <c r="C19" s="322" t="s">
        <v>23</v>
      </c>
      <c r="D19" s="340">
        <v>75025.756641148895</v>
      </c>
      <c r="E19" s="340">
        <v>1081565.50878557</v>
      </c>
      <c r="F19" s="340">
        <v>1156591.26542672</v>
      </c>
      <c r="G19" s="346">
        <v>3.80565688127285E-3</v>
      </c>
      <c r="H19" s="346">
        <v>0.97753227264548503</v>
      </c>
    </row>
    <row r="20" spans="1:8" ht="15" thickBot="1" x14ac:dyDescent="0.4">
      <c r="A20" s="322" t="s">
        <v>199</v>
      </c>
      <c r="B20" s="322" t="s">
        <v>357</v>
      </c>
      <c r="C20" s="322" t="s">
        <v>23</v>
      </c>
      <c r="D20" s="340">
        <v>27233.3177068326</v>
      </c>
      <c r="E20" s="340">
        <v>1020807.7389851999</v>
      </c>
      <c r="F20" s="340">
        <v>1048041.05669203</v>
      </c>
      <c r="G20" s="346">
        <v>3.44848243150526E-3</v>
      </c>
      <c r="H20" s="346">
        <v>0.98098075507699101</v>
      </c>
    </row>
    <row r="21" spans="1:8" ht="15" thickBot="1" x14ac:dyDescent="0.4">
      <c r="A21" s="322" t="s">
        <v>199</v>
      </c>
      <c r="B21" s="322" t="s">
        <v>347</v>
      </c>
      <c r="C21" s="322" t="s">
        <v>125</v>
      </c>
      <c r="D21" s="340">
        <v>247886.73283611899</v>
      </c>
      <c r="E21" s="340">
        <v>723662.66075795598</v>
      </c>
      <c r="F21" s="340">
        <v>971549.39359407499</v>
      </c>
      <c r="G21" s="346">
        <v>3.1967936692515299E-3</v>
      </c>
      <c r="H21" s="346">
        <v>0.98417754874624197</v>
      </c>
    </row>
    <row r="22" spans="1:8" ht="15" thickBot="1" x14ac:dyDescent="0.4">
      <c r="A22" s="322" t="s">
        <v>199</v>
      </c>
      <c r="B22" s="322" t="s">
        <v>496</v>
      </c>
      <c r="C22" s="322" t="s">
        <v>24</v>
      </c>
      <c r="D22" s="340">
        <v>0</v>
      </c>
      <c r="E22" s="340">
        <v>494777.3397975</v>
      </c>
      <c r="F22" s="340">
        <v>494777.3397975</v>
      </c>
      <c r="G22" s="346">
        <v>1.6280192010645401E-3</v>
      </c>
      <c r="H22" s="346">
        <v>0.985805567947307</v>
      </c>
    </row>
    <row r="23" spans="1:8" ht="15" thickBot="1" x14ac:dyDescent="0.4">
      <c r="A23" s="322" t="s">
        <v>199</v>
      </c>
      <c r="B23" s="322" t="s">
        <v>373</v>
      </c>
      <c r="C23" s="322" t="s">
        <v>23</v>
      </c>
      <c r="D23" s="340">
        <v>446636.33480429702</v>
      </c>
      <c r="E23" s="340">
        <v>0</v>
      </c>
      <c r="F23" s="340">
        <v>446636.33480429702</v>
      </c>
      <c r="G23" s="346">
        <v>1.46961566439579E-3</v>
      </c>
      <c r="H23" s="346">
        <v>0.98727518361170297</v>
      </c>
    </row>
    <row r="24" spans="1:8" ht="15" thickBot="1" x14ac:dyDescent="0.4">
      <c r="A24" s="322" t="s">
        <v>199</v>
      </c>
      <c r="B24" s="322" t="s">
        <v>78</v>
      </c>
      <c r="C24" s="322" t="s">
        <v>23</v>
      </c>
      <c r="D24" s="340">
        <v>146716.95833333299</v>
      </c>
      <c r="E24" s="340">
        <v>230341.72585468399</v>
      </c>
      <c r="F24" s="340">
        <v>377058.68418801698</v>
      </c>
      <c r="G24" s="346">
        <v>1.2406768225025401E-3</v>
      </c>
      <c r="H24" s="346">
        <v>0.98851586043420503</v>
      </c>
    </row>
    <row r="25" spans="1:8" ht="15" thickBot="1" x14ac:dyDescent="0.4">
      <c r="A25" s="322" t="s">
        <v>199</v>
      </c>
      <c r="B25" s="322" t="s">
        <v>347</v>
      </c>
      <c r="C25" s="322" t="s">
        <v>23</v>
      </c>
      <c r="D25" s="340">
        <v>357332.23711492401</v>
      </c>
      <c r="E25" s="340">
        <v>0</v>
      </c>
      <c r="F25" s="340">
        <v>357332.23711492401</v>
      </c>
      <c r="G25" s="346">
        <v>1.17576876786745E-3</v>
      </c>
      <c r="H25" s="346">
        <v>0.98969162920207299</v>
      </c>
    </row>
    <row r="26" spans="1:8" ht="15" thickBot="1" x14ac:dyDescent="0.4">
      <c r="A26" s="322" t="s">
        <v>199</v>
      </c>
      <c r="B26" s="322" t="s">
        <v>351</v>
      </c>
      <c r="C26" s="322" t="s">
        <v>22</v>
      </c>
      <c r="D26" s="340">
        <v>349343.639277949</v>
      </c>
      <c r="E26" s="340">
        <v>0</v>
      </c>
      <c r="F26" s="340">
        <v>349343.639277949</v>
      </c>
      <c r="G26" s="346">
        <v>1.14948302350919E-3</v>
      </c>
      <c r="H26" s="346">
        <v>0.99084111222558202</v>
      </c>
    </row>
    <row r="27" spans="1:8" ht="15" thickBot="1" x14ac:dyDescent="0.4">
      <c r="A27" s="322" t="s">
        <v>199</v>
      </c>
      <c r="B27" s="322" t="s">
        <v>493</v>
      </c>
      <c r="C27" s="322" t="s">
        <v>23</v>
      </c>
      <c r="D27" s="340">
        <v>3936</v>
      </c>
      <c r="E27" s="340">
        <v>288245.00132547901</v>
      </c>
      <c r="F27" s="340">
        <v>292181.00132547901</v>
      </c>
      <c r="G27" s="346">
        <v>9.6139463569375704E-4</v>
      </c>
      <c r="H27" s="346">
        <v>0.99180250686127502</v>
      </c>
    </row>
    <row r="28" spans="1:8" ht="15" thickBot="1" x14ac:dyDescent="0.4">
      <c r="A28" s="322" t="s">
        <v>199</v>
      </c>
      <c r="B28" s="322" t="s">
        <v>703</v>
      </c>
      <c r="C28" s="322" t="s">
        <v>22</v>
      </c>
      <c r="D28" s="340">
        <v>283368.09140640002</v>
      </c>
      <c r="E28" s="340">
        <v>0</v>
      </c>
      <c r="F28" s="340">
        <v>283368.09140640002</v>
      </c>
      <c r="G28" s="346">
        <v>9.3239656845934096E-4</v>
      </c>
      <c r="H28" s="346">
        <v>0.99273490342973503</v>
      </c>
    </row>
    <row r="29" spans="1:8" ht="15" thickBot="1" x14ac:dyDescent="0.4">
      <c r="A29" s="322" t="s">
        <v>199</v>
      </c>
      <c r="B29" s="322" t="s">
        <v>616</v>
      </c>
      <c r="C29" s="322" t="s">
        <v>22</v>
      </c>
      <c r="D29" s="340">
        <v>245743.98551904</v>
      </c>
      <c r="E29" s="340">
        <v>0</v>
      </c>
      <c r="F29" s="340">
        <v>245743.98551904</v>
      </c>
      <c r="G29" s="346">
        <v>8.0859791827747E-4</v>
      </c>
      <c r="H29" s="346">
        <v>0.99354350134801195</v>
      </c>
    </row>
    <row r="30" spans="1:8" ht="15" thickBot="1" x14ac:dyDescent="0.4">
      <c r="A30" s="322" t="s">
        <v>199</v>
      </c>
      <c r="B30" s="322" t="s">
        <v>479</v>
      </c>
      <c r="C30" s="322" t="s">
        <v>121</v>
      </c>
      <c r="D30" s="340">
        <v>242498.35387201401</v>
      </c>
      <c r="E30" s="340">
        <v>0</v>
      </c>
      <c r="F30" s="340">
        <v>242498.35387201401</v>
      </c>
      <c r="G30" s="346">
        <v>7.9791846670213299E-4</v>
      </c>
      <c r="H30" s="346">
        <v>0.99434141981471402</v>
      </c>
    </row>
    <row r="31" spans="1:8" ht="15" thickBot="1" x14ac:dyDescent="0.4">
      <c r="A31" s="322" t="s">
        <v>199</v>
      </c>
      <c r="B31" s="322" t="s">
        <v>375</v>
      </c>
      <c r="C31" s="322" t="s">
        <v>121</v>
      </c>
      <c r="D31" s="340">
        <v>233348.703973428</v>
      </c>
      <c r="E31" s="340">
        <v>0</v>
      </c>
      <c r="F31" s="340">
        <v>233348.703973428</v>
      </c>
      <c r="G31" s="346">
        <v>7.6781238762419401E-4</v>
      </c>
      <c r="H31" s="346">
        <v>0.99510923220233904</v>
      </c>
    </row>
    <row r="32" spans="1:8" ht="15" thickBot="1" x14ac:dyDescent="0.4">
      <c r="A32" s="322" t="s">
        <v>199</v>
      </c>
      <c r="B32" s="322" t="s">
        <v>618</v>
      </c>
      <c r="C32" s="322" t="s">
        <v>23</v>
      </c>
      <c r="D32" s="340">
        <v>6804.59106354506</v>
      </c>
      <c r="E32" s="340">
        <v>214735.78610221401</v>
      </c>
      <c r="F32" s="340">
        <v>221540.37716575901</v>
      </c>
      <c r="G32" s="346">
        <v>7.2895817739864399E-4</v>
      </c>
      <c r="H32" s="346">
        <v>0.99583819037973698</v>
      </c>
    </row>
    <row r="33" spans="1:8" ht="15" thickBot="1" x14ac:dyDescent="0.4">
      <c r="A33" s="322" t="s">
        <v>199</v>
      </c>
      <c r="B33" s="322" t="s">
        <v>500</v>
      </c>
      <c r="C33" s="322" t="s">
        <v>23</v>
      </c>
      <c r="D33" s="340">
        <v>53328.446096595799</v>
      </c>
      <c r="E33" s="340">
        <v>155947.60328784</v>
      </c>
      <c r="F33" s="340">
        <v>209276.04938443599</v>
      </c>
      <c r="G33" s="346">
        <v>6.88603538028307E-4</v>
      </c>
      <c r="H33" s="346">
        <v>0.996526793917766</v>
      </c>
    </row>
    <row r="34" spans="1:8" ht="15" thickBot="1" x14ac:dyDescent="0.4">
      <c r="A34" s="322" t="s">
        <v>199</v>
      </c>
      <c r="B34" s="322" t="s">
        <v>621</v>
      </c>
      <c r="C34" s="322" t="s">
        <v>23</v>
      </c>
      <c r="D34" s="340">
        <v>182650.360576231</v>
      </c>
      <c r="E34" s="340">
        <v>0</v>
      </c>
      <c r="F34" s="340">
        <v>182650.360576231</v>
      </c>
      <c r="G34" s="346">
        <v>6.0099416481192505E-4</v>
      </c>
      <c r="H34" s="346">
        <v>0.99712778808257796</v>
      </c>
    </row>
    <row r="35" spans="1:8" ht="15" thickBot="1" x14ac:dyDescent="0.4">
      <c r="A35" s="322" t="s">
        <v>199</v>
      </c>
      <c r="B35" s="322" t="s">
        <v>372</v>
      </c>
      <c r="C35" s="322" t="s">
        <v>121</v>
      </c>
      <c r="D35" s="340">
        <v>176152</v>
      </c>
      <c r="E35" s="340">
        <v>0</v>
      </c>
      <c r="F35" s="340">
        <v>176152</v>
      </c>
      <c r="G35" s="346">
        <v>5.7961190870885898E-4</v>
      </c>
      <c r="H35" s="346">
        <v>0.99770739999128599</v>
      </c>
    </row>
    <row r="36" spans="1:8" ht="15" thickBot="1" x14ac:dyDescent="0.4">
      <c r="A36" s="322" t="s">
        <v>199</v>
      </c>
      <c r="B36" s="322" t="s">
        <v>625</v>
      </c>
      <c r="C36" s="322" t="s">
        <v>329</v>
      </c>
      <c r="D36" s="340">
        <v>170489.004453153</v>
      </c>
      <c r="E36" s="340">
        <v>0</v>
      </c>
      <c r="F36" s="340">
        <v>170489.004453153</v>
      </c>
      <c r="G36" s="346">
        <v>5.6097834418550405E-4</v>
      </c>
      <c r="H36" s="346">
        <v>0.998268378335472</v>
      </c>
    </row>
    <row r="37" spans="1:8" ht="15" thickBot="1" x14ac:dyDescent="0.4">
      <c r="A37" s="322" t="s">
        <v>199</v>
      </c>
      <c r="B37" s="322" t="s">
        <v>379</v>
      </c>
      <c r="C37" s="322" t="s">
        <v>122</v>
      </c>
      <c r="D37" s="340">
        <v>5083.8241704388802</v>
      </c>
      <c r="E37" s="340">
        <v>161912.22861678101</v>
      </c>
      <c r="F37" s="340">
        <v>166996.052787219</v>
      </c>
      <c r="G37" s="346">
        <v>5.4948510889939195E-4</v>
      </c>
      <c r="H37" s="346">
        <v>0.99881786344437096</v>
      </c>
    </row>
    <row r="38" spans="1:8" ht="15" thickBot="1" x14ac:dyDescent="0.4">
      <c r="A38" s="322" t="s">
        <v>199</v>
      </c>
      <c r="B38" s="322" t="s">
        <v>371</v>
      </c>
      <c r="C38" s="322" t="s">
        <v>23</v>
      </c>
      <c r="D38" s="340">
        <v>77745.541148089207</v>
      </c>
      <c r="E38" s="340">
        <v>86371.685909727195</v>
      </c>
      <c r="F38" s="340">
        <v>164117.227057816</v>
      </c>
      <c r="G38" s="346">
        <v>5.4001259836383405E-4</v>
      </c>
      <c r="H38" s="346">
        <v>0.99935787604273496</v>
      </c>
    </row>
    <row r="39" spans="1:8" ht="15" thickBot="1" x14ac:dyDescent="0.4">
      <c r="A39" s="322" t="s">
        <v>199</v>
      </c>
      <c r="B39" s="322" t="s">
        <v>486</v>
      </c>
      <c r="C39" s="322" t="s">
        <v>23</v>
      </c>
      <c r="D39" s="340">
        <v>59127.738078273404</v>
      </c>
      <c r="E39" s="340">
        <v>0</v>
      </c>
      <c r="F39" s="340">
        <v>59127.738078273404</v>
      </c>
      <c r="G39" s="346">
        <v>1.9455436852936999E-4</v>
      </c>
      <c r="H39" s="346">
        <v>0.99955243041126496</v>
      </c>
    </row>
    <row r="40" spans="1:8" ht="15" thickBot="1" x14ac:dyDescent="0.4">
      <c r="A40" s="322" t="s">
        <v>199</v>
      </c>
      <c r="B40" s="322" t="s">
        <v>131</v>
      </c>
      <c r="C40" s="322" t="s">
        <v>122</v>
      </c>
      <c r="D40" s="340">
        <v>5191.6631063266004</v>
      </c>
      <c r="E40" s="340">
        <v>37580.155553543802</v>
      </c>
      <c r="F40" s="340">
        <v>42771.818659870398</v>
      </c>
      <c r="G40" s="346">
        <v>1.4073672426311701E-4</v>
      </c>
      <c r="H40" s="346">
        <v>0.99969316713552803</v>
      </c>
    </row>
    <row r="41" spans="1:8" ht="15" thickBot="1" x14ac:dyDescent="0.4">
      <c r="A41" s="322" t="s">
        <v>199</v>
      </c>
      <c r="B41" s="322" t="s">
        <v>624</v>
      </c>
      <c r="C41" s="322" t="s">
        <v>329</v>
      </c>
      <c r="D41" s="340">
        <v>1093.68</v>
      </c>
      <c r="E41" s="340">
        <v>26200.824509999999</v>
      </c>
      <c r="F41" s="340">
        <v>27294.504509999999</v>
      </c>
      <c r="G41" s="346">
        <v>8.9810049595256703E-5</v>
      </c>
      <c r="H41" s="346">
        <v>0.99978297718512299</v>
      </c>
    </row>
    <row r="42" spans="1:8" ht="15" thickBot="1" x14ac:dyDescent="0.4">
      <c r="A42" s="322" t="s">
        <v>199</v>
      </c>
      <c r="B42" s="322" t="s">
        <v>156</v>
      </c>
      <c r="C42" s="322" t="s">
        <v>122</v>
      </c>
      <c r="D42" s="340">
        <v>0</v>
      </c>
      <c r="E42" s="340">
        <v>26787.197723604299</v>
      </c>
      <c r="F42" s="340">
        <v>26787.197723604299</v>
      </c>
      <c r="G42" s="346">
        <v>8.8140803405807803E-5</v>
      </c>
      <c r="H42" s="346">
        <v>0.99987111798852901</v>
      </c>
    </row>
    <row r="43" spans="1:8" ht="15" thickBot="1" x14ac:dyDescent="0.4">
      <c r="A43" s="322" t="s">
        <v>199</v>
      </c>
      <c r="B43" s="322" t="s">
        <v>506</v>
      </c>
      <c r="C43" s="322" t="s">
        <v>329</v>
      </c>
      <c r="D43" s="340">
        <v>19386.6848118095</v>
      </c>
      <c r="E43" s="340">
        <v>0</v>
      </c>
      <c r="F43" s="340">
        <v>19386.6848118095</v>
      </c>
      <c r="G43" s="346">
        <v>6.3790098252134196E-5</v>
      </c>
      <c r="H43" s="346">
        <v>0.99993490808678098</v>
      </c>
    </row>
    <row r="44" spans="1:8" ht="15" thickBot="1" x14ac:dyDescent="0.4">
      <c r="A44" s="322" t="s">
        <v>199</v>
      </c>
      <c r="B44" s="322" t="s">
        <v>505</v>
      </c>
      <c r="C44" s="322" t="s">
        <v>23</v>
      </c>
      <c r="D44" s="340">
        <v>10691.7724350649</v>
      </c>
      <c r="E44" s="340">
        <v>0</v>
      </c>
      <c r="F44" s="340">
        <v>10691.7724350649</v>
      </c>
      <c r="G44" s="346">
        <v>3.5180291047326897E-5</v>
      </c>
      <c r="H44" s="346">
        <v>0.99997008837782797</v>
      </c>
    </row>
    <row r="45" spans="1:8" ht="15" thickBot="1" x14ac:dyDescent="0.4">
      <c r="A45" s="322" t="s">
        <v>199</v>
      </c>
      <c r="B45" s="322" t="s">
        <v>503</v>
      </c>
      <c r="C45" s="322" t="s">
        <v>328</v>
      </c>
      <c r="D45" s="340">
        <v>3337.2</v>
      </c>
      <c r="E45" s="340">
        <v>0</v>
      </c>
      <c r="F45" s="340">
        <v>3337.2</v>
      </c>
      <c r="G45" s="346">
        <v>1.09807487950361E-5</v>
      </c>
      <c r="H45" s="346">
        <v>0.99998106912662299</v>
      </c>
    </row>
    <row r="46" spans="1:8" ht="15" thickBot="1" x14ac:dyDescent="0.4">
      <c r="A46" s="322" t="s">
        <v>199</v>
      </c>
      <c r="B46" s="322" t="s">
        <v>695</v>
      </c>
      <c r="C46" s="322" t="s">
        <v>122</v>
      </c>
      <c r="D46" s="340">
        <v>0</v>
      </c>
      <c r="E46" s="340">
        <v>2467.05492411872</v>
      </c>
      <c r="F46" s="340">
        <v>2467.05492411872</v>
      </c>
      <c r="G46" s="346">
        <v>8.1176166802422704E-6</v>
      </c>
      <c r="H46" s="346">
        <v>0.99998918674330295</v>
      </c>
    </row>
    <row r="47" spans="1:8" ht="15" thickBot="1" x14ac:dyDescent="0.4">
      <c r="A47" s="322" t="s">
        <v>199</v>
      </c>
      <c r="B47" s="322" t="s">
        <v>605</v>
      </c>
      <c r="C47" s="322" t="s">
        <v>122</v>
      </c>
      <c r="D47" s="340">
        <v>1722.2968565403</v>
      </c>
      <c r="E47" s="340">
        <v>0</v>
      </c>
      <c r="F47" s="340">
        <v>1722.2968565403</v>
      </c>
      <c r="G47" s="346">
        <v>5.6670589512613598E-6</v>
      </c>
      <c r="H47" s="346">
        <v>0.99999485380225495</v>
      </c>
    </row>
    <row r="48" spans="1:8" x14ac:dyDescent="0.35">
      <c r="A48" s="336" t="s">
        <v>199</v>
      </c>
      <c r="B48" s="336" t="s">
        <v>495</v>
      </c>
      <c r="C48" s="336" t="s">
        <v>23</v>
      </c>
      <c r="D48" s="352">
        <v>1564</v>
      </c>
      <c r="E48" s="353">
        <v>0</v>
      </c>
      <c r="F48" s="352">
        <v>1564</v>
      </c>
      <c r="G48" s="353">
        <v>5.14619774524646E-6</v>
      </c>
      <c r="H48" s="337">
        <v>1</v>
      </c>
    </row>
    <row r="49" spans="5:5" x14ac:dyDescent="0.35">
      <c r="E49" s="35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2B788-9F17-4EEB-8E2F-7BAE0A4DA5F2}">
  <sheetPr codeName="Sheet48"/>
  <dimension ref="A1:BI55"/>
  <sheetViews>
    <sheetView showGridLines="0" topLeftCell="A22" workbookViewId="0">
      <selection activeCell="A2" sqref="A2:AM52"/>
    </sheetView>
  </sheetViews>
  <sheetFormatPr defaultColWidth="9.1796875" defaultRowHeight="14.5" outlineLevelCol="2" x14ac:dyDescent="0.35"/>
  <cols>
    <col min="1" max="1" width="25.81640625" style="356" customWidth="1"/>
    <col min="2" max="2" width="51.26953125" style="356" customWidth="1"/>
    <col min="3" max="3" width="11.7265625" style="356" customWidth="1" outlineLevel="2"/>
    <col min="4" max="4" width="13.81640625" style="356" customWidth="1" outlineLevel="2"/>
    <col min="5" max="5" width="11.1796875" style="356" customWidth="1" outlineLevel="2"/>
    <col min="6" max="6" width="12.81640625" style="356" customWidth="1" outlineLevel="2"/>
    <col min="7" max="7" width="11.81640625" style="356" customWidth="1" outlineLevel="2"/>
    <col min="8" max="15" width="13.453125" style="356" customWidth="1" outlineLevel="2"/>
    <col min="16" max="27" width="13.453125" style="356" customWidth="1" outlineLevel="1"/>
    <col min="28" max="39" width="13.453125" style="356" customWidth="1"/>
    <col min="40" max="40" width="9" style="356" customWidth="1"/>
    <col min="41" max="51" width="9.1796875" style="356"/>
    <col min="52" max="52" width="10.81640625" style="356" bestFit="1" customWidth="1"/>
    <col min="53" max="53" width="14.54296875" style="357" customWidth="1"/>
    <col min="54" max="54" width="9.7265625" style="358" bestFit="1" customWidth="1"/>
    <col min="55" max="16384" width="9.1796875" style="356"/>
  </cols>
  <sheetData>
    <row r="1" spans="1:61" ht="26.5" thickBot="1" x14ac:dyDescent="0.4">
      <c r="A1" s="355" t="s">
        <v>200</v>
      </c>
    </row>
    <row r="2" spans="1:61" ht="15" customHeight="1" thickTop="1" x14ac:dyDescent="0.35">
      <c r="A2" s="359"/>
      <c r="B2" s="359"/>
      <c r="C2" s="360"/>
      <c r="D2" s="360"/>
      <c r="E2" s="360"/>
      <c r="F2" s="360"/>
      <c r="G2" s="361" t="s">
        <v>108</v>
      </c>
      <c r="H2" s="362"/>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4"/>
      <c r="AN2" s="365"/>
      <c r="AO2" s="366"/>
      <c r="AP2" s="365"/>
      <c r="AQ2" s="365"/>
    </row>
    <row r="3" spans="1:61" ht="40" thickBot="1" x14ac:dyDescent="0.4">
      <c r="A3" s="367" t="s">
        <v>98</v>
      </c>
      <c r="B3" s="367" t="s">
        <v>152</v>
      </c>
      <c r="C3" s="368" t="s">
        <v>465</v>
      </c>
      <c r="D3" s="368" t="s">
        <v>570</v>
      </c>
      <c r="E3" s="368" t="s">
        <v>192</v>
      </c>
      <c r="F3" s="368" t="s">
        <v>466</v>
      </c>
      <c r="G3" s="369" t="s">
        <v>401</v>
      </c>
      <c r="H3" s="370" t="s">
        <v>402</v>
      </c>
      <c r="I3" s="370" t="s">
        <v>403</v>
      </c>
      <c r="J3" s="370" t="s">
        <v>404</v>
      </c>
      <c r="K3" s="370" t="s">
        <v>405</v>
      </c>
      <c r="L3" s="370" t="s">
        <v>406</v>
      </c>
      <c r="M3" s="370" t="s">
        <v>407</v>
      </c>
      <c r="N3" s="370" t="s">
        <v>408</v>
      </c>
      <c r="O3" s="370" t="s">
        <v>409</v>
      </c>
      <c r="P3" s="370" t="s">
        <v>410</v>
      </c>
      <c r="Q3" s="370" t="s">
        <v>411</v>
      </c>
      <c r="R3" s="370" t="s">
        <v>412</v>
      </c>
      <c r="S3" s="370" t="s">
        <v>413</v>
      </c>
      <c r="T3" s="370" t="s">
        <v>414</v>
      </c>
      <c r="U3" s="370" t="s">
        <v>415</v>
      </c>
      <c r="V3" s="370" t="s">
        <v>416</v>
      </c>
      <c r="W3" s="370" t="s">
        <v>417</v>
      </c>
      <c r="X3" s="370" t="s">
        <v>418</v>
      </c>
      <c r="Y3" s="370" t="s">
        <v>419</v>
      </c>
      <c r="Z3" s="370" t="s">
        <v>420</v>
      </c>
      <c r="AA3" s="370" t="s">
        <v>421</v>
      </c>
      <c r="AB3" s="370" t="s">
        <v>422</v>
      </c>
      <c r="AC3" s="370" t="s">
        <v>423</v>
      </c>
      <c r="AD3" s="370" t="s">
        <v>424</v>
      </c>
      <c r="AE3" s="370" t="s">
        <v>425</v>
      </c>
      <c r="AF3" s="370" t="s">
        <v>426</v>
      </c>
      <c r="AG3" s="370" t="s">
        <v>427</v>
      </c>
      <c r="AH3" s="370" t="s">
        <v>428</v>
      </c>
      <c r="AI3" s="370" t="s">
        <v>429</v>
      </c>
      <c r="AJ3" s="370" t="s">
        <v>430</v>
      </c>
      <c r="AK3" s="370" t="s">
        <v>431</v>
      </c>
      <c r="AL3" s="370" t="s">
        <v>432</v>
      </c>
      <c r="AM3" s="371" t="s">
        <v>433</v>
      </c>
      <c r="AN3" s="366"/>
      <c r="AO3" s="653"/>
      <c r="AP3" s="653"/>
      <c r="AQ3" s="653"/>
      <c r="AR3" s="653"/>
      <c r="AS3" s="372"/>
      <c r="AT3" s="372"/>
      <c r="AU3" s="372"/>
      <c r="AV3" s="372"/>
      <c r="AW3" s="372"/>
      <c r="AX3" s="372"/>
      <c r="AY3" s="372"/>
      <c r="AZ3" s="315"/>
      <c r="BA3" s="315"/>
      <c r="BB3" s="315"/>
      <c r="BC3" s="315"/>
      <c r="BD3" s="315"/>
      <c r="BE3" s="315"/>
      <c r="BF3" s="315"/>
      <c r="BG3" s="315"/>
      <c r="BH3" s="315"/>
      <c r="BI3" s="315"/>
    </row>
    <row r="4" spans="1:61" ht="15.5" thickTop="1" thickBot="1" x14ac:dyDescent="0.4">
      <c r="A4" s="373" t="s">
        <v>198</v>
      </c>
      <c r="B4" s="373" t="s">
        <v>442</v>
      </c>
      <c r="C4" s="374">
        <v>11.246085474299299</v>
      </c>
      <c r="D4" s="375">
        <v>269381913.05046999</v>
      </c>
      <c r="E4" s="376">
        <v>0.76333374907329399</v>
      </c>
      <c r="F4" s="377">
        <v>2046609041.54</v>
      </c>
      <c r="G4" s="378"/>
      <c r="H4" s="378"/>
      <c r="I4" s="378"/>
      <c r="J4" s="375">
        <v>205628305.621351</v>
      </c>
      <c r="K4" s="375">
        <v>205628305.621351</v>
      </c>
      <c r="L4" s="375">
        <v>205628305.621351</v>
      </c>
      <c r="M4" s="375">
        <v>205628305.621351</v>
      </c>
      <c r="N4" s="375">
        <v>153913771.285806</v>
      </c>
      <c r="O4" s="375">
        <v>148333241.81868801</v>
      </c>
      <c r="P4" s="375">
        <v>145626215.83480701</v>
      </c>
      <c r="Q4" s="375">
        <v>116519955.004017</v>
      </c>
      <c r="R4" s="375">
        <v>116469814.539626</v>
      </c>
      <c r="S4" s="375">
        <v>105535834.928342</v>
      </c>
      <c r="T4" s="375">
        <v>95096158.627060398</v>
      </c>
      <c r="U4" s="375">
        <v>87314960.370165795</v>
      </c>
      <c r="V4" s="375">
        <v>87131316.554251701</v>
      </c>
      <c r="W4" s="375">
        <v>86512236.350495905</v>
      </c>
      <c r="X4" s="375">
        <v>81642313.741340205</v>
      </c>
      <c r="Y4" s="375">
        <v>0</v>
      </c>
      <c r="Z4" s="375">
        <v>0</v>
      </c>
      <c r="AA4" s="375">
        <v>0</v>
      </c>
      <c r="AB4" s="375">
        <v>0</v>
      </c>
      <c r="AC4" s="375">
        <v>0</v>
      </c>
      <c r="AD4" s="375">
        <v>0</v>
      </c>
      <c r="AE4" s="375">
        <v>0</v>
      </c>
      <c r="AF4" s="375">
        <v>0</v>
      </c>
      <c r="AG4" s="379">
        <v>0</v>
      </c>
      <c r="AH4" s="379">
        <v>0</v>
      </c>
      <c r="AI4" s="379">
        <v>0</v>
      </c>
      <c r="AJ4" s="379">
        <v>0</v>
      </c>
      <c r="AK4" s="379">
        <v>0</v>
      </c>
      <c r="AL4" s="379">
        <v>0</v>
      </c>
      <c r="AM4" s="375">
        <v>0</v>
      </c>
      <c r="AN4" s="365"/>
      <c r="AO4" s="365"/>
      <c r="AP4" s="365"/>
      <c r="AQ4" s="372"/>
      <c r="AR4" s="372"/>
      <c r="AS4" s="372"/>
      <c r="AT4" s="372"/>
      <c r="AU4" s="372"/>
      <c r="AV4" s="372"/>
      <c r="AW4" s="372"/>
      <c r="AX4" s="372"/>
      <c r="AY4" s="372"/>
      <c r="AZ4" s="315"/>
      <c r="BA4" s="315"/>
      <c r="BB4" s="315"/>
      <c r="BC4" s="315"/>
      <c r="BD4" s="315"/>
      <c r="BE4" s="315"/>
      <c r="BF4" s="315"/>
      <c r="BG4" s="315"/>
      <c r="BH4" s="315"/>
      <c r="BI4" s="315"/>
    </row>
    <row r="5" spans="1:61" ht="15" thickBot="1" x14ac:dyDescent="0.4">
      <c r="A5" s="594" t="s">
        <v>198</v>
      </c>
      <c r="B5" s="594" t="s">
        <v>439</v>
      </c>
      <c r="C5" s="595">
        <v>13.536685525784399</v>
      </c>
      <c r="D5" s="427">
        <v>266168127.40777901</v>
      </c>
      <c r="E5" s="596">
        <v>0.77051410412558197</v>
      </c>
      <c r="F5" s="456">
        <v>2668928312.7467899</v>
      </c>
      <c r="G5" s="457"/>
      <c r="H5" s="457"/>
      <c r="I5" s="457"/>
      <c r="J5" s="427">
        <v>205086296.23638901</v>
      </c>
      <c r="K5" s="427">
        <v>205023917.356428</v>
      </c>
      <c r="L5" s="427">
        <v>204118183.47977901</v>
      </c>
      <c r="M5" s="427">
        <v>201518648.84508801</v>
      </c>
      <c r="N5" s="427">
        <v>200059901.281578</v>
      </c>
      <c r="O5" s="427">
        <v>198789618.76766801</v>
      </c>
      <c r="P5" s="427">
        <v>195365633.14684701</v>
      </c>
      <c r="Q5" s="427">
        <v>192518940.29699501</v>
      </c>
      <c r="R5" s="427">
        <v>190376141.754421</v>
      </c>
      <c r="S5" s="427">
        <v>186538348.45794299</v>
      </c>
      <c r="T5" s="427">
        <v>178595471.11103699</v>
      </c>
      <c r="U5" s="427">
        <v>140924626.50337499</v>
      </c>
      <c r="V5" s="427">
        <v>96990805.041189298</v>
      </c>
      <c r="W5" s="427">
        <v>90265581.569510803</v>
      </c>
      <c r="X5" s="427">
        <v>86921525.165568098</v>
      </c>
      <c r="Y5" s="427">
        <v>17124684.242462199</v>
      </c>
      <c r="Z5" s="427">
        <v>17085535.170963202</v>
      </c>
      <c r="AA5" s="427">
        <v>17085535.170963202</v>
      </c>
      <c r="AB5" s="427">
        <v>17085535.170963202</v>
      </c>
      <c r="AC5" s="427">
        <v>17085535.170963202</v>
      </c>
      <c r="AD5" s="427">
        <v>2924928.8710063598</v>
      </c>
      <c r="AE5" s="427">
        <v>2924928.8710063598</v>
      </c>
      <c r="AF5" s="427">
        <v>2924928.8710063598</v>
      </c>
      <c r="AG5" s="597">
        <v>796531.09681721998</v>
      </c>
      <c r="AH5" s="597">
        <v>796531.09681721998</v>
      </c>
      <c r="AI5" s="597">
        <v>0</v>
      </c>
      <c r="AJ5" s="597">
        <v>0</v>
      </c>
      <c r="AK5" s="597">
        <v>0</v>
      </c>
      <c r="AL5" s="597">
        <v>0</v>
      </c>
      <c r="AM5" s="427">
        <v>0</v>
      </c>
      <c r="AN5" s="365"/>
      <c r="AO5" s="365"/>
      <c r="AP5" s="365"/>
      <c r="AQ5" s="372"/>
      <c r="AR5" s="372"/>
      <c r="AS5" s="372"/>
      <c r="AT5" s="372"/>
      <c r="AU5" s="372"/>
      <c r="AV5" s="372"/>
      <c r="AW5" s="372"/>
      <c r="AX5" s="372"/>
      <c r="AY5" s="372"/>
      <c r="AZ5" s="315"/>
      <c r="BA5" s="315"/>
      <c r="BB5" s="315"/>
      <c r="BC5" s="315"/>
      <c r="BD5" s="315"/>
      <c r="BE5" s="315"/>
      <c r="BF5" s="315"/>
      <c r="BG5" s="315"/>
      <c r="BH5" s="315"/>
      <c r="BI5" s="315"/>
    </row>
    <row r="6" spans="1:61" ht="15" thickBot="1" x14ac:dyDescent="0.4">
      <c r="A6" s="594" t="s">
        <v>198</v>
      </c>
      <c r="B6" s="594" t="s">
        <v>542</v>
      </c>
      <c r="C6" s="595">
        <v>12.488321123612799</v>
      </c>
      <c r="D6" s="427">
        <v>222829653.00020999</v>
      </c>
      <c r="E6" s="596">
        <v>0.970244042114771</v>
      </c>
      <c r="F6" s="456">
        <v>2476947097.0984702</v>
      </c>
      <c r="G6" s="457"/>
      <c r="H6" s="457"/>
      <c r="I6" s="457"/>
      <c r="J6" s="427">
        <v>216199143.22995499</v>
      </c>
      <c r="K6" s="427">
        <v>216071758.05804801</v>
      </c>
      <c r="L6" s="427">
        <v>214495996.62895799</v>
      </c>
      <c r="M6" s="427">
        <v>207264016.765818</v>
      </c>
      <c r="N6" s="427">
        <v>196098879.234083</v>
      </c>
      <c r="O6" s="427">
        <v>189681441.96683699</v>
      </c>
      <c r="P6" s="427">
        <v>187439622.43284401</v>
      </c>
      <c r="Q6" s="427">
        <v>185503224.63398501</v>
      </c>
      <c r="R6" s="427">
        <v>184577889.42374599</v>
      </c>
      <c r="S6" s="427">
        <v>178745379.933575</v>
      </c>
      <c r="T6" s="427">
        <v>157656390.226937</v>
      </c>
      <c r="U6" s="427">
        <v>126542973.641219</v>
      </c>
      <c r="V6" s="427">
        <v>79714058.413957506</v>
      </c>
      <c r="W6" s="427">
        <v>70640721.274482995</v>
      </c>
      <c r="X6" s="427">
        <v>66128941.709015697</v>
      </c>
      <c r="Y6" s="427">
        <v>37331.904999999999</v>
      </c>
      <c r="Z6" s="427">
        <v>37331.904999999999</v>
      </c>
      <c r="AA6" s="427">
        <v>37331.904999999999</v>
      </c>
      <c r="AB6" s="427">
        <v>37331.904999999999</v>
      </c>
      <c r="AC6" s="427">
        <v>37331.904999999999</v>
      </c>
      <c r="AD6" s="427">
        <v>0</v>
      </c>
      <c r="AE6" s="427">
        <v>0</v>
      </c>
      <c r="AF6" s="427">
        <v>0</v>
      </c>
      <c r="AG6" s="597">
        <v>0</v>
      </c>
      <c r="AH6" s="597">
        <v>0</v>
      </c>
      <c r="AI6" s="597">
        <v>0</v>
      </c>
      <c r="AJ6" s="597">
        <v>0</v>
      </c>
      <c r="AK6" s="597">
        <v>0</v>
      </c>
      <c r="AL6" s="597">
        <v>0</v>
      </c>
      <c r="AM6" s="427">
        <v>0</v>
      </c>
      <c r="AN6" s="365"/>
      <c r="AO6" s="365"/>
      <c r="AP6" s="365"/>
      <c r="AQ6" s="372"/>
      <c r="AR6" s="372"/>
      <c r="AS6" s="372"/>
      <c r="AT6" s="372"/>
      <c r="AU6" s="372"/>
      <c r="AV6" s="372"/>
      <c r="AW6" s="372"/>
      <c r="AX6" s="372"/>
      <c r="AY6" s="372"/>
      <c r="AZ6" s="315"/>
      <c r="BA6" s="315"/>
      <c r="BB6" s="315"/>
      <c r="BC6" s="315"/>
      <c r="BD6" s="315"/>
      <c r="BE6" s="315"/>
      <c r="BF6" s="315"/>
      <c r="BG6" s="315"/>
      <c r="BH6" s="315"/>
      <c r="BI6" s="315"/>
    </row>
    <row r="7" spans="1:61" ht="15" thickBot="1" x14ac:dyDescent="0.4">
      <c r="A7" s="594" t="s">
        <v>198</v>
      </c>
      <c r="B7" s="594" t="s">
        <v>158</v>
      </c>
      <c r="C7" s="595">
        <v>19.974185451619299</v>
      </c>
      <c r="D7" s="427">
        <v>54194123.2507746</v>
      </c>
      <c r="E7" s="596">
        <v>0.86460592706537898</v>
      </c>
      <c r="F7" s="456">
        <v>897929009.97896695</v>
      </c>
      <c r="G7" s="457"/>
      <c r="H7" s="457"/>
      <c r="I7" s="457"/>
      <c r="J7" s="427">
        <v>46856560.174731404</v>
      </c>
      <c r="K7" s="427">
        <v>46856560.174731404</v>
      </c>
      <c r="L7" s="427">
        <v>46856560.174731404</v>
      </c>
      <c r="M7" s="427">
        <v>44617206.875074297</v>
      </c>
      <c r="N7" s="427">
        <v>44617206.875074297</v>
      </c>
      <c r="O7" s="427">
        <v>44617206.875074297</v>
      </c>
      <c r="P7" s="427">
        <v>44617206.875074297</v>
      </c>
      <c r="Q7" s="427">
        <v>44617206.875074297</v>
      </c>
      <c r="R7" s="427">
        <v>44617206.875074297</v>
      </c>
      <c r="S7" s="427">
        <v>44617206.875074297</v>
      </c>
      <c r="T7" s="427">
        <v>44617206.875074297</v>
      </c>
      <c r="U7" s="427">
        <v>44617206.875074297</v>
      </c>
      <c r="V7" s="427">
        <v>44617206.875074297</v>
      </c>
      <c r="W7" s="427">
        <v>44617206.875074297</v>
      </c>
      <c r="X7" s="427">
        <v>44617206.875074297</v>
      </c>
      <c r="Y7" s="427">
        <v>44617206.875074297</v>
      </c>
      <c r="Z7" s="427">
        <v>44617206.875074297</v>
      </c>
      <c r="AA7" s="427">
        <v>44617206.875074297</v>
      </c>
      <c r="AB7" s="427">
        <v>44617206.875074297</v>
      </c>
      <c r="AC7" s="427">
        <v>43484019.453584202</v>
      </c>
      <c r="AD7" s="427">
        <v>0</v>
      </c>
      <c r="AE7" s="427">
        <v>0</v>
      </c>
      <c r="AF7" s="427">
        <v>0</v>
      </c>
      <c r="AG7" s="597">
        <v>0</v>
      </c>
      <c r="AH7" s="597">
        <v>0</v>
      </c>
      <c r="AI7" s="597">
        <v>0</v>
      </c>
      <c r="AJ7" s="597">
        <v>0</v>
      </c>
      <c r="AK7" s="597">
        <v>0</v>
      </c>
      <c r="AL7" s="597">
        <v>0</v>
      </c>
      <c r="AM7" s="427">
        <v>0</v>
      </c>
      <c r="AN7" s="365"/>
      <c r="AO7" s="365"/>
      <c r="AP7" s="365"/>
      <c r="AQ7" s="372"/>
      <c r="AR7" s="372"/>
      <c r="AS7" s="372"/>
      <c r="AT7" s="372"/>
      <c r="AU7" s="372"/>
      <c r="AV7" s="372"/>
      <c r="AW7" s="372"/>
      <c r="AX7" s="372"/>
      <c r="AY7" s="372"/>
      <c r="AZ7" s="315"/>
      <c r="BA7" s="315"/>
      <c r="BB7" s="315"/>
      <c r="BC7" s="315"/>
      <c r="BD7" s="315"/>
      <c r="BE7" s="315"/>
      <c r="BF7" s="315"/>
      <c r="BG7" s="315"/>
      <c r="BH7" s="315"/>
      <c r="BI7" s="315"/>
    </row>
    <row r="8" spans="1:61" ht="15" thickBot="1" x14ac:dyDescent="0.4">
      <c r="A8" s="594" t="s">
        <v>198</v>
      </c>
      <c r="B8" s="594" t="s">
        <v>444</v>
      </c>
      <c r="C8" s="595">
        <v>8.0494645999505092</v>
      </c>
      <c r="D8" s="427">
        <v>43225396.368938603</v>
      </c>
      <c r="E8" s="596">
        <v>0.76999999999999902</v>
      </c>
      <c r="F8" s="456">
        <v>267711516.234263</v>
      </c>
      <c r="G8" s="457"/>
      <c r="H8" s="457"/>
      <c r="I8" s="457"/>
      <c r="J8" s="427">
        <v>33283555.204082701</v>
      </c>
      <c r="K8" s="427">
        <v>33283555.204082701</v>
      </c>
      <c r="L8" s="427">
        <v>33283555.204082701</v>
      </c>
      <c r="M8" s="427">
        <v>16684600.4317782</v>
      </c>
      <c r="N8" s="427">
        <v>16684600.4317782</v>
      </c>
      <c r="O8" s="427">
        <v>15109560.8036744</v>
      </c>
      <c r="P8" s="427">
        <v>15109560.8036744</v>
      </c>
      <c r="Q8" s="427">
        <v>15109560.8036744</v>
      </c>
      <c r="R8" s="427">
        <v>15088137.1107012</v>
      </c>
      <c r="S8" s="427">
        <v>15088137.1107012</v>
      </c>
      <c r="T8" s="427">
        <v>14163177.284941999</v>
      </c>
      <c r="U8" s="427">
        <v>14163177.284941999</v>
      </c>
      <c r="V8" s="427">
        <v>14163177.284941999</v>
      </c>
      <c r="W8" s="427">
        <v>2690916.94392714</v>
      </c>
      <c r="X8" s="427">
        <v>2690916.94392714</v>
      </c>
      <c r="Y8" s="427">
        <v>2274050.3640814601</v>
      </c>
      <c r="Z8" s="427">
        <v>2274050.3640814601</v>
      </c>
      <c r="AA8" s="427">
        <v>2169525.3860132098</v>
      </c>
      <c r="AB8" s="427">
        <v>2065000.4079449601</v>
      </c>
      <c r="AC8" s="427">
        <v>2065000.4079449601</v>
      </c>
      <c r="AD8" s="427">
        <v>89233.484429001604</v>
      </c>
      <c r="AE8" s="427">
        <v>89233.484429001604</v>
      </c>
      <c r="AF8" s="427">
        <v>89233.484429001604</v>
      </c>
      <c r="AG8" s="597">
        <v>0</v>
      </c>
      <c r="AH8" s="597">
        <v>0</v>
      </c>
      <c r="AI8" s="597">
        <v>0</v>
      </c>
      <c r="AJ8" s="597">
        <v>0</v>
      </c>
      <c r="AK8" s="597">
        <v>0</v>
      </c>
      <c r="AL8" s="597">
        <v>0</v>
      </c>
      <c r="AM8" s="427">
        <v>0</v>
      </c>
      <c r="AN8" s="365"/>
      <c r="AO8" s="365"/>
      <c r="AP8" s="365"/>
      <c r="AQ8" s="372"/>
      <c r="AR8" s="372"/>
      <c r="AS8" s="372"/>
      <c r="AT8" s="372"/>
      <c r="AU8" s="372"/>
      <c r="AV8" s="372"/>
      <c r="AW8" s="372"/>
      <c r="AX8" s="372"/>
      <c r="AY8" s="372"/>
      <c r="AZ8" s="315"/>
      <c r="BA8" s="315"/>
      <c r="BB8" s="315"/>
      <c r="BC8" s="315"/>
      <c r="BD8" s="315"/>
      <c r="BE8" s="315"/>
      <c r="BF8" s="315"/>
      <c r="BG8" s="315"/>
      <c r="BH8" s="315"/>
      <c r="BI8" s="315"/>
    </row>
    <row r="9" spans="1:61" ht="15" thickBot="1" x14ac:dyDescent="0.4">
      <c r="A9" s="594" t="s">
        <v>198</v>
      </c>
      <c r="B9" s="594" t="s">
        <v>586</v>
      </c>
      <c r="C9" s="595">
        <v>7</v>
      </c>
      <c r="D9" s="427">
        <v>34145567.6705584</v>
      </c>
      <c r="E9" s="596">
        <v>1</v>
      </c>
      <c r="F9" s="456">
        <v>239018973.69390899</v>
      </c>
      <c r="G9" s="457"/>
      <c r="H9" s="457"/>
      <c r="I9" s="457"/>
      <c r="J9" s="427">
        <v>34145567.6705584</v>
      </c>
      <c r="K9" s="427">
        <v>34145567.6705584</v>
      </c>
      <c r="L9" s="427">
        <v>34145567.6705584</v>
      </c>
      <c r="M9" s="427">
        <v>34145567.6705584</v>
      </c>
      <c r="N9" s="427">
        <v>34145567.6705584</v>
      </c>
      <c r="O9" s="427">
        <v>34145567.6705584</v>
      </c>
      <c r="P9" s="427">
        <v>34145567.6705584</v>
      </c>
      <c r="Q9" s="427">
        <v>0</v>
      </c>
      <c r="R9" s="427">
        <v>0</v>
      </c>
      <c r="S9" s="427">
        <v>0</v>
      </c>
      <c r="T9" s="427">
        <v>0</v>
      </c>
      <c r="U9" s="427">
        <v>0</v>
      </c>
      <c r="V9" s="427">
        <v>0</v>
      </c>
      <c r="W9" s="427">
        <v>0</v>
      </c>
      <c r="X9" s="427">
        <v>0</v>
      </c>
      <c r="Y9" s="427">
        <v>0</v>
      </c>
      <c r="Z9" s="427">
        <v>0</v>
      </c>
      <c r="AA9" s="427">
        <v>0</v>
      </c>
      <c r="AB9" s="427">
        <v>0</v>
      </c>
      <c r="AC9" s="427">
        <v>0</v>
      </c>
      <c r="AD9" s="427">
        <v>0</v>
      </c>
      <c r="AE9" s="427">
        <v>0</v>
      </c>
      <c r="AF9" s="427">
        <v>0</v>
      </c>
      <c r="AG9" s="597">
        <v>0</v>
      </c>
      <c r="AH9" s="597">
        <v>0</v>
      </c>
      <c r="AI9" s="597">
        <v>0</v>
      </c>
      <c r="AJ9" s="597">
        <v>0</v>
      </c>
      <c r="AK9" s="597">
        <v>0</v>
      </c>
      <c r="AL9" s="597">
        <v>0</v>
      </c>
      <c r="AM9" s="427">
        <v>0</v>
      </c>
      <c r="AN9" s="365"/>
      <c r="AO9" s="365"/>
      <c r="AP9" s="365"/>
      <c r="AQ9" s="372"/>
      <c r="AR9" s="372"/>
      <c r="AS9" s="372"/>
      <c r="AT9" s="372"/>
      <c r="AU9" s="372"/>
      <c r="AV9" s="372"/>
      <c r="AW9" s="372"/>
      <c r="AX9" s="372"/>
      <c r="AY9" s="372"/>
      <c r="AZ9" s="315"/>
      <c r="BA9" s="315"/>
      <c r="BB9" s="315"/>
      <c r="BC9" s="315"/>
      <c r="BD9" s="315"/>
      <c r="BE9" s="315"/>
      <c r="BF9" s="315"/>
      <c r="BG9" s="315"/>
      <c r="BH9" s="315"/>
      <c r="BI9" s="315"/>
    </row>
    <row r="10" spans="1:61" ht="15" thickBot="1" x14ac:dyDescent="0.4">
      <c r="A10" s="594" t="s">
        <v>198</v>
      </c>
      <c r="B10" s="594" t="s">
        <v>538</v>
      </c>
      <c r="C10" s="595">
        <v>17.399999999999999</v>
      </c>
      <c r="D10" s="427">
        <v>29881254.4588544</v>
      </c>
      <c r="E10" s="596">
        <v>0.52999999999999903</v>
      </c>
      <c r="F10" s="456">
        <v>275564928.619555</v>
      </c>
      <c r="G10" s="457"/>
      <c r="H10" s="457"/>
      <c r="I10" s="457"/>
      <c r="J10" s="427">
        <v>15837064.8631928</v>
      </c>
      <c r="K10" s="427">
        <v>15837064.8631928</v>
      </c>
      <c r="L10" s="427">
        <v>15837064.8631928</v>
      </c>
      <c r="M10" s="427">
        <v>15837064.8631928</v>
      </c>
      <c r="N10" s="427">
        <v>15837064.8631928</v>
      </c>
      <c r="O10" s="427">
        <v>15837064.8631928</v>
      </c>
      <c r="P10" s="427">
        <v>15837064.8631928</v>
      </c>
      <c r="Q10" s="427">
        <v>15837064.8631928</v>
      </c>
      <c r="R10" s="427">
        <v>15837064.8631928</v>
      </c>
      <c r="S10" s="427">
        <v>15837064.8631928</v>
      </c>
      <c r="T10" s="427">
        <v>15837064.8631928</v>
      </c>
      <c r="U10" s="427">
        <v>15837064.8631928</v>
      </c>
      <c r="V10" s="427">
        <v>15837064.8631928</v>
      </c>
      <c r="W10" s="427">
        <v>15837064.8631928</v>
      </c>
      <c r="X10" s="427">
        <v>15837064.8631928</v>
      </c>
      <c r="Y10" s="427">
        <v>15837064.8631928</v>
      </c>
      <c r="Z10" s="427">
        <v>15837064.8631928</v>
      </c>
      <c r="AA10" s="427">
        <v>6334825.9452771302</v>
      </c>
      <c r="AB10" s="427">
        <v>0</v>
      </c>
      <c r="AC10" s="427">
        <v>0</v>
      </c>
      <c r="AD10" s="427">
        <v>0</v>
      </c>
      <c r="AE10" s="427">
        <v>0</v>
      </c>
      <c r="AF10" s="427">
        <v>0</v>
      </c>
      <c r="AG10" s="597">
        <v>0</v>
      </c>
      <c r="AH10" s="597">
        <v>0</v>
      </c>
      <c r="AI10" s="597">
        <v>0</v>
      </c>
      <c r="AJ10" s="597">
        <v>0</v>
      </c>
      <c r="AK10" s="597">
        <v>0</v>
      </c>
      <c r="AL10" s="597">
        <v>0</v>
      </c>
      <c r="AM10" s="427">
        <v>0</v>
      </c>
      <c r="AN10" s="365"/>
      <c r="AO10" s="365"/>
      <c r="AP10" s="365"/>
      <c r="AQ10" s="372"/>
      <c r="AR10" s="372"/>
      <c r="AS10" s="372"/>
      <c r="AT10" s="372"/>
      <c r="AU10" s="372"/>
      <c r="AV10" s="372"/>
      <c r="AW10" s="372"/>
      <c r="AX10" s="372"/>
      <c r="AY10" s="372"/>
      <c r="AZ10" s="315"/>
      <c r="BA10" s="315"/>
      <c r="BB10" s="315"/>
      <c r="BC10" s="315"/>
      <c r="BD10" s="315"/>
      <c r="BE10" s="315"/>
      <c r="BF10" s="315"/>
      <c r="BG10" s="315"/>
      <c r="BH10" s="315"/>
      <c r="BI10" s="315"/>
    </row>
    <row r="11" spans="1:61" ht="15" thickBot="1" x14ac:dyDescent="0.4">
      <c r="A11" s="594" t="s">
        <v>198</v>
      </c>
      <c r="B11" s="594" t="s">
        <v>440</v>
      </c>
      <c r="C11" s="595">
        <v>15.9243180262831</v>
      </c>
      <c r="D11" s="427">
        <v>26935745.1603342</v>
      </c>
      <c r="E11" s="596">
        <v>0.51770729675892202</v>
      </c>
      <c r="F11" s="456">
        <v>212632590.91233599</v>
      </c>
      <c r="G11" s="457"/>
      <c r="H11" s="457"/>
      <c r="I11" s="457"/>
      <c r="J11" s="427">
        <v>13944831.813143799</v>
      </c>
      <c r="K11" s="427">
        <v>13944831.813143799</v>
      </c>
      <c r="L11" s="427">
        <v>13944831.813143799</v>
      </c>
      <c r="M11" s="427">
        <v>13937403.0931128</v>
      </c>
      <c r="N11" s="427">
        <v>13937403.0931128</v>
      </c>
      <c r="O11" s="427">
        <v>13742928.401740201</v>
      </c>
      <c r="P11" s="427">
        <v>13742928.401740201</v>
      </c>
      <c r="Q11" s="427">
        <v>13742928.401740201</v>
      </c>
      <c r="R11" s="427">
        <v>13742928.401740201</v>
      </c>
      <c r="S11" s="427">
        <v>13742928.401740201</v>
      </c>
      <c r="T11" s="427">
        <v>12628267.065528801</v>
      </c>
      <c r="U11" s="427">
        <v>12628267.065528801</v>
      </c>
      <c r="V11" s="427">
        <v>12574991.532033199</v>
      </c>
      <c r="W11" s="427">
        <v>11637360.9571322</v>
      </c>
      <c r="X11" s="427">
        <v>10764008.797682</v>
      </c>
      <c r="Y11" s="427">
        <v>3850286.4818679402</v>
      </c>
      <c r="Z11" s="427">
        <v>2716633.8197624399</v>
      </c>
      <c r="AA11" s="427">
        <v>1509180.44841738</v>
      </c>
      <c r="AB11" s="427">
        <v>1504668.59559812</v>
      </c>
      <c r="AC11" s="427">
        <v>851865.73436939099</v>
      </c>
      <c r="AD11" s="427">
        <v>771211.54994272999</v>
      </c>
      <c r="AE11" s="427">
        <v>771211.54994272999</v>
      </c>
      <c r="AF11" s="427">
        <v>771211.54994272999</v>
      </c>
      <c r="AG11" s="597">
        <v>614741.06511473202</v>
      </c>
      <c r="AH11" s="597">
        <v>614741.06511473202</v>
      </c>
      <c r="AI11" s="597">
        <v>0</v>
      </c>
      <c r="AJ11" s="597">
        <v>0</v>
      </c>
      <c r="AK11" s="597">
        <v>0</v>
      </c>
      <c r="AL11" s="597">
        <v>0</v>
      </c>
      <c r="AM11" s="427">
        <v>0</v>
      </c>
      <c r="AN11" s="365"/>
      <c r="AO11" s="365"/>
      <c r="AP11" s="365"/>
      <c r="AQ11" s="372"/>
      <c r="AR11" s="372"/>
      <c r="AS11" s="372"/>
      <c r="AT11" s="372"/>
      <c r="AU11" s="372"/>
      <c r="AV11" s="372"/>
      <c r="AW11" s="372"/>
      <c r="AX11" s="372"/>
      <c r="AY11" s="372"/>
      <c r="AZ11" s="315"/>
      <c r="BA11" s="315"/>
      <c r="BB11" s="315"/>
      <c r="BC11" s="315"/>
      <c r="BD11" s="315"/>
      <c r="BE11" s="315"/>
      <c r="BF11" s="315"/>
      <c r="BG11" s="315"/>
      <c r="BH11" s="315"/>
      <c r="BI11" s="315"/>
    </row>
    <row r="12" spans="1:61" ht="15" thickBot="1" x14ac:dyDescent="0.4">
      <c r="A12" s="594" t="s">
        <v>198</v>
      </c>
      <c r="B12" s="594" t="s">
        <v>696</v>
      </c>
      <c r="C12" s="595">
        <v>8.4675933218703197</v>
      </c>
      <c r="D12" s="427">
        <v>23364352.927235398</v>
      </c>
      <c r="E12" s="596">
        <v>0.93999999999999895</v>
      </c>
      <c r="F12" s="456">
        <v>185969448.48749</v>
      </c>
      <c r="G12" s="457"/>
      <c r="H12" s="457"/>
      <c r="I12" s="457"/>
      <c r="J12" s="427">
        <v>21962491.751601201</v>
      </c>
      <c r="K12" s="427">
        <v>21962491.751601201</v>
      </c>
      <c r="L12" s="427">
        <v>21962491.751601201</v>
      </c>
      <c r="M12" s="427">
        <v>21962491.751601201</v>
      </c>
      <c r="N12" s="427">
        <v>21962491.751601201</v>
      </c>
      <c r="O12" s="427">
        <v>21962491.751601201</v>
      </c>
      <c r="P12" s="427">
        <v>21962491.751601201</v>
      </c>
      <c r="Q12" s="427">
        <v>20640682.398746699</v>
      </c>
      <c r="R12" s="427">
        <v>11591323.8275353</v>
      </c>
      <c r="S12" s="427">
        <v>0</v>
      </c>
      <c r="T12" s="427">
        <v>0</v>
      </c>
      <c r="U12" s="427">
        <v>0</v>
      </c>
      <c r="V12" s="427">
        <v>0</v>
      </c>
      <c r="W12" s="427">
        <v>0</v>
      </c>
      <c r="X12" s="427">
        <v>0</v>
      </c>
      <c r="Y12" s="427">
        <v>0</v>
      </c>
      <c r="Z12" s="427">
        <v>0</v>
      </c>
      <c r="AA12" s="427">
        <v>0</v>
      </c>
      <c r="AB12" s="427">
        <v>0</v>
      </c>
      <c r="AC12" s="427">
        <v>0</v>
      </c>
      <c r="AD12" s="427">
        <v>0</v>
      </c>
      <c r="AE12" s="427">
        <v>0</v>
      </c>
      <c r="AF12" s="427">
        <v>0</v>
      </c>
      <c r="AG12" s="597">
        <v>0</v>
      </c>
      <c r="AH12" s="597">
        <v>0</v>
      </c>
      <c r="AI12" s="597">
        <v>0</v>
      </c>
      <c r="AJ12" s="597">
        <v>0</v>
      </c>
      <c r="AK12" s="597">
        <v>0</v>
      </c>
      <c r="AL12" s="597">
        <v>0</v>
      </c>
      <c r="AM12" s="427">
        <v>0</v>
      </c>
      <c r="AN12" s="365"/>
      <c r="AO12" s="365"/>
      <c r="AP12" s="365"/>
      <c r="AQ12" s="372"/>
      <c r="AR12" s="372"/>
      <c r="AS12" s="372"/>
      <c r="AT12" s="372"/>
      <c r="AU12" s="372"/>
      <c r="AV12" s="372"/>
      <c r="AW12" s="372"/>
      <c r="AX12" s="372"/>
      <c r="AY12" s="372"/>
      <c r="AZ12" s="315"/>
      <c r="BA12" s="315"/>
      <c r="BB12" s="315"/>
      <c r="BC12" s="315"/>
      <c r="BD12" s="315"/>
      <c r="BE12" s="315"/>
      <c r="BF12" s="315"/>
      <c r="BG12" s="315"/>
      <c r="BH12" s="315"/>
      <c r="BI12" s="315"/>
    </row>
    <row r="13" spans="1:61" ht="15" thickBot="1" x14ac:dyDescent="0.4">
      <c r="A13" s="594" t="s">
        <v>198</v>
      </c>
      <c r="B13" s="594" t="s">
        <v>454</v>
      </c>
      <c r="C13" s="595">
        <v>7.3</v>
      </c>
      <c r="D13" s="427">
        <v>22473829.888369702</v>
      </c>
      <c r="E13" s="596">
        <v>1</v>
      </c>
      <c r="F13" s="456">
        <v>164058958.18509901</v>
      </c>
      <c r="G13" s="457"/>
      <c r="H13" s="457"/>
      <c r="I13" s="457"/>
      <c r="J13" s="427">
        <v>22473829.888369702</v>
      </c>
      <c r="K13" s="427">
        <v>22473829.888369702</v>
      </c>
      <c r="L13" s="427">
        <v>22473829.888369702</v>
      </c>
      <c r="M13" s="427">
        <v>22473829.888369702</v>
      </c>
      <c r="N13" s="427">
        <v>22473829.888369702</v>
      </c>
      <c r="O13" s="427">
        <v>22473829.888369702</v>
      </c>
      <c r="P13" s="427">
        <v>22473829.888369702</v>
      </c>
      <c r="Q13" s="427">
        <v>6742148.9665109096</v>
      </c>
      <c r="R13" s="427">
        <v>0</v>
      </c>
      <c r="S13" s="427">
        <v>0</v>
      </c>
      <c r="T13" s="427">
        <v>0</v>
      </c>
      <c r="U13" s="427">
        <v>0</v>
      </c>
      <c r="V13" s="427">
        <v>0</v>
      </c>
      <c r="W13" s="427">
        <v>0</v>
      </c>
      <c r="X13" s="427">
        <v>0</v>
      </c>
      <c r="Y13" s="427">
        <v>0</v>
      </c>
      <c r="Z13" s="427">
        <v>0</v>
      </c>
      <c r="AA13" s="427">
        <v>0</v>
      </c>
      <c r="AB13" s="427">
        <v>0</v>
      </c>
      <c r="AC13" s="427">
        <v>0</v>
      </c>
      <c r="AD13" s="427">
        <v>0</v>
      </c>
      <c r="AE13" s="427">
        <v>0</v>
      </c>
      <c r="AF13" s="427">
        <v>0</v>
      </c>
      <c r="AG13" s="597">
        <v>0</v>
      </c>
      <c r="AH13" s="597">
        <v>0</v>
      </c>
      <c r="AI13" s="597">
        <v>0</v>
      </c>
      <c r="AJ13" s="597">
        <v>0</v>
      </c>
      <c r="AK13" s="597">
        <v>0</v>
      </c>
      <c r="AL13" s="597">
        <v>0</v>
      </c>
      <c r="AM13" s="427">
        <v>0</v>
      </c>
      <c r="AN13" s="365"/>
      <c r="AO13" s="365"/>
      <c r="AP13" s="365"/>
      <c r="AQ13" s="372"/>
      <c r="AR13" s="372"/>
      <c r="AS13" s="372"/>
      <c r="AT13" s="372"/>
      <c r="AU13" s="372"/>
      <c r="AV13" s="372"/>
      <c r="AW13" s="372"/>
      <c r="AX13" s="372"/>
      <c r="AY13" s="372"/>
      <c r="AZ13" s="315"/>
      <c r="BA13" s="315"/>
      <c r="BB13" s="315"/>
      <c r="BC13" s="315"/>
      <c r="BD13" s="315"/>
      <c r="BE13" s="315"/>
      <c r="BF13" s="315"/>
      <c r="BG13" s="315"/>
      <c r="BH13" s="315"/>
      <c r="BI13" s="315"/>
    </row>
    <row r="14" spans="1:61" ht="15" thickBot="1" x14ac:dyDescent="0.4">
      <c r="A14" s="594" t="s">
        <v>198</v>
      </c>
      <c r="B14" s="594" t="s">
        <v>627</v>
      </c>
      <c r="C14" s="595">
        <v>5.6916516167119502</v>
      </c>
      <c r="D14" s="427">
        <v>10668396.4014784</v>
      </c>
      <c r="E14" s="596">
        <v>0.98638057252025002</v>
      </c>
      <c r="F14" s="456">
        <v>58297181.238297403</v>
      </c>
      <c r="G14" s="457"/>
      <c r="H14" s="457"/>
      <c r="I14" s="457"/>
      <c r="J14" s="427">
        <v>10523098.9503632</v>
      </c>
      <c r="K14" s="427">
        <v>10523098.9503632</v>
      </c>
      <c r="L14" s="427">
        <v>10523098.9503632</v>
      </c>
      <c r="M14" s="427">
        <v>10523098.9503632</v>
      </c>
      <c r="N14" s="427">
        <v>10523098.9503632</v>
      </c>
      <c r="O14" s="427">
        <v>486430.59721163701</v>
      </c>
      <c r="P14" s="427">
        <v>486430.59721163701</v>
      </c>
      <c r="Q14" s="427">
        <v>486430.59721163701</v>
      </c>
      <c r="R14" s="427">
        <v>486430.59721163701</v>
      </c>
      <c r="S14" s="427">
        <v>486430.59721163701</v>
      </c>
      <c r="T14" s="427">
        <v>442699.33043241798</v>
      </c>
      <c r="U14" s="427">
        <v>442699.33043241798</v>
      </c>
      <c r="V14" s="427">
        <v>442699.33043241798</v>
      </c>
      <c r="W14" s="427">
        <v>363326.48047068302</v>
      </c>
      <c r="X14" s="427">
        <v>363326.48047068302</v>
      </c>
      <c r="Y14" s="427">
        <v>238956.50963683799</v>
      </c>
      <c r="Z14" s="427">
        <v>238956.50963683799</v>
      </c>
      <c r="AA14" s="427">
        <v>238956.50963683799</v>
      </c>
      <c r="AB14" s="427">
        <v>238956.50963683799</v>
      </c>
      <c r="AC14" s="427">
        <v>238956.50963683799</v>
      </c>
      <c r="AD14" s="427">
        <v>0</v>
      </c>
      <c r="AE14" s="427">
        <v>0</v>
      </c>
      <c r="AF14" s="427">
        <v>0</v>
      </c>
      <c r="AG14" s="597">
        <v>0</v>
      </c>
      <c r="AH14" s="597">
        <v>0</v>
      </c>
      <c r="AI14" s="597">
        <v>0</v>
      </c>
      <c r="AJ14" s="597">
        <v>0</v>
      </c>
      <c r="AK14" s="597">
        <v>0</v>
      </c>
      <c r="AL14" s="597">
        <v>0</v>
      </c>
      <c r="AM14" s="427">
        <v>0</v>
      </c>
      <c r="AN14" s="365"/>
      <c r="AO14" s="365"/>
      <c r="AP14" s="365"/>
      <c r="AQ14" s="372"/>
      <c r="AR14" s="372"/>
      <c r="AS14" s="372"/>
      <c r="AT14" s="372"/>
      <c r="AU14" s="372"/>
      <c r="AV14" s="372"/>
      <c r="AW14" s="372"/>
      <c r="AX14" s="372"/>
      <c r="AY14" s="372"/>
      <c r="AZ14" s="315"/>
      <c r="BA14" s="315"/>
      <c r="BB14" s="315"/>
      <c r="BC14" s="315"/>
      <c r="BD14" s="315"/>
      <c r="BE14" s="315"/>
      <c r="BF14" s="315"/>
      <c r="BG14" s="315"/>
      <c r="BH14" s="315"/>
      <c r="BI14" s="315"/>
    </row>
    <row r="15" spans="1:61" ht="15" thickBot="1" x14ac:dyDescent="0.4">
      <c r="A15" s="594" t="s">
        <v>198</v>
      </c>
      <c r="B15" s="594" t="s">
        <v>446</v>
      </c>
      <c r="C15" s="595">
        <v>3.9124526954864902</v>
      </c>
      <c r="D15" s="427">
        <v>2339215.8334040102</v>
      </c>
      <c r="E15" s="596">
        <v>0.93999999999999895</v>
      </c>
      <c r="F15" s="456">
        <v>8602947.0151626207</v>
      </c>
      <c r="G15" s="457"/>
      <c r="H15" s="457"/>
      <c r="I15" s="457"/>
      <c r="J15" s="427">
        <v>2198862.8833997701</v>
      </c>
      <c r="K15" s="427">
        <v>2198862.8833997701</v>
      </c>
      <c r="L15" s="427">
        <v>2100051.36094615</v>
      </c>
      <c r="M15" s="427">
        <v>1488903.29334249</v>
      </c>
      <c r="N15" s="427">
        <v>615038.73273873702</v>
      </c>
      <c r="O15" s="427">
        <v>1227.86133570631</v>
      </c>
      <c r="P15" s="427">
        <v>0</v>
      </c>
      <c r="Q15" s="427">
        <v>0</v>
      </c>
      <c r="R15" s="427">
        <v>0</v>
      </c>
      <c r="S15" s="427">
        <v>0</v>
      </c>
      <c r="T15" s="427">
        <v>0</v>
      </c>
      <c r="U15" s="427">
        <v>0</v>
      </c>
      <c r="V15" s="427">
        <v>0</v>
      </c>
      <c r="W15" s="427">
        <v>0</v>
      </c>
      <c r="X15" s="427">
        <v>0</v>
      </c>
      <c r="Y15" s="427">
        <v>0</v>
      </c>
      <c r="Z15" s="427">
        <v>0</v>
      </c>
      <c r="AA15" s="427">
        <v>0</v>
      </c>
      <c r="AB15" s="427">
        <v>0</v>
      </c>
      <c r="AC15" s="427">
        <v>0</v>
      </c>
      <c r="AD15" s="427">
        <v>0</v>
      </c>
      <c r="AE15" s="427">
        <v>0</v>
      </c>
      <c r="AF15" s="427">
        <v>0</v>
      </c>
      <c r="AG15" s="597">
        <v>0</v>
      </c>
      <c r="AH15" s="597">
        <v>0</v>
      </c>
      <c r="AI15" s="597">
        <v>0</v>
      </c>
      <c r="AJ15" s="597">
        <v>0</v>
      </c>
      <c r="AK15" s="597">
        <v>0</v>
      </c>
      <c r="AL15" s="597">
        <v>0</v>
      </c>
      <c r="AM15" s="427">
        <v>0</v>
      </c>
      <c r="AN15" s="365"/>
      <c r="AO15" s="365"/>
      <c r="AP15" s="365"/>
      <c r="AQ15" s="372"/>
      <c r="AR15" s="372"/>
      <c r="AS15" s="372"/>
      <c r="AT15" s="372"/>
      <c r="AU15" s="372"/>
      <c r="AV15" s="372"/>
      <c r="AW15" s="372"/>
      <c r="AX15" s="372"/>
      <c r="AY15" s="372"/>
      <c r="AZ15" s="315"/>
      <c r="BA15" s="315"/>
      <c r="BB15" s="315"/>
      <c r="BC15" s="315"/>
      <c r="BD15" s="315"/>
      <c r="BE15" s="315"/>
      <c r="BF15" s="315"/>
      <c r="BG15" s="315"/>
      <c r="BH15" s="315"/>
      <c r="BI15" s="315"/>
    </row>
    <row r="16" spans="1:61" ht="15" thickBot="1" x14ac:dyDescent="0.4">
      <c r="A16" s="594" t="s">
        <v>97</v>
      </c>
      <c r="B16" s="594" t="s">
        <v>587</v>
      </c>
      <c r="C16" s="595">
        <v>10.8748421932127</v>
      </c>
      <c r="D16" s="427">
        <v>318243559.25599998</v>
      </c>
      <c r="E16" s="596">
        <v>0.555252359667884</v>
      </c>
      <c r="F16" s="456">
        <v>1431751245.7383399</v>
      </c>
      <c r="G16" s="457"/>
      <c r="H16" s="457"/>
      <c r="I16" s="457"/>
      <c r="J16" s="427">
        <v>176705487.22600001</v>
      </c>
      <c r="K16" s="427">
        <v>176705487.22600001</v>
      </c>
      <c r="L16" s="427">
        <v>176705487.22600001</v>
      </c>
      <c r="M16" s="427">
        <v>176705487.22600001</v>
      </c>
      <c r="N16" s="427">
        <v>106182643.82671601</v>
      </c>
      <c r="O16" s="427">
        <v>100982131.211077</v>
      </c>
      <c r="P16" s="427">
        <v>99864579.765831798</v>
      </c>
      <c r="Q16" s="427">
        <v>97978163.141310096</v>
      </c>
      <c r="R16" s="427">
        <v>92561324.690535903</v>
      </c>
      <c r="S16" s="427">
        <v>92289418.762625501</v>
      </c>
      <c r="T16" s="427">
        <v>27404531.469599999</v>
      </c>
      <c r="U16" s="427">
        <v>27404531.469599999</v>
      </c>
      <c r="V16" s="427">
        <v>27404531.469599999</v>
      </c>
      <c r="W16" s="427">
        <v>27404531.469599999</v>
      </c>
      <c r="X16" s="427">
        <v>25452909.557847101</v>
      </c>
      <c r="Y16" s="427">
        <v>0</v>
      </c>
      <c r="Z16" s="427">
        <v>0</v>
      </c>
      <c r="AA16" s="427">
        <v>0</v>
      </c>
      <c r="AB16" s="427">
        <v>0</v>
      </c>
      <c r="AC16" s="427">
        <v>0</v>
      </c>
      <c r="AD16" s="427">
        <v>0</v>
      </c>
      <c r="AE16" s="427">
        <v>0</v>
      </c>
      <c r="AF16" s="427">
        <v>0</v>
      </c>
      <c r="AG16" s="597">
        <v>0</v>
      </c>
      <c r="AH16" s="597">
        <v>0</v>
      </c>
      <c r="AI16" s="597">
        <v>0</v>
      </c>
      <c r="AJ16" s="597">
        <v>0</v>
      </c>
      <c r="AK16" s="597">
        <v>0</v>
      </c>
      <c r="AL16" s="597">
        <v>0</v>
      </c>
      <c r="AM16" s="427">
        <v>0</v>
      </c>
      <c r="AN16" s="365"/>
      <c r="AO16" s="365"/>
      <c r="AP16" s="365"/>
      <c r="AQ16" s="372"/>
      <c r="AR16" s="372"/>
      <c r="AS16" s="372"/>
      <c r="AT16" s="372"/>
      <c r="AU16" s="372"/>
      <c r="AV16" s="372"/>
      <c r="AW16" s="372"/>
      <c r="AX16" s="372"/>
      <c r="AY16" s="372"/>
      <c r="AZ16" s="315"/>
      <c r="BA16" s="315"/>
      <c r="BB16" s="315"/>
      <c r="BC16" s="315"/>
      <c r="BD16" s="315"/>
      <c r="BE16" s="315"/>
      <c r="BF16" s="315"/>
      <c r="BG16" s="315"/>
      <c r="BH16" s="315"/>
      <c r="BI16" s="315"/>
    </row>
    <row r="17" spans="1:61" ht="15" thickBot="1" x14ac:dyDescent="0.4">
      <c r="A17" s="594" t="s">
        <v>97</v>
      </c>
      <c r="B17" s="594" t="s">
        <v>267</v>
      </c>
      <c r="C17" s="595">
        <v>10.0850018388017</v>
      </c>
      <c r="D17" s="427">
        <v>56668075.741991803</v>
      </c>
      <c r="E17" s="596">
        <v>0.791959068151045</v>
      </c>
      <c r="F17" s="456">
        <v>451471933.78473502</v>
      </c>
      <c r="G17" s="457"/>
      <c r="H17" s="457"/>
      <c r="I17" s="457"/>
      <c r="J17" s="427">
        <v>44878796.458540604</v>
      </c>
      <c r="K17" s="427">
        <v>44878796.458540604</v>
      </c>
      <c r="L17" s="427">
        <v>44878796.458540604</v>
      </c>
      <c r="M17" s="427">
        <v>44878796.458540604</v>
      </c>
      <c r="N17" s="427">
        <v>44878796.458540604</v>
      </c>
      <c r="O17" s="427">
        <v>44878796.458540604</v>
      </c>
      <c r="P17" s="427">
        <v>44878796.458540604</v>
      </c>
      <c r="Q17" s="427">
        <v>31492870.8110612</v>
      </c>
      <c r="R17" s="427">
        <v>31492870.8110612</v>
      </c>
      <c r="S17" s="427">
        <v>29748578.461061198</v>
      </c>
      <c r="T17" s="427">
        <v>29674545.0546562</v>
      </c>
      <c r="U17" s="427">
        <v>4999895.8613542002</v>
      </c>
      <c r="V17" s="427">
        <v>2660735.4762033299</v>
      </c>
      <c r="W17" s="427">
        <v>2660735.4762033299</v>
      </c>
      <c r="X17" s="427">
        <v>1457002.3346754101</v>
      </c>
      <c r="Y17" s="427">
        <v>1457002.3346754101</v>
      </c>
      <c r="Z17" s="427">
        <v>1331485.2480000099</v>
      </c>
      <c r="AA17" s="427">
        <v>130115.598000008</v>
      </c>
      <c r="AB17" s="427">
        <v>130115.598000008</v>
      </c>
      <c r="AC17" s="427">
        <v>28135.17</v>
      </c>
      <c r="AD17" s="427">
        <v>28135.17</v>
      </c>
      <c r="AE17" s="427">
        <v>28135.17</v>
      </c>
      <c r="AF17" s="427">
        <v>0</v>
      </c>
      <c r="AG17" s="597">
        <v>0</v>
      </c>
      <c r="AH17" s="597">
        <v>0</v>
      </c>
      <c r="AI17" s="597">
        <v>0</v>
      </c>
      <c r="AJ17" s="597">
        <v>0</v>
      </c>
      <c r="AK17" s="597">
        <v>0</v>
      </c>
      <c r="AL17" s="597">
        <v>0</v>
      </c>
      <c r="AM17" s="427">
        <v>0</v>
      </c>
      <c r="AN17" s="365"/>
      <c r="AO17" s="365"/>
      <c r="AP17" s="365"/>
      <c r="AQ17" s="372"/>
      <c r="AR17" s="372"/>
      <c r="AS17" s="372"/>
      <c r="AT17" s="372"/>
      <c r="AU17" s="372"/>
      <c r="AV17" s="372"/>
      <c r="AW17" s="372"/>
      <c r="AX17" s="372"/>
      <c r="AY17" s="372"/>
      <c r="AZ17" s="315"/>
      <c r="BA17" s="315"/>
      <c r="BB17" s="315"/>
      <c r="BC17" s="315"/>
      <c r="BD17" s="315"/>
      <c r="BE17" s="315"/>
      <c r="BF17" s="315"/>
      <c r="BG17" s="315"/>
      <c r="BH17" s="315"/>
      <c r="BI17" s="315"/>
    </row>
    <row r="18" spans="1:61" ht="15" thickBot="1" x14ac:dyDescent="0.4">
      <c r="A18" s="594" t="s">
        <v>97</v>
      </c>
      <c r="B18" s="594" t="s">
        <v>589</v>
      </c>
      <c r="C18" s="595">
        <v>9.6597924905184307</v>
      </c>
      <c r="D18" s="427">
        <v>16921455.886321601</v>
      </c>
      <c r="E18" s="596">
        <v>0.84190519621484405</v>
      </c>
      <c r="F18" s="456">
        <v>100823485.764571</v>
      </c>
      <c r="G18" s="457"/>
      <c r="H18" s="457"/>
      <c r="I18" s="457"/>
      <c r="J18" s="427">
        <v>14246261.6382144</v>
      </c>
      <c r="K18" s="427">
        <v>14246261.6382144</v>
      </c>
      <c r="L18" s="427">
        <v>14246261.6382144</v>
      </c>
      <c r="M18" s="427">
        <v>14246261.6382144</v>
      </c>
      <c r="N18" s="427">
        <v>7639577.2900786502</v>
      </c>
      <c r="O18" s="427">
        <v>7639577.2900786502</v>
      </c>
      <c r="P18" s="427">
        <v>7561667.6202565897</v>
      </c>
      <c r="Q18" s="427">
        <v>6694189.87285804</v>
      </c>
      <c r="R18" s="427">
        <v>6321933.3534309398</v>
      </c>
      <c r="S18" s="427">
        <v>6321933.3534309398</v>
      </c>
      <c r="T18" s="427">
        <v>520708.96955560503</v>
      </c>
      <c r="U18" s="427">
        <v>229422.05856730201</v>
      </c>
      <c r="V18" s="427">
        <v>229422.05856730201</v>
      </c>
      <c r="W18" s="427">
        <v>229422.05856730201</v>
      </c>
      <c r="X18" s="427">
        <v>229422.05856730201</v>
      </c>
      <c r="Y18" s="427">
        <v>221163.22775448501</v>
      </c>
      <c r="Z18" s="427">
        <v>0</v>
      </c>
      <c r="AA18" s="427">
        <v>0</v>
      </c>
      <c r="AB18" s="427">
        <v>0</v>
      </c>
      <c r="AC18" s="427">
        <v>0</v>
      </c>
      <c r="AD18" s="427">
        <v>0</v>
      </c>
      <c r="AE18" s="427">
        <v>0</v>
      </c>
      <c r="AF18" s="427">
        <v>0</v>
      </c>
      <c r="AG18" s="597">
        <v>0</v>
      </c>
      <c r="AH18" s="597">
        <v>0</v>
      </c>
      <c r="AI18" s="597">
        <v>0</v>
      </c>
      <c r="AJ18" s="597">
        <v>0</v>
      </c>
      <c r="AK18" s="597">
        <v>0</v>
      </c>
      <c r="AL18" s="597">
        <v>0</v>
      </c>
      <c r="AM18" s="427">
        <v>0</v>
      </c>
      <c r="AN18" s="365"/>
      <c r="AO18" s="365"/>
      <c r="AP18" s="365"/>
      <c r="AQ18" s="372"/>
      <c r="AR18" s="372"/>
      <c r="AS18" s="372"/>
      <c r="AT18" s="372"/>
      <c r="AU18" s="372"/>
      <c r="AV18" s="372"/>
      <c r="AW18" s="372"/>
      <c r="AX18" s="372"/>
      <c r="AY18" s="372"/>
      <c r="AZ18" s="315"/>
      <c r="BA18" s="315"/>
      <c r="BB18" s="315"/>
      <c r="BC18" s="315"/>
      <c r="BD18" s="315"/>
      <c r="BE18" s="315"/>
      <c r="BF18" s="315"/>
      <c r="BG18" s="315"/>
      <c r="BH18" s="315"/>
      <c r="BI18" s="315"/>
    </row>
    <row r="19" spans="1:61" ht="15" thickBot="1" x14ac:dyDescent="0.4">
      <c r="A19" s="594" t="s">
        <v>97</v>
      </c>
      <c r="B19" s="594" t="s">
        <v>590</v>
      </c>
      <c r="C19" s="595">
        <v>8.1272676114708897</v>
      </c>
      <c r="D19" s="427">
        <v>9369021.8730801102</v>
      </c>
      <c r="E19" s="596">
        <v>0.86682325383005598</v>
      </c>
      <c r="F19" s="456">
        <v>60268958.936925501</v>
      </c>
      <c r="G19" s="457"/>
      <c r="H19" s="457"/>
      <c r="I19" s="457"/>
      <c r="J19" s="427">
        <v>8121286.0252282703</v>
      </c>
      <c r="K19" s="427">
        <v>7931529.6922887797</v>
      </c>
      <c r="L19" s="427">
        <v>7700769.0581875304</v>
      </c>
      <c r="M19" s="427">
        <v>7522432.2923516603</v>
      </c>
      <c r="N19" s="427">
        <v>6911585.4080576496</v>
      </c>
      <c r="O19" s="427">
        <v>5033452.2011439903</v>
      </c>
      <c r="P19" s="427">
        <v>3037828.3897233699</v>
      </c>
      <c r="Q19" s="427">
        <v>3035326.6642833101</v>
      </c>
      <c r="R19" s="427">
        <v>3034678.7846817099</v>
      </c>
      <c r="S19" s="427">
        <v>3034678.7846817099</v>
      </c>
      <c r="T19" s="427">
        <v>2412803.11205367</v>
      </c>
      <c r="U19" s="427">
        <v>1258901.88090935</v>
      </c>
      <c r="V19" s="427">
        <v>409467.67090384802</v>
      </c>
      <c r="W19" s="427">
        <v>409467.67090384802</v>
      </c>
      <c r="X19" s="427">
        <v>406325.86302554799</v>
      </c>
      <c r="Y19" s="427">
        <v>8425.4385012477705</v>
      </c>
      <c r="Z19" s="427">
        <v>0</v>
      </c>
      <c r="AA19" s="427">
        <v>0</v>
      </c>
      <c r="AB19" s="427">
        <v>0</v>
      </c>
      <c r="AC19" s="427">
        <v>0</v>
      </c>
      <c r="AD19" s="427">
        <v>0</v>
      </c>
      <c r="AE19" s="427">
        <v>0</v>
      </c>
      <c r="AF19" s="427">
        <v>0</v>
      </c>
      <c r="AG19" s="597">
        <v>0</v>
      </c>
      <c r="AH19" s="597">
        <v>0</v>
      </c>
      <c r="AI19" s="597">
        <v>0</v>
      </c>
      <c r="AJ19" s="597">
        <v>0</v>
      </c>
      <c r="AK19" s="597">
        <v>0</v>
      </c>
      <c r="AL19" s="597">
        <v>0</v>
      </c>
      <c r="AM19" s="427">
        <v>0</v>
      </c>
      <c r="AN19" s="365"/>
      <c r="AO19" s="365"/>
      <c r="AP19" s="365"/>
      <c r="AQ19" s="372"/>
      <c r="AR19" s="372"/>
      <c r="AS19" s="372"/>
      <c r="AT19" s="372"/>
      <c r="AU19" s="372"/>
      <c r="AV19" s="372"/>
      <c r="AW19" s="372"/>
      <c r="AX19" s="372"/>
      <c r="AY19" s="372"/>
      <c r="AZ19" s="315"/>
      <c r="BA19" s="315"/>
      <c r="BB19" s="315"/>
      <c r="BC19" s="315"/>
      <c r="BD19" s="315"/>
      <c r="BE19" s="315"/>
      <c r="BF19" s="315"/>
      <c r="BG19" s="315"/>
      <c r="BH19" s="315"/>
      <c r="BI19" s="315"/>
    </row>
    <row r="20" spans="1:61" ht="15" thickBot="1" x14ac:dyDescent="0.4">
      <c r="A20" s="594" t="s">
        <v>97</v>
      </c>
      <c r="B20" s="594" t="s">
        <v>456</v>
      </c>
      <c r="C20" s="595">
        <v>15.9369587680794</v>
      </c>
      <c r="D20" s="427">
        <v>6141695.5830442598</v>
      </c>
      <c r="E20" s="596">
        <v>0.78783243992407503</v>
      </c>
      <c r="F20" s="456">
        <v>69662296.559148401</v>
      </c>
      <c r="G20" s="457"/>
      <c r="H20" s="457"/>
      <c r="I20" s="457"/>
      <c r="J20" s="427">
        <v>4838627.0164606804</v>
      </c>
      <c r="K20" s="427">
        <v>4838627.0164606804</v>
      </c>
      <c r="L20" s="427">
        <v>4838627.0164606804</v>
      </c>
      <c r="M20" s="427">
        <v>4781879.8859503102</v>
      </c>
      <c r="N20" s="427">
        <v>4781879.8859503102</v>
      </c>
      <c r="O20" s="427">
        <v>4781879.8859503102</v>
      </c>
      <c r="P20" s="427">
        <v>4364752.3115517497</v>
      </c>
      <c r="Q20" s="427">
        <v>4354181.90938156</v>
      </c>
      <c r="R20" s="427">
        <v>4302957.1492806198</v>
      </c>
      <c r="S20" s="427">
        <v>4235296.5384609196</v>
      </c>
      <c r="T20" s="427">
        <v>4044135.53749122</v>
      </c>
      <c r="U20" s="427">
        <v>3408766.8672797401</v>
      </c>
      <c r="V20" s="427">
        <v>3408766.8672797401</v>
      </c>
      <c r="W20" s="427">
        <v>3408766.8672797401</v>
      </c>
      <c r="X20" s="427">
        <v>3408766.8672797401</v>
      </c>
      <c r="Y20" s="427">
        <v>2061555.52005545</v>
      </c>
      <c r="Z20" s="427">
        <v>1395075.1743570601</v>
      </c>
      <c r="AA20" s="427">
        <v>1395075.1743570601</v>
      </c>
      <c r="AB20" s="427">
        <v>156171.13266322599</v>
      </c>
      <c r="AC20" s="427">
        <v>156171.13266322599</v>
      </c>
      <c r="AD20" s="427">
        <v>140067.360506881</v>
      </c>
      <c r="AE20" s="427">
        <v>140067.360506881</v>
      </c>
      <c r="AF20" s="427">
        <v>140067.360506881</v>
      </c>
      <c r="AG20" s="597">
        <v>140067.360506881</v>
      </c>
      <c r="AH20" s="597">
        <v>140067.360506881</v>
      </c>
      <c r="AI20" s="597">
        <v>0</v>
      </c>
      <c r="AJ20" s="597">
        <v>0</v>
      </c>
      <c r="AK20" s="597">
        <v>0</v>
      </c>
      <c r="AL20" s="597">
        <v>0</v>
      </c>
      <c r="AM20" s="427">
        <v>0</v>
      </c>
      <c r="AN20" s="365"/>
      <c r="AO20" s="365"/>
      <c r="AP20" s="365"/>
      <c r="AQ20" s="372"/>
      <c r="AR20" s="372"/>
      <c r="AS20" s="372"/>
      <c r="AT20" s="372"/>
      <c r="AU20" s="372"/>
      <c r="AV20" s="372"/>
      <c r="AW20" s="372"/>
      <c r="AX20" s="372"/>
      <c r="AY20" s="372"/>
      <c r="AZ20" s="315"/>
      <c r="BA20" s="315"/>
      <c r="BB20" s="315"/>
      <c r="BC20" s="315"/>
      <c r="BD20" s="315"/>
      <c r="BE20" s="315"/>
      <c r="BF20" s="315"/>
      <c r="BG20" s="315"/>
      <c r="BH20" s="315"/>
      <c r="BI20" s="315"/>
    </row>
    <row r="21" spans="1:61" ht="15" thickBot="1" x14ac:dyDescent="0.4">
      <c r="A21" s="594" t="s">
        <v>97</v>
      </c>
      <c r="B21" s="594" t="s">
        <v>448</v>
      </c>
      <c r="C21" s="595">
        <v>5</v>
      </c>
      <c r="D21" s="427">
        <v>0</v>
      </c>
      <c r="E21" s="596"/>
      <c r="F21" s="456">
        <v>262365943.51783699</v>
      </c>
      <c r="G21" s="457"/>
      <c r="H21" s="457"/>
      <c r="I21" s="457"/>
      <c r="J21" s="427">
        <v>105968420.90390401</v>
      </c>
      <c r="K21" s="427">
        <v>76127713.577364907</v>
      </c>
      <c r="L21" s="427">
        <v>46144813.584919699</v>
      </c>
      <c r="M21" s="427">
        <v>23788505.936611</v>
      </c>
      <c r="N21" s="427">
        <v>10336489.515037101</v>
      </c>
      <c r="O21" s="427">
        <v>0</v>
      </c>
      <c r="P21" s="427">
        <v>0</v>
      </c>
      <c r="Q21" s="427">
        <v>0</v>
      </c>
      <c r="R21" s="427">
        <v>0</v>
      </c>
      <c r="S21" s="427">
        <v>0</v>
      </c>
      <c r="T21" s="427">
        <v>0</v>
      </c>
      <c r="U21" s="427">
        <v>0</v>
      </c>
      <c r="V21" s="427">
        <v>0</v>
      </c>
      <c r="W21" s="427">
        <v>0</v>
      </c>
      <c r="X21" s="427">
        <v>0</v>
      </c>
      <c r="Y21" s="427">
        <v>0</v>
      </c>
      <c r="Z21" s="427">
        <v>0</v>
      </c>
      <c r="AA21" s="427">
        <v>0</v>
      </c>
      <c r="AB21" s="427">
        <v>0</v>
      </c>
      <c r="AC21" s="427">
        <v>0</v>
      </c>
      <c r="AD21" s="427">
        <v>0</v>
      </c>
      <c r="AE21" s="427">
        <v>0</v>
      </c>
      <c r="AF21" s="427">
        <v>0</v>
      </c>
      <c r="AG21" s="597">
        <v>0</v>
      </c>
      <c r="AH21" s="597">
        <v>0</v>
      </c>
      <c r="AI21" s="597">
        <v>0</v>
      </c>
      <c r="AJ21" s="597">
        <v>0</v>
      </c>
      <c r="AK21" s="597">
        <v>0</v>
      </c>
      <c r="AL21" s="597">
        <v>0</v>
      </c>
      <c r="AM21" s="427">
        <v>0</v>
      </c>
      <c r="AN21" s="365"/>
      <c r="AO21" s="365"/>
      <c r="AP21" s="365"/>
      <c r="AQ21" s="372"/>
      <c r="AR21" s="372"/>
      <c r="AS21" s="372"/>
      <c r="AT21" s="372"/>
      <c r="AU21" s="372"/>
      <c r="AV21" s="372"/>
      <c r="AW21" s="372"/>
      <c r="AX21" s="372"/>
      <c r="AY21" s="372"/>
      <c r="AZ21" s="315"/>
      <c r="BA21" s="315"/>
      <c r="BB21" s="315"/>
      <c r="BC21" s="315"/>
      <c r="BD21" s="315"/>
      <c r="BE21" s="315"/>
      <c r="BF21" s="315"/>
      <c r="BG21" s="315"/>
      <c r="BH21" s="315"/>
      <c r="BI21" s="315"/>
    </row>
    <row r="22" spans="1:61" ht="15" thickBot="1" x14ac:dyDescent="0.4">
      <c r="A22" s="594" t="s">
        <v>199</v>
      </c>
      <c r="B22" s="594" t="s">
        <v>521</v>
      </c>
      <c r="C22" s="595">
        <v>10.445322328283901</v>
      </c>
      <c r="D22" s="427">
        <v>82914480.823997393</v>
      </c>
      <c r="E22" s="596">
        <v>0.84850425971344101</v>
      </c>
      <c r="F22" s="456">
        <v>594456933.28972197</v>
      </c>
      <c r="G22" s="457"/>
      <c r="H22" s="457"/>
      <c r="I22" s="457"/>
      <c r="J22" s="427">
        <v>70353290.171090201</v>
      </c>
      <c r="K22" s="427">
        <v>70353290.171090201</v>
      </c>
      <c r="L22" s="427">
        <v>70353290.171090201</v>
      </c>
      <c r="M22" s="427">
        <v>70353290.171090201</v>
      </c>
      <c r="N22" s="427">
        <v>53895126.125354402</v>
      </c>
      <c r="O22" s="427">
        <v>52438106.157885797</v>
      </c>
      <c r="P22" s="427">
        <v>51441322.088846102</v>
      </c>
      <c r="Q22" s="427">
        <v>41754021.929026902</v>
      </c>
      <c r="R22" s="427">
        <v>38895048.298470102</v>
      </c>
      <c r="S22" s="427">
        <v>37428192.222438499</v>
      </c>
      <c r="T22" s="427">
        <v>7761866.5695578698</v>
      </c>
      <c r="U22" s="427">
        <v>7761866.5695578698</v>
      </c>
      <c r="V22" s="427">
        <v>7479292.4059935296</v>
      </c>
      <c r="W22" s="427">
        <v>7094465.1191151999</v>
      </c>
      <c r="X22" s="427">
        <v>7094465.1191151999</v>
      </c>
      <c r="Y22" s="427">
        <v>0</v>
      </c>
      <c r="Z22" s="427">
        <v>0</v>
      </c>
      <c r="AA22" s="427">
        <v>0</v>
      </c>
      <c r="AB22" s="427">
        <v>0</v>
      </c>
      <c r="AC22" s="427">
        <v>0</v>
      </c>
      <c r="AD22" s="427">
        <v>0</v>
      </c>
      <c r="AE22" s="427">
        <v>0</v>
      </c>
      <c r="AF22" s="427">
        <v>0</v>
      </c>
      <c r="AG22" s="597">
        <v>0</v>
      </c>
      <c r="AH22" s="597">
        <v>0</v>
      </c>
      <c r="AI22" s="597">
        <v>0</v>
      </c>
      <c r="AJ22" s="597">
        <v>0</v>
      </c>
      <c r="AK22" s="597">
        <v>0</v>
      </c>
      <c r="AL22" s="597">
        <v>0</v>
      </c>
      <c r="AM22" s="427">
        <v>0</v>
      </c>
      <c r="AN22" s="365"/>
      <c r="AO22" s="365"/>
      <c r="AP22" s="365"/>
      <c r="AQ22" s="372"/>
      <c r="AR22" s="372"/>
      <c r="AS22" s="372"/>
      <c r="AT22" s="372"/>
      <c r="AU22" s="372"/>
      <c r="AV22" s="372"/>
      <c r="AW22" s="372"/>
      <c r="AX22" s="372"/>
      <c r="AY22" s="372"/>
      <c r="AZ22" s="315"/>
      <c r="BA22" s="315"/>
      <c r="BB22" s="315"/>
      <c r="BC22" s="315"/>
      <c r="BD22" s="315"/>
      <c r="BE22" s="315"/>
      <c r="BF22" s="315"/>
      <c r="BG22" s="315"/>
      <c r="BH22" s="315"/>
      <c r="BI22" s="315"/>
    </row>
    <row r="23" spans="1:61" ht="15" thickBot="1" x14ac:dyDescent="0.4">
      <c r="A23" s="594" t="s">
        <v>199</v>
      </c>
      <c r="B23" s="594" t="s">
        <v>520</v>
      </c>
      <c r="C23" s="595">
        <v>7.5770506531936004</v>
      </c>
      <c r="D23" s="427">
        <v>7999925.8923343997</v>
      </c>
      <c r="E23" s="596">
        <v>1</v>
      </c>
      <c r="F23" s="456">
        <v>60615843.708012797</v>
      </c>
      <c r="G23" s="457"/>
      <c r="H23" s="457"/>
      <c r="I23" s="457"/>
      <c r="J23" s="427">
        <v>7999925.8923343997</v>
      </c>
      <c r="K23" s="427">
        <v>7999925.8923343997</v>
      </c>
      <c r="L23" s="427">
        <v>7999925.8923343997</v>
      </c>
      <c r="M23" s="427">
        <v>7999925.8923343997</v>
      </c>
      <c r="N23" s="427">
        <v>7999925.8923343997</v>
      </c>
      <c r="O23" s="427">
        <v>7999925.8923343997</v>
      </c>
      <c r="P23" s="427">
        <v>7999925.8923343997</v>
      </c>
      <c r="Q23" s="427">
        <v>1028963.6923344</v>
      </c>
      <c r="R23" s="427">
        <v>1028963.6923344</v>
      </c>
      <c r="S23" s="427">
        <v>852811.69233440096</v>
      </c>
      <c r="T23" s="427">
        <v>852811.69233440096</v>
      </c>
      <c r="U23" s="427">
        <v>852811.69233440096</v>
      </c>
      <c r="V23" s="427">
        <v>0</v>
      </c>
      <c r="W23" s="427">
        <v>0</v>
      </c>
      <c r="X23" s="427">
        <v>0</v>
      </c>
      <c r="Y23" s="427">
        <v>0</v>
      </c>
      <c r="Z23" s="427">
        <v>0</v>
      </c>
      <c r="AA23" s="427">
        <v>0</v>
      </c>
      <c r="AB23" s="427">
        <v>0</v>
      </c>
      <c r="AC23" s="427">
        <v>0</v>
      </c>
      <c r="AD23" s="427">
        <v>0</v>
      </c>
      <c r="AE23" s="427">
        <v>0</v>
      </c>
      <c r="AF23" s="427">
        <v>0</v>
      </c>
      <c r="AG23" s="597">
        <v>0</v>
      </c>
      <c r="AH23" s="597">
        <v>0</v>
      </c>
      <c r="AI23" s="597">
        <v>0</v>
      </c>
      <c r="AJ23" s="597">
        <v>0</v>
      </c>
      <c r="AK23" s="597">
        <v>0</v>
      </c>
      <c r="AL23" s="597">
        <v>0</v>
      </c>
      <c r="AM23" s="427">
        <v>0</v>
      </c>
      <c r="AN23" s="365"/>
      <c r="AO23" s="365"/>
      <c r="AP23" s="365"/>
      <c r="AQ23" s="372"/>
      <c r="AR23" s="372"/>
      <c r="AS23" s="372"/>
      <c r="AT23" s="372"/>
      <c r="AU23" s="372"/>
      <c r="AV23" s="372"/>
      <c r="AW23" s="372"/>
      <c r="AX23" s="372"/>
      <c r="AY23" s="372"/>
      <c r="AZ23" s="315"/>
      <c r="BA23" s="315"/>
      <c r="BB23" s="315"/>
      <c r="BC23" s="315"/>
      <c r="BD23" s="315"/>
      <c r="BE23" s="315"/>
      <c r="BF23" s="315"/>
      <c r="BG23" s="315"/>
      <c r="BH23" s="315"/>
      <c r="BI23" s="315"/>
    </row>
    <row r="24" spans="1:61" ht="15" thickBot="1" x14ac:dyDescent="0.4">
      <c r="A24" s="594" t="s">
        <v>199</v>
      </c>
      <c r="B24" s="594" t="s">
        <v>629</v>
      </c>
      <c r="C24" s="595">
        <v>12.260474051600699</v>
      </c>
      <c r="D24" s="427">
        <v>4369190.8920339001</v>
      </c>
      <c r="E24" s="596">
        <v>1</v>
      </c>
      <c r="F24" s="456">
        <v>49782195.014728002</v>
      </c>
      <c r="G24" s="457"/>
      <c r="H24" s="457"/>
      <c r="I24" s="457"/>
      <c r="J24" s="427">
        <v>4369190.8920339001</v>
      </c>
      <c r="K24" s="427">
        <v>4369190.8920339001</v>
      </c>
      <c r="L24" s="427">
        <v>4274569.5231699301</v>
      </c>
      <c r="M24" s="427">
        <v>3713577.65942322</v>
      </c>
      <c r="N24" s="427">
        <v>3399600.5301792198</v>
      </c>
      <c r="O24" s="427">
        <v>3166950.77048301</v>
      </c>
      <c r="P24" s="427">
        <v>2927332.8744152002</v>
      </c>
      <c r="Q24" s="427">
        <v>2841757.0675594201</v>
      </c>
      <c r="R24" s="427">
        <v>2578804.4020298701</v>
      </c>
      <c r="S24" s="427">
        <v>2495188.5710529899</v>
      </c>
      <c r="T24" s="427">
        <v>1988523.0853021201</v>
      </c>
      <c r="U24" s="427">
        <v>1797560.8787203501</v>
      </c>
      <c r="V24" s="427">
        <v>1558194.4154489201</v>
      </c>
      <c r="W24" s="427">
        <v>1558194.4154489201</v>
      </c>
      <c r="X24" s="427">
        <v>1555118.8131989201</v>
      </c>
      <c r="Y24" s="427">
        <v>1543856.78865374</v>
      </c>
      <c r="Z24" s="427">
        <v>1417822.89977931</v>
      </c>
      <c r="AA24" s="427">
        <v>1410157.0357793099</v>
      </c>
      <c r="AB24" s="427">
        <v>1408301.7500078999</v>
      </c>
      <c r="AC24" s="427">
        <v>1408301.7500078999</v>
      </c>
      <c r="AD24" s="427">
        <v>0</v>
      </c>
      <c r="AE24" s="427">
        <v>0</v>
      </c>
      <c r="AF24" s="427">
        <v>0</v>
      </c>
      <c r="AG24" s="597">
        <v>0</v>
      </c>
      <c r="AH24" s="597">
        <v>0</v>
      </c>
      <c r="AI24" s="597">
        <v>0</v>
      </c>
      <c r="AJ24" s="597">
        <v>0</v>
      </c>
      <c r="AK24" s="597">
        <v>0</v>
      </c>
      <c r="AL24" s="597">
        <v>0</v>
      </c>
      <c r="AM24" s="427">
        <v>0</v>
      </c>
      <c r="AN24" s="365"/>
      <c r="AO24" s="365"/>
      <c r="AP24" s="365"/>
      <c r="AQ24" s="372"/>
      <c r="AR24" s="372"/>
      <c r="AS24" s="372"/>
      <c r="AT24" s="372"/>
      <c r="AU24" s="372"/>
      <c r="AV24" s="372"/>
      <c r="AW24" s="372"/>
      <c r="AX24" s="372"/>
      <c r="AY24" s="372"/>
      <c r="AZ24" s="315"/>
      <c r="BA24" s="315"/>
      <c r="BB24" s="315"/>
      <c r="BC24" s="315"/>
      <c r="BD24" s="315"/>
      <c r="BE24" s="315"/>
      <c r="BF24" s="315"/>
      <c r="BG24" s="315"/>
      <c r="BH24" s="315"/>
      <c r="BI24" s="315"/>
    </row>
    <row r="25" spans="1:61" ht="15" thickBot="1" x14ac:dyDescent="0.4">
      <c r="A25" s="594" t="s">
        <v>199</v>
      </c>
      <c r="B25" s="594" t="s">
        <v>628</v>
      </c>
      <c r="C25" s="595">
        <v>15.1023362785199</v>
      </c>
      <c r="D25" s="427">
        <v>1979150.2476381401</v>
      </c>
      <c r="E25" s="596">
        <v>1</v>
      </c>
      <c r="F25" s="456">
        <v>23816247.4185955</v>
      </c>
      <c r="G25" s="457"/>
      <c r="H25" s="457"/>
      <c r="I25" s="457"/>
      <c r="J25" s="427">
        <v>1979150.2476381401</v>
      </c>
      <c r="K25" s="427">
        <v>1979150.2476381401</v>
      </c>
      <c r="L25" s="427">
        <v>1979150.2476381401</v>
      </c>
      <c r="M25" s="427">
        <v>1972518.97573611</v>
      </c>
      <c r="N25" s="427">
        <v>1963085.40406114</v>
      </c>
      <c r="O25" s="427">
        <v>1963085.40406114</v>
      </c>
      <c r="P25" s="427">
        <v>1299230.2635967301</v>
      </c>
      <c r="Q25" s="427">
        <v>1269844.3854982301</v>
      </c>
      <c r="R25" s="427">
        <v>1246966.71476886</v>
      </c>
      <c r="S25" s="427">
        <v>1246966.71476886</v>
      </c>
      <c r="T25" s="427">
        <v>800714.58263497602</v>
      </c>
      <c r="U25" s="427">
        <v>724722.50205003703</v>
      </c>
      <c r="V25" s="427">
        <v>721678.15881787299</v>
      </c>
      <c r="W25" s="427">
        <v>721678.15881787299</v>
      </c>
      <c r="X25" s="427">
        <v>721678.15881787299</v>
      </c>
      <c r="Y25" s="427">
        <v>716813.23015672504</v>
      </c>
      <c r="Z25" s="427">
        <v>690361.97165164596</v>
      </c>
      <c r="AA25" s="427">
        <v>685726.27165164601</v>
      </c>
      <c r="AB25" s="427">
        <v>603159.08686587797</v>
      </c>
      <c r="AC25" s="427">
        <v>529412.29172542202</v>
      </c>
      <c r="AD25" s="427">
        <v>577.20000000000005</v>
      </c>
      <c r="AE25" s="427">
        <v>577.20000000000005</v>
      </c>
      <c r="AF25" s="427">
        <v>0</v>
      </c>
      <c r="AG25" s="597">
        <v>0</v>
      </c>
      <c r="AH25" s="597">
        <v>0</v>
      </c>
      <c r="AI25" s="597">
        <v>0</v>
      </c>
      <c r="AJ25" s="597">
        <v>0</v>
      </c>
      <c r="AK25" s="597">
        <v>0</v>
      </c>
      <c r="AL25" s="597">
        <v>0</v>
      </c>
      <c r="AM25" s="427">
        <v>0</v>
      </c>
      <c r="AN25" s="365"/>
      <c r="AO25" s="365"/>
      <c r="AP25" s="365"/>
      <c r="AQ25" s="372"/>
      <c r="AR25" s="372"/>
      <c r="AS25" s="372"/>
      <c r="AT25" s="372"/>
      <c r="AU25" s="372"/>
      <c r="AV25" s="372"/>
      <c r="AW25" s="372"/>
      <c r="AX25" s="372"/>
      <c r="AY25" s="372"/>
      <c r="AZ25" s="315"/>
      <c r="BA25" s="315"/>
      <c r="BB25" s="315"/>
      <c r="BC25" s="315"/>
      <c r="BD25" s="315"/>
      <c r="BE25" s="315"/>
      <c r="BF25" s="315"/>
      <c r="BG25" s="315"/>
      <c r="BH25" s="315"/>
      <c r="BI25" s="315"/>
    </row>
    <row r="26" spans="1:61" ht="15" thickBot="1" x14ac:dyDescent="0.4">
      <c r="A26" s="594" t="s">
        <v>199</v>
      </c>
      <c r="B26" s="594" t="s">
        <v>630</v>
      </c>
      <c r="C26" s="595">
        <v>17.2737584776409</v>
      </c>
      <c r="D26" s="427">
        <v>1801107.1567279999</v>
      </c>
      <c r="E26" s="596">
        <v>1</v>
      </c>
      <c r="F26" s="456">
        <v>27440885.524689998</v>
      </c>
      <c r="G26" s="457"/>
      <c r="H26" s="457"/>
      <c r="I26" s="457"/>
      <c r="J26" s="427">
        <v>1801107.1567279999</v>
      </c>
      <c r="K26" s="427">
        <v>1801107.1567279999</v>
      </c>
      <c r="L26" s="427">
        <v>1801107.1567279999</v>
      </c>
      <c r="M26" s="427">
        <v>1801107.1567279999</v>
      </c>
      <c r="N26" s="427">
        <v>1801107.1567279999</v>
      </c>
      <c r="O26" s="427">
        <v>1801107.14757</v>
      </c>
      <c r="P26" s="427">
        <v>1601944.0270700001</v>
      </c>
      <c r="Q26" s="427">
        <v>1592671.3887700001</v>
      </c>
      <c r="R26" s="427">
        <v>1589691.7789700001</v>
      </c>
      <c r="S26" s="427">
        <v>1325563.7413699999</v>
      </c>
      <c r="T26" s="427">
        <v>1059110.37078</v>
      </c>
      <c r="U26" s="427">
        <v>1057663.4219800001</v>
      </c>
      <c r="V26" s="427">
        <v>1057663.4219800001</v>
      </c>
      <c r="W26" s="427">
        <v>1057663.4219800001</v>
      </c>
      <c r="X26" s="427">
        <v>1057663.4219800001</v>
      </c>
      <c r="Y26" s="427">
        <v>1057432.7742000001</v>
      </c>
      <c r="Z26" s="427">
        <v>1052445.3733999999</v>
      </c>
      <c r="AA26" s="427">
        <v>1052445.3733999999</v>
      </c>
      <c r="AB26" s="427">
        <v>1052445.3733999999</v>
      </c>
      <c r="AC26" s="427">
        <v>1019838.6894</v>
      </c>
      <c r="AD26" s="427">
        <v>0</v>
      </c>
      <c r="AE26" s="427">
        <v>0</v>
      </c>
      <c r="AF26" s="427">
        <v>0</v>
      </c>
      <c r="AG26" s="597">
        <v>0</v>
      </c>
      <c r="AH26" s="597">
        <v>0</v>
      </c>
      <c r="AI26" s="597">
        <v>0</v>
      </c>
      <c r="AJ26" s="597">
        <v>0</v>
      </c>
      <c r="AK26" s="597">
        <v>0</v>
      </c>
      <c r="AL26" s="597">
        <v>0</v>
      </c>
      <c r="AM26" s="427">
        <v>0</v>
      </c>
      <c r="AN26" s="365"/>
      <c r="AO26" s="365"/>
      <c r="AP26" s="365"/>
      <c r="AQ26" s="372"/>
      <c r="AR26" s="372"/>
      <c r="AS26" s="372"/>
      <c r="AT26" s="372"/>
      <c r="AU26" s="372"/>
      <c r="AV26" s="372"/>
      <c r="AW26" s="372"/>
      <c r="AX26" s="372"/>
      <c r="AY26" s="372"/>
      <c r="AZ26" s="315"/>
      <c r="BA26" s="315"/>
      <c r="BB26" s="315"/>
      <c r="BC26" s="315"/>
      <c r="BD26" s="315"/>
      <c r="BE26" s="315"/>
      <c r="BF26" s="315"/>
      <c r="BG26" s="315"/>
      <c r="BH26" s="315"/>
      <c r="BI26" s="315"/>
    </row>
    <row r="27" spans="1:61" ht="15" thickBot="1" x14ac:dyDescent="0.4">
      <c r="A27" s="594" t="s">
        <v>199</v>
      </c>
      <c r="B27" s="594" t="s">
        <v>552</v>
      </c>
      <c r="C27" s="595">
        <v>9.1414368654178606</v>
      </c>
      <c r="D27" s="427">
        <v>1404775.96117973</v>
      </c>
      <c r="E27" s="596">
        <v>1</v>
      </c>
      <c r="F27" s="456">
        <v>11061399.5443791</v>
      </c>
      <c r="G27" s="457"/>
      <c r="H27" s="457"/>
      <c r="I27" s="457"/>
      <c r="J27" s="427">
        <v>1404775.96117973</v>
      </c>
      <c r="K27" s="427">
        <v>1404775.96117973</v>
      </c>
      <c r="L27" s="427">
        <v>1322540.3516809701</v>
      </c>
      <c r="M27" s="427">
        <v>1253220.60390879</v>
      </c>
      <c r="N27" s="427">
        <v>1076147.45718009</v>
      </c>
      <c r="O27" s="427">
        <v>1037102.20296009</v>
      </c>
      <c r="P27" s="427">
        <v>1003095.4970078201</v>
      </c>
      <c r="Q27" s="427">
        <v>831753.16060370603</v>
      </c>
      <c r="R27" s="427">
        <v>573150.13703456998</v>
      </c>
      <c r="S27" s="427">
        <v>371458.83926930599</v>
      </c>
      <c r="T27" s="427">
        <v>315999.11679186998</v>
      </c>
      <c r="U27" s="427">
        <v>144067.90981342999</v>
      </c>
      <c r="V27" s="427">
        <v>43041.682989469897</v>
      </c>
      <c r="W27" s="427">
        <v>43041.682989469897</v>
      </c>
      <c r="X27" s="427">
        <v>43041.682989469897</v>
      </c>
      <c r="Y27" s="427">
        <v>43041.682989469897</v>
      </c>
      <c r="Z27" s="427">
        <v>38769.157214493898</v>
      </c>
      <c r="AA27" s="427">
        <v>38769.157214493898</v>
      </c>
      <c r="AB27" s="427">
        <v>36803.649691065097</v>
      </c>
      <c r="AC27" s="427">
        <v>36803.649691065097</v>
      </c>
      <c r="AD27" s="427">
        <v>0</v>
      </c>
      <c r="AE27" s="427">
        <v>0</v>
      </c>
      <c r="AF27" s="427">
        <v>0</v>
      </c>
      <c r="AG27" s="597">
        <v>0</v>
      </c>
      <c r="AH27" s="597">
        <v>0</v>
      </c>
      <c r="AI27" s="597">
        <v>0</v>
      </c>
      <c r="AJ27" s="597">
        <v>0</v>
      </c>
      <c r="AK27" s="597">
        <v>0</v>
      </c>
      <c r="AL27" s="597">
        <v>0</v>
      </c>
      <c r="AM27" s="427">
        <v>0</v>
      </c>
      <c r="AN27" s="365"/>
      <c r="AO27" s="365"/>
      <c r="AP27" s="365"/>
      <c r="AQ27" s="372"/>
      <c r="AR27" s="372"/>
      <c r="AS27" s="372"/>
      <c r="AT27" s="372"/>
      <c r="AU27" s="372"/>
      <c r="AV27" s="372"/>
      <c r="AW27" s="372"/>
      <c r="AX27" s="372"/>
      <c r="AY27" s="372"/>
      <c r="AZ27" s="315"/>
      <c r="BA27" s="315"/>
      <c r="BB27" s="315"/>
      <c r="BC27" s="315"/>
      <c r="BD27" s="315"/>
      <c r="BE27" s="315"/>
      <c r="BF27" s="315"/>
      <c r="BG27" s="315"/>
      <c r="BH27" s="315"/>
      <c r="BI27" s="315"/>
    </row>
    <row r="28" spans="1:61" ht="15" thickBot="1" x14ac:dyDescent="0.4">
      <c r="A28" s="594" t="s">
        <v>199</v>
      </c>
      <c r="B28" s="594" t="s">
        <v>592</v>
      </c>
      <c r="C28" s="595">
        <v>15.4331013542559</v>
      </c>
      <c r="D28" s="427">
        <v>1374419.5823121399</v>
      </c>
      <c r="E28" s="596">
        <v>1</v>
      </c>
      <c r="F28" s="456">
        <v>21211556.717097402</v>
      </c>
      <c r="G28" s="457"/>
      <c r="H28" s="457"/>
      <c r="I28" s="457"/>
      <c r="J28" s="427">
        <v>1374419.5823121399</v>
      </c>
      <c r="K28" s="427">
        <v>1374419.5823121399</v>
      </c>
      <c r="L28" s="427">
        <v>1374419.5823121399</v>
      </c>
      <c r="M28" s="427">
        <v>1374419.5823121399</v>
      </c>
      <c r="N28" s="427">
        <v>1374419.5823121399</v>
      </c>
      <c r="O28" s="427">
        <v>1374419.5823121399</v>
      </c>
      <c r="P28" s="427">
        <v>1374419.5823121399</v>
      </c>
      <c r="Q28" s="427">
        <v>1374419.5823121399</v>
      </c>
      <c r="R28" s="427">
        <v>1286448.8684741899</v>
      </c>
      <c r="S28" s="427">
        <v>1286448.8684741899</v>
      </c>
      <c r="T28" s="427">
        <v>1282003.23984697</v>
      </c>
      <c r="U28" s="427">
        <v>1257493.25391082</v>
      </c>
      <c r="V28" s="427">
        <v>1257493.25391082</v>
      </c>
      <c r="W28" s="427">
        <v>1228821.1287272901</v>
      </c>
      <c r="X28" s="427">
        <v>917360.81356316095</v>
      </c>
      <c r="Y28" s="427">
        <v>594751.42823790701</v>
      </c>
      <c r="Z28" s="427">
        <v>365184.90485071199</v>
      </c>
      <c r="AA28" s="427">
        <v>142940.094888219</v>
      </c>
      <c r="AB28" s="427">
        <v>142940.094888219</v>
      </c>
      <c r="AC28" s="427">
        <v>94452.948037693204</v>
      </c>
      <c r="AD28" s="427">
        <v>94452.948037693204</v>
      </c>
      <c r="AE28" s="427">
        <v>94452.948037693204</v>
      </c>
      <c r="AF28" s="427">
        <v>94452.948037693204</v>
      </c>
      <c r="AG28" s="597">
        <v>76502.316676941293</v>
      </c>
      <c r="AH28" s="597">
        <v>0</v>
      </c>
      <c r="AI28" s="597">
        <v>0</v>
      </c>
      <c r="AJ28" s="597">
        <v>0</v>
      </c>
      <c r="AK28" s="597">
        <v>0</v>
      </c>
      <c r="AL28" s="597">
        <v>0</v>
      </c>
      <c r="AM28" s="427">
        <v>0</v>
      </c>
      <c r="AN28" s="365"/>
      <c r="AO28" s="365"/>
      <c r="AP28" s="365"/>
      <c r="AQ28" s="372"/>
      <c r="AR28" s="372"/>
      <c r="AS28" s="372"/>
      <c r="AT28" s="372"/>
      <c r="AU28" s="372"/>
      <c r="AV28" s="372"/>
      <c r="AW28" s="372"/>
      <c r="AX28" s="372"/>
      <c r="AY28" s="372"/>
      <c r="AZ28" s="315"/>
      <c r="BA28" s="315"/>
      <c r="BB28" s="315"/>
      <c r="BC28" s="315"/>
      <c r="BD28" s="315"/>
      <c r="BE28" s="315"/>
      <c r="BF28" s="315"/>
      <c r="BG28" s="315"/>
      <c r="BH28" s="315"/>
      <c r="BI28" s="315"/>
    </row>
    <row r="29" spans="1:61" ht="15" thickBot="1" x14ac:dyDescent="0.4">
      <c r="A29" s="594" t="s">
        <v>199</v>
      </c>
      <c r="B29" s="594" t="s">
        <v>631</v>
      </c>
      <c r="C29" s="595">
        <v>16.478967626294899</v>
      </c>
      <c r="D29" s="427">
        <v>348535.49661981303</v>
      </c>
      <c r="E29" s="596">
        <v>1</v>
      </c>
      <c r="F29" s="456">
        <v>4476821.8277803203</v>
      </c>
      <c r="G29" s="457"/>
      <c r="H29" s="457"/>
      <c r="I29" s="457"/>
      <c r="J29" s="427">
        <v>348535.49661981303</v>
      </c>
      <c r="K29" s="427">
        <v>348535.49661981303</v>
      </c>
      <c r="L29" s="427">
        <v>348535.49661981303</v>
      </c>
      <c r="M29" s="427">
        <v>348362.17745829403</v>
      </c>
      <c r="N29" s="427">
        <v>348362.17745829403</v>
      </c>
      <c r="O29" s="427">
        <v>344213.66574336903</v>
      </c>
      <c r="P29" s="427">
        <v>246167.26574336999</v>
      </c>
      <c r="Q29" s="427">
        <v>228105.29064338899</v>
      </c>
      <c r="R29" s="427">
        <v>228105.29064338899</v>
      </c>
      <c r="S29" s="427">
        <v>228105.29064338899</v>
      </c>
      <c r="T29" s="427">
        <v>187269.558584346</v>
      </c>
      <c r="U29" s="427">
        <v>186963.04702119599</v>
      </c>
      <c r="V29" s="427">
        <v>151946.89724601401</v>
      </c>
      <c r="W29" s="427">
        <v>151946.89724601401</v>
      </c>
      <c r="X29" s="427">
        <v>151946.89724601401</v>
      </c>
      <c r="Y29" s="427">
        <v>118300.59353591601</v>
      </c>
      <c r="Z29" s="427">
        <v>118300.59353591601</v>
      </c>
      <c r="AA29" s="427">
        <v>106649.693535916</v>
      </c>
      <c r="AB29" s="427">
        <v>106649.693535916</v>
      </c>
      <c r="AC29" s="427">
        <v>30352.808100141701</v>
      </c>
      <c r="AD29" s="427">
        <v>29893.5</v>
      </c>
      <c r="AE29" s="427">
        <v>29893.5</v>
      </c>
      <c r="AF29" s="427">
        <v>29893.5</v>
      </c>
      <c r="AG29" s="597">
        <v>29893.5</v>
      </c>
      <c r="AH29" s="597">
        <v>29893.5</v>
      </c>
      <c r="AI29" s="597">
        <v>0</v>
      </c>
      <c r="AJ29" s="597">
        <v>0</v>
      </c>
      <c r="AK29" s="597">
        <v>0</v>
      </c>
      <c r="AL29" s="597">
        <v>0</v>
      </c>
      <c r="AM29" s="427">
        <v>0</v>
      </c>
      <c r="AN29" s="365"/>
      <c r="AO29" s="365"/>
      <c r="AP29" s="365"/>
      <c r="AQ29" s="372"/>
      <c r="AR29" s="372"/>
      <c r="AS29" s="372"/>
      <c r="AT29" s="372"/>
      <c r="AU29" s="372"/>
      <c r="AV29" s="372"/>
      <c r="AW29" s="372"/>
      <c r="AX29" s="372"/>
      <c r="AY29" s="372"/>
      <c r="AZ29" s="315"/>
      <c r="BA29" s="315"/>
      <c r="BB29" s="315"/>
      <c r="BC29" s="315"/>
      <c r="BD29" s="315"/>
      <c r="BE29" s="315"/>
      <c r="BF29" s="315"/>
      <c r="BG29" s="315"/>
      <c r="BH29" s="315"/>
      <c r="BI29" s="315"/>
    </row>
    <row r="30" spans="1:61" ht="15" thickBot="1" x14ac:dyDescent="0.4">
      <c r="A30" s="594" t="s">
        <v>563</v>
      </c>
      <c r="B30" s="594" t="s">
        <v>449</v>
      </c>
      <c r="C30" s="595">
        <v>10.127604827423101</v>
      </c>
      <c r="D30" s="427">
        <v>108183379.934239</v>
      </c>
      <c r="E30" s="596">
        <v>1</v>
      </c>
      <c r="F30" s="456">
        <v>1007322239.84417</v>
      </c>
      <c r="G30" s="457"/>
      <c r="H30" s="457"/>
      <c r="I30" s="457"/>
      <c r="J30" s="427">
        <v>108183379.934239</v>
      </c>
      <c r="K30" s="427">
        <v>108183379.934239</v>
      </c>
      <c r="L30" s="427">
        <v>108183379.934239</v>
      </c>
      <c r="M30" s="427">
        <v>108183379.934239</v>
      </c>
      <c r="N30" s="427">
        <v>108183379.934239</v>
      </c>
      <c r="O30" s="427">
        <v>108183379.934239</v>
      </c>
      <c r="P30" s="427">
        <v>102269697.66410001</v>
      </c>
      <c r="Q30" s="427">
        <v>80284086.537982196</v>
      </c>
      <c r="R30" s="427">
        <v>79992249.163644597</v>
      </c>
      <c r="S30" s="427">
        <v>79992249.163644597</v>
      </c>
      <c r="T30" s="427">
        <v>1575403.1614739101</v>
      </c>
      <c r="U30" s="427">
        <v>1575403.1614739101</v>
      </c>
      <c r="V30" s="427">
        <v>1575403.1614739101</v>
      </c>
      <c r="W30" s="427">
        <v>1575403.1614739101</v>
      </c>
      <c r="X30" s="427">
        <v>1575403.1614739101</v>
      </c>
      <c r="Y30" s="427">
        <v>1561332.3803999999</v>
      </c>
      <c r="Z30" s="427">
        <v>1561332.3803999999</v>
      </c>
      <c r="AA30" s="427">
        <v>1561332.3803999999</v>
      </c>
      <c r="AB30" s="427">
        <v>1561332.3803999999</v>
      </c>
      <c r="AC30" s="427">
        <v>1561332.3803999999</v>
      </c>
      <c r="AD30" s="427">
        <v>0</v>
      </c>
      <c r="AE30" s="427">
        <v>0</v>
      </c>
      <c r="AF30" s="427">
        <v>0</v>
      </c>
      <c r="AG30" s="597">
        <v>0</v>
      </c>
      <c r="AH30" s="597">
        <v>0</v>
      </c>
      <c r="AI30" s="597">
        <v>0</v>
      </c>
      <c r="AJ30" s="597">
        <v>0</v>
      </c>
      <c r="AK30" s="597">
        <v>0</v>
      </c>
      <c r="AL30" s="597">
        <v>0</v>
      </c>
      <c r="AM30" s="427">
        <v>0</v>
      </c>
      <c r="AN30" s="365"/>
      <c r="AO30" s="365"/>
      <c r="AP30" s="365"/>
      <c r="AQ30" s="372"/>
      <c r="AR30" s="372"/>
      <c r="AS30" s="372"/>
      <c r="AT30" s="372"/>
      <c r="AU30" s="372"/>
      <c r="AV30" s="372"/>
      <c r="AW30" s="372"/>
      <c r="AX30" s="372"/>
      <c r="AY30" s="372"/>
      <c r="AZ30" s="315"/>
      <c r="BA30" s="315"/>
      <c r="BB30" s="315"/>
      <c r="BC30" s="315"/>
      <c r="BD30" s="315"/>
      <c r="BE30" s="315"/>
      <c r="BF30" s="315"/>
      <c r="BG30" s="315"/>
      <c r="BH30" s="315"/>
      <c r="BI30" s="315"/>
    </row>
    <row r="31" spans="1:61" ht="15" thickBot="1" x14ac:dyDescent="0.4">
      <c r="A31" s="594" t="s">
        <v>563</v>
      </c>
      <c r="B31" s="594" t="s">
        <v>451</v>
      </c>
      <c r="C31" s="595">
        <v>9.4530756881879192</v>
      </c>
      <c r="D31" s="427">
        <v>35945839.552941598</v>
      </c>
      <c r="E31" s="596">
        <v>1</v>
      </c>
      <c r="F31" s="456">
        <v>319971254.18045598</v>
      </c>
      <c r="G31" s="457"/>
      <c r="H31" s="457"/>
      <c r="I31" s="457"/>
      <c r="J31" s="427">
        <v>35945839.552941598</v>
      </c>
      <c r="K31" s="427">
        <v>35945839.552941598</v>
      </c>
      <c r="L31" s="427">
        <v>35945839.552941598</v>
      </c>
      <c r="M31" s="427">
        <v>35945839.552941598</v>
      </c>
      <c r="N31" s="427">
        <v>35945839.552941598</v>
      </c>
      <c r="O31" s="427">
        <v>35945839.552941598</v>
      </c>
      <c r="P31" s="427">
        <v>35945839.552941598</v>
      </c>
      <c r="Q31" s="427">
        <v>23647671.5566216</v>
      </c>
      <c r="R31" s="427">
        <v>22351352.8766216</v>
      </c>
      <c r="S31" s="427">
        <v>22351352.8766216</v>
      </c>
      <c r="T31" s="427">
        <v>0</v>
      </c>
      <c r="U31" s="427">
        <v>0</v>
      </c>
      <c r="V31" s="427">
        <v>0</v>
      </c>
      <c r="W31" s="427">
        <v>0</v>
      </c>
      <c r="X31" s="427">
        <v>0</v>
      </c>
      <c r="Y31" s="427">
        <v>0</v>
      </c>
      <c r="Z31" s="427">
        <v>0</v>
      </c>
      <c r="AA31" s="427">
        <v>0</v>
      </c>
      <c r="AB31" s="427">
        <v>0</v>
      </c>
      <c r="AC31" s="427">
        <v>0</v>
      </c>
      <c r="AD31" s="427">
        <v>0</v>
      </c>
      <c r="AE31" s="427">
        <v>0</v>
      </c>
      <c r="AF31" s="427">
        <v>0</v>
      </c>
      <c r="AG31" s="597">
        <v>0</v>
      </c>
      <c r="AH31" s="597">
        <v>0</v>
      </c>
      <c r="AI31" s="597">
        <v>0</v>
      </c>
      <c r="AJ31" s="597">
        <v>0</v>
      </c>
      <c r="AK31" s="597">
        <v>0</v>
      </c>
      <c r="AL31" s="597">
        <v>0</v>
      </c>
      <c r="AM31" s="427">
        <v>0</v>
      </c>
      <c r="AN31" s="365"/>
      <c r="AO31" s="365"/>
      <c r="AP31" s="365"/>
      <c r="AQ31" s="372"/>
      <c r="AR31" s="372"/>
      <c r="AS31" s="372"/>
      <c r="AT31" s="372"/>
      <c r="AU31" s="372"/>
      <c r="AV31" s="372"/>
      <c r="AW31" s="372"/>
      <c r="AX31" s="372"/>
      <c r="AY31" s="372"/>
      <c r="AZ31" s="315"/>
      <c r="BA31" s="315"/>
      <c r="BB31" s="315"/>
      <c r="BC31" s="315"/>
      <c r="BD31" s="315"/>
      <c r="BE31" s="315"/>
      <c r="BF31" s="315"/>
      <c r="BG31" s="315"/>
      <c r="BH31" s="315"/>
      <c r="BI31" s="315"/>
    </row>
    <row r="32" spans="1:61" ht="15" thickBot="1" x14ac:dyDescent="0.4">
      <c r="A32" s="594" t="s">
        <v>563</v>
      </c>
      <c r="B32" s="594" t="s">
        <v>447</v>
      </c>
      <c r="C32" s="595">
        <v>10.7709679470561</v>
      </c>
      <c r="D32" s="427">
        <v>12350427.905908599</v>
      </c>
      <c r="E32" s="596">
        <v>0.80021970598268899</v>
      </c>
      <c r="F32" s="456">
        <v>106450698.577472</v>
      </c>
      <c r="G32" s="457"/>
      <c r="H32" s="457"/>
      <c r="I32" s="457"/>
      <c r="J32" s="427">
        <v>9883055.7876266092</v>
      </c>
      <c r="K32" s="427">
        <v>9883055.7876266092</v>
      </c>
      <c r="L32" s="427">
        <v>9883055.7876266092</v>
      </c>
      <c r="M32" s="427">
        <v>9883055.7876266092</v>
      </c>
      <c r="N32" s="427">
        <v>9883055.7876266092</v>
      </c>
      <c r="O32" s="427">
        <v>9883055.7876266092</v>
      </c>
      <c r="P32" s="427">
        <v>9883055.7876266092</v>
      </c>
      <c r="Q32" s="427">
        <v>9883055.7876266092</v>
      </c>
      <c r="R32" s="427">
        <v>9429728.5703233499</v>
      </c>
      <c r="S32" s="427">
        <v>7616419.7011103202</v>
      </c>
      <c r="T32" s="427">
        <v>2087557.7338828701</v>
      </c>
      <c r="U32" s="427">
        <v>2063136.56778561</v>
      </c>
      <c r="V32" s="427">
        <v>2063136.56778561</v>
      </c>
      <c r="W32" s="427">
        <v>2063136.56778561</v>
      </c>
      <c r="X32" s="427">
        <v>2063136.56778561</v>
      </c>
      <c r="Y32" s="427">
        <v>0</v>
      </c>
      <c r="Z32" s="427">
        <v>0</v>
      </c>
      <c r="AA32" s="427">
        <v>0</v>
      </c>
      <c r="AB32" s="427">
        <v>0</v>
      </c>
      <c r="AC32" s="427">
        <v>0</v>
      </c>
      <c r="AD32" s="427">
        <v>0</v>
      </c>
      <c r="AE32" s="427">
        <v>0</v>
      </c>
      <c r="AF32" s="427">
        <v>0</v>
      </c>
      <c r="AG32" s="597">
        <v>0</v>
      </c>
      <c r="AH32" s="597">
        <v>0</v>
      </c>
      <c r="AI32" s="597">
        <v>0</v>
      </c>
      <c r="AJ32" s="597">
        <v>0</v>
      </c>
      <c r="AK32" s="597">
        <v>0</v>
      </c>
      <c r="AL32" s="597">
        <v>0</v>
      </c>
      <c r="AM32" s="427">
        <v>0</v>
      </c>
      <c r="AN32" s="365"/>
      <c r="AO32" s="365"/>
      <c r="AP32" s="365"/>
      <c r="AQ32" s="372"/>
      <c r="AR32" s="372"/>
      <c r="AS32" s="372"/>
      <c r="AT32" s="372"/>
      <c r="AU32" s="372"/>
      <c r="AV32" s="372"/>
      <c r="AW32" s="372"/>
      <c r="AX32" s="372"/>
      <c r="AY32" s="372"/>
      <c r="AZ32" s="315"/>
      <c r="BA32" s="315"/>
      <c r="BB32" s="315"/>
      <c r="BC32" s="315"/>
      <c r="BD32" s="315"/>
      <c r="BE32" s="315"/>
      <c r="BF32" s="315"/>
      <c r="BG32" s="315"/>
      <c r="BH32" s="315"/>
      <c r="BI32" s="315"/>
    </row>
    <row r="33" spans="1:61" ht="15" thickBot="1" x14ac:dyDescent="0.4">
      <c r="A33" s="594" t="s">
        <v>563</v>
      </c>
      <c r="B33" s="594" t="s">
        <v>441</v>
      </c>
      <c r="C33" s="595">
        <v>14.2706946073769</v>
      </c>
      <c r="D33" s="427">
        <v>10159377.8356863</v>
      </c>
      <c r="E33" s="596">
        <v>0.79999999999999905</v>
      </c>
      <c r="F33" s="456">
        <v>107553246.796556</v>
      </c>
      <c r="G33" s="457"/>
      <c r="H33" s="457"/>
      <c r="I33" s="457"/>
      <c r="J33" s="427">
        <v>8127502.2685489999</v>
      </c>
      <c r="K33" s="427">
        <v>8127502.2685489999</v>
      </c>
      <c r="L33" s="427">
        <v>8127080.4166105501</v>
      </c>
      <c r="M33" s="427">
        <v>8090978.9430511901</v>
      </c>
      <c r="N33" s="427">
        <v>7638603.7702875203</v>
      </c>
      <c r="O33" s="427">
        <v>7621863.5981942397</v>
      </c>
      <c r="P33" s="427">
        <v>7621863.5981942397</v>
      </c>
      <c r="Q33" s="427">
        <v>7547631.5215108199</v>
      </c>
      <c r="R33" s="427">
        <v>7547631.5215108199</v>
      </c>
      <c r="S33" s="427">
        <v>7379414.8503441801</v>
      </c>
      <c r="T33" s="427">
        <v>6939220.3156703999</v>
      </c>
      <c r="U33" s="427">
        <v>6758160.3120490098</v>
      </c>
      <c r="V33" s="427">
        <v>6649515.8925669296</v>
      </c>
      <c r="W33" s="427">
        <v>6581301.2942081196</v>
      </c>
      <c r="X33" s="427">
        <v>2794976.2252599001</v>
      </c>
      <c r="Y33" s="427">
        <v>0</v>
      </c>
      <c r="Z33" s="427">
        <v>0</v>
      </c>
      <c r="AA33" s="427">
        <v>0</v>
      </c>
      <c r="AB33" s="427">
        <v>0</v>
      </c>
      <c r="AC33" s="427">
        <v>0</v>
      </c>
      <c r="AD33" s="427">
        <v>0</v>
      </c>
      <c r="AE33" s="427">
        <v>0</v>
      </c>
      <c r="AF33" s="427">
        <v>0</v>
      </c>
      <c r="AG33" s="597">
        <v>0</v>
      </c>
      <c r="AH33" s="597">
        <v>0</v>
      </c>
      <c r="AI33" s="597">
        <v>0</v>
      </c>
      <c r="AJ33" s="597">
        <v>0</v>
      </c>
      <c r="AK33" s="597">
        <v>0</v>
      </c>
      <c r="AL33" s="597">
        <v>0</v>
      </c>
      <c r="AM33" s="427">
        <v>0</v>
      </c>
      <c r="AN33" s="365"/>
      <c r="AO33" s="365"/>
      <c r="AP33" s="365"/>
      <c r="AQ33" s="372"/>
      <c r="AR33" s="372"/>
      <c r="AS33" s="372"/>
      <c r="AT33" s="372"/>
      <c r="AU33" s="372"/>
      <c r="AV33" s="372"/>
      <c r="AW33" s="372"/>
      <c r="AX33" s="372"/>
      <c r="AY33" s="372"/>
      <c r="AZ33" s="315"/>
      <c r="BA33" s="315"/>
      <c r="BB33" s="315"/>
      <c r="BC33" s="315"/>
      <c r="BD33" s="315"/>
      <c r="BE33" s="315"/>
      <c r="BF33" s="315"/>
      <c r="BG33" s="315"/>
      <c r="BH33" s="315"/>
      <c r="BI33" s="315"/>
    </row>
    <row r="34" spans="1:61" ht="15" thickBot="1" x14ac:dyDescent="0.4">
      <c r="A34" s="594" t="s">
        <v>563</v>
      </c>
      <c r="B34" s="594" t="s">
        <v>457</v>
      </c>
      <c r="C34" s="595">
        <v>14.7612796171938</v>
      </c>
      <c r="D34" s="427">
        <v>9091362.7029258795</v>
      </c>
      <c r="E34" s="596">
        <v>0.97</v>
      </c>
      <c r="F34" s="456">
        <v>127861084.38897599</v>
      </c>
      <c r="G34" s="457"/>
      <c r="H34" s="457"/>
      <c r="I34" s="457"/>
      <c r="J34" s="427">
        <v>8818621.8218380995</v>
      </c>
      <c r="K34" s="427">
        <v>8818621.8218380995</v>
      </c>
      <c r="L34" s="427">
        <v>8818621.8218380995</v>
      </c>
      <c r="M34" s="427">
        <v>8817877.9830961097</v>
      </c>
      <c r="N34" s="427">
        <v>8605394.5896714907</v>
      </c>
      <c r="O34" s="427">
        <v>8526012.8013433795</v>
      </c>
      <c r="P34" s="427">
        <v>8501269.1172064301</v>
      </c>
      <c r="Q34" s="427">
        <v>8471275.4423801005</v>
      </c>
      <c r="R34" s="427">
        <v>8459503.5468226504</v>
      </c>
      <c r="S34" s="427">
        <v>8458572.1464990806</v>
      </c>
      <c r="T34" s="427">
        <v>8457065.99100345</v>
      </c>
      <c r="U34" s="427">
        <v>8437991.3383747693</v>
      </c>
      <c r="V34" s="427">
        <v>8406895.9236066304</v>
      </c>
      <c r="W34" s="427">
        <v>8406895.9236066304</v>
      </c>
      <c r="X34" s="427">
        <v>7856464.11985044</v>
      </c>
      <c r="Y34" s="427">
        <v>0</v>
      </c>
      <c r="Z34" s="427">
        <v>0</v>
      </c>
      <c r="AA34" s="427">
        <v>0</v>
      </c>
      <c r="AB34" s="427">
        <v>0</v>
      </c>
      <c r="AC34" s="427">
        <v>0</v>
      </c>
      <c r="AD34" s="427">
        <v>0</v>
      </c>
      <c r="AE34" s="427">
        <v>0</v>
      </c>
      <c r="AF34" s="427">
        <v>0</v>
      </c>
      <c r="AG34" s="597">
        <v>0</v>
      </c>
      <c r="AH34" s="597">
        <v>0</v>
      </c>
      <c r="AI34" s="597">
        <v>0</v>
      </c>
      <c r="AJ34" s="597">
        <v>0</v>
      </c>
      <c r="AK34" s="597">
        <v>0</v>
      </c>
      <c r="AL34" s="597">
        <v>0</v>
      </c>
      <c r="AM34" s="427">
        <v>0</v>
      </c>
      <c r="AN34" s="365"/>
      <c r="AO34" s="365"/>
      <c r="AP34" s="365"/>
      <c r="AQ34" s="372"/>
      <c r="AR34" s="372"/>
      <c r="AS34" s="372"/>
      <c r="AT34" s="372"/>
      <c r="AU34" s="372"/>
      <c r="AV34" s="372"/>
      <c r="AW34" s="372"/>
      <c r="AX34" s="372"/>
      <c r="AY34" s="372"/>
      <c r="AZ34" s="315"/>
      <c r="BA34" s="315"/>
      <c r="BB34" s="315"/>
      <c r="BC34" s="315"/>
      <c r="BD34" s="315"/>
      <c r="BE34" s="315"/>
      <c r="BF34" s="315"/>
      <c r="BG34" s="315"/>
      <c r="BH34" s="315"/>
      <c r="BI34" s="315"/>
    </row>
    <row r="35" spans="1:61" ht="15" thickBot="1" x14ac:dyDescent="0.4">
      <c r="A35" s="594" t="s">
        <v>563</v>
      </c>
      <c r="B35" s="594" t="s">
        <v>443</v>
      </c>
      <c r="C35" s="595">
        <v>12.962905554730799</v>
      </c>
      <c r="D35" s="427">
        <v>6937145.13144664</v>
      </c>
      <c r="E35" s="596">
        <v>0.97</v>
      </c>
      <c r="F35" s="456">
        <v>87227790.443650901</v>
      </c>
      <c r="G35" s="457"/>
      <c r="H35" s="457"/>
      <c r="I35" s="457"/>
      <c r="J35" s="427">
        <v>6729030.7775032399</v>
      </c>
      <c r="K35" s="427">
        <v>6729030.7775032399</v>
      </c>
      <c r="L35" s="427">
        <v>6729030.7775032399</v>
      </c>
      <c r="M35" s="427">
        <v>6729030.7775032399</v>
      </c>
      <c r="N35" s="427">
        <v>6654744.5284218797</v>
      </c>
      <c r="O35" s="427">
        <v>5940114.58479995</v>
      </c>
      <c r="P35" s="427">
        <v>5940114.58479995</v>
      </c>
      <c r="Q35" s="427">
        <v>5940114.58479995</v>
      </c>
      <c r="R35" s="427">
        <v>5940114.58479995</v>
      </c>
      <c r="S35" s="427">
        <v>5940114.58479995</v>
      </c>
      <c r="T35" s="427">
        <v>4883025.1395282103</v>
      </c>
      <c r="U35" s="427">
        <v>4883025.1395282103</v>
      </c>
      <c r="V35" s="427">
        <v>4869968.8678857302</v>
      </c>
      <c r="W35" s="427">
        <v>4660165.3671371499</v>
      </c>
      <c r="X35" s="427">
        <v>4660165.3671371499</v>
      </c>
      <c r="Y35" s="427">
        <v>0</v>
      </c>
      <c r="Z35" s="427">
        <v>0</v>
      </c>
      <c r="AA35" s="427">
        <v>0</v>
      </c>
      <c r="AB35" s="427">
        <v>0</v>
      </c>
      <c r="AC35" s="427">
        <v>0</v>
      </c>
      <c r="AD35" s="427">
        <v>0</v>
      </c>
      <c r="AE35" s="427">
        <v>0</v>
      </c>
      <c r="AF35" s="427">
        <v>0</v>
      </c>
      <c r="AG35" s="597">
        <v>0</v>
      </c>
      <c r="AH35" s="597">
        <v>0</v>
      </c>
      <c r="AI35" s="597">
        <v>0</v>
      </c>
      <c r="AJ35" s="597">
        <v>0</v>
      </c>
      <c r="AK35" s="597">
        <v>0</v>
      </c>
      <c r="AL35" s="597">
        <v>0</v>
      </c>
      <c r="AM35" s="427">
        <v>0</v>
      </c>
      <c r="AN35" s="365"/>
      <c r="AO35" s="365"/>
      <c r="AP35" s="365"/>
      <c r="AQ35" s="372"/>
      <c r="AR35" s="372"/>
      <c r="AS35" s="372"/>
      <c r="AT35" s="372"/>
      <c r="AU35" s="372"/>
      <c r="AV35" s="372"/>
      <c r="AW35" s="372"/>
      <c r="AX35" s="372"/>
      <c r="AY35" s="372"/>
      <c r="AZ35" s="315"/>
      <c r="BA35" s="315"/>
      <c r="BB35" s="315"/>
      <c r="BC35" s="315"/>
      <c r="BD35" s="315"/>
      <c r="BE35" s="315"/>
      <c r="BF35" s="315"/>
      <c r="BG35" s="315"/>
      <c r="BH35" s="315"/>
      <c r="BI35" s="315"/>
    </row>
    <row r="36" spans="1:61" ht="15" thickBot="1" x14ac:dyDescent="0.4">
      <c r="A36" s="594" t="s">
        <v>563</v>
      </c>
      <c r="B36" s="594" t="s">
        <v>266</v>
      </c>
      <c r="C36" s="595">
        <v>7.15181676849895</v>
      </c>
      <c r="D36" s="427">
        <v>6148377.0891522299</v>
      </c>
      <c r="E36" s="596">
        <v>0.968274225145486</v>
      </c>
      <c r="F36" s="456">
        <v>35921123.980373897</v>
      </c>
      <c r="G36" s="457"/>
      <c r="H36" s="457"/>
      <c r="I36" s="457"/>
      <c r="J36" s="427">
        <v>5953315.0619011298</v>
      </c>
      <c r="K36" s="427">
        <v>5953315.0619011298</v>
      </c>
      <c r="L36" s="427">
        <v>5953315.0619011298</v>
      </c>
      <c r="M36" s="427">
        <v>5825432.5266215503</v>
      </c>
      <c r="N36" s="427">
        <v>3943148.3688884699</v>
      </c>
      <c r="O36" s="427">
        <v>2282569.2778411801</v>
      </c>
      <c r="P36" s="427">
        <v>2179943.1069899299</v>
      </c>
      <c r="Q36" s="427">
        <v>2106797.2704645498</v>
      </c>
      <c r="R36" s="427">
        <v>1219178.8664142401</v>
      </c>
      <c r="S36" s="427">
        <v>493665.398679187</v>
      </c>
      <c r="T36" s="427">
        <v>2610.9946928459999</v>
      </c>
      <c r="U36" s="427">
        <v>2610.9946928459999</v>
      </c>
      <c r="V36" s="427">
        <v>2610.9946928459999</v>
      </c>
      <c r="W36" s="427">
        <v>2610.9946928459999</v>
      </c>
      <c r="X36" s="427">
        <v>0</v>
      </c>
      <c r="Y36" s="427">
        <v>0</v>
      </c>
      <c r="Z36" s="427">
        <v>0</v>
      </c>
      <c r="AA36" s="427">
        <v>0</v>
      </c>
      <c r="AB36" s="427">
        <v>0</v>
      </c>
      <c r="AC36" s="427">
        <v>0</v>
      </c>
      <c r="AD36" s="427">
        <v>0</v>
      </c>
      <c r="AE36" s="427">
        <v>0</v>
      </c>
      <c r="AF36" s="427">
        <v>0</v>
      </c>
      <c r="AG36" s="597">
        <v>0</v>
      </c>
      <c r="AH36" s="597">
        <v>0</v>
      </c>
      <c r="AI36" s="597">
        <v>0</v>
      </c>
      <c r="AJ36" s="597">
        <v>0</v>
      </c>
      <c r="AK36" s="597">
        <v>0</v>
      </c>
      <c r="AL36" s="597">
        <v>0</v>
      </c>
      <c r="AM36" s="427">
        <v>0</v>
      </c>
      <c r="AN36" s="365"/>
      <c r="AO36" s="365"/>
      <c r="AP36" s="365"/>
      <c r="AQ36" s="372"/>
      <c r="AR36" s="372"/>
      <c r="AS36" s="372"/>
      <c r="AT36" s="372"/>
      <c r="AU36" s="372"/>
      <c r="AV36" s="372"/>
      <c r="AW36" s="372"/>
      <c r="AX36" s="372"/>
      <c r="AY36" s="372"/>
      <c r="AZ36" s="315"/>
      <c r="BA36" s="315"/>
      <c r="BB36" s="315"/>
      <c r="BC36" s="315"/>
      <c r="BD36" s="315"/>
      <c r="BE36" s="315"/>
      <c r="BF36" s="315"/>
      <c r="BG36" s="315"/>
      <c r="BH36" s="315"/>
      <c r="BI36" s="315"/>
    </row>
    <row r="37" spans="1:61" ht="15" thickBot="1" x14ac:dyDescent="0.4">
      <c r="A37" s="594" t="s">
        <v>563</v>
      </c>
      <c r="B37" s="594" t="s">
        <v>674</v>
      </c>
      <c r="C37" s="595">
        <v>9.4364434428529798</v>
      </c>
      <c r="D37" s="427">
        <v>5543705.2151399096</v>
      </c>
      <c r="E37" s="596">
        <v>0.94502355790125303</v>
      </c>
      <c r="F37" s="456">
        <v>44443347.577042297</v>
      </c>
      <c r="G37" s="457"/>
      <c r="H37" s="457"/>
      <c r="I37" s="457"/>
      <c r="J37" s="427">
        <v>5238932.0263672499</v>
      </c>
      <c r="K37" s="427">
        <v>5238932.0263672499</v>
      </c>
      <c r="L37" s="427">
        <v>5026025.0784065397</v>
      </c>
      <c r="M37" s="427">
        <v>5026025.0784065397</v>
      </c>
      <c r="N37" s="427">
        <v>4210392.0147483703</v>
      </c>
      <c r="O37" s="427">
        <v>4210392.0147483703</v>
      </c>
      <c r="P37" s="427">
        <v>4210392.0147483703</v>
      </c>
      <c r="Q37" s="427">
        <v>4210392.0147483703</v>
      </c>
      <c r="R37" s="427">
        <v>3535932.6542506199</v>
      </c>
      <c r="S37" s="427">
        <v>3535932.6542506199</v>
      </c>
      <c r="T37" s="427">
        <v>0</v>
      </c>
      <c r="U37" s="427">
        <v>0</v>
      </c>
      <c r="V37" s="427">
        <v>0</v>
      </c>
      <c r="W37" s="427">
        <v>0</v>
      </c>
      <c r="X37" s="427">
        <v>0</v>
      </c>
      <c r="Y37" s="427">
        <v>0</v>
      </c>
      <c r="Z37" s="427">
        <v>0</v>
      </c>
      <c r="AA37" s="427">
        <v>0</v>
      </c>
      <c r="AB37" s="427">
        <v>0</v>
      </c>
      <c r="AC37" s="427">
        <v>0</v>
      </c>
      <c r="AD37" s="427">
        <v>0</v>
      </c>
      <c r="AE37" s="427">
        <v>0</v>
      </c>
      <c r="AF37" s="427">
        <v>0</v>
      </c>
      <c r="AG37" s="597">
        <v>0</v>
      </c>
      <c r="AH37" s="597">
        <v>0</v>
      </c>
      <c r="AI37" s="597">
        <v>0</v>
      </c>
      <c r="AJ37" s="597">
        <v>0</v>
      </c>
      <c r="AK37" s="597">
        <v>0</v>
      </c>
      <c r="AL37" s="597">
        <v>0</v>
      </c>
      <c r="AM37" s="427">
        <v>0</v>
      </c>
      <c r="AN37" s="365"/>
      <c r="AO37" s="365"/>
      <c r="AP37" s="365"/>
      <c r="AQ37" s="372"/>
      <c r="AR37" s="372"/>
      <c r="AS37" s="372"/>
      <c r="AT37" s="372"/>
      <c r="AU37" s="372"/>
      <c r="AV37" s="372"/>
      <c r="AW37" s="372"/>
      <c r="AX37" s="372"/>
      <c r="AY37" s="372"/>
      <c r="AZ37" s="315"/>
      <c r="BA37" s="315"/>
      <c r="BB37" s="315"/>
      <c r="BC37" s="315"/>
      <c r="BD37" s="315"/>
      <c r="BE37" s="315"/>
      <c r="BF37" s="315"/>
      <c r="BG37" s="315"/>
      <c r="BH37" s="315"/>
      <c r="BI37" s="315"/>
    </row>
    <row r="38" spans="1:61" ht="15" thickBot="1" x14ac:dyDescent="0.4">
      <c r="A38" s="594" t="s">
        <v>563</v>
      </c>
      <c r="B38" s="594" t="s">
        <v>555</v>
      </c>
      <c r="C38" s="595">
        <v>13.5720807170388</v>
      </c>
      <c r="D38" s="427">
        <v>4347609.07893191</v>
      </c>
      <c r="E38" s="596">
        <v>0.97000000000000097</v>
      </c>
      <c r="F38" s="456">
        <v>53868282.889705397</v>
      </c>
      <c r="G38" s="457"/>
      <c r="H38" s="457"/>
      <c r="I38" s="457"/>
      <c r="J38" s="427">
        <v>4217180.8065639604</v>
      </c>
      <c r="K38" s="427">
        <v>4217180.8065639604</v>
      </c>
      <c r="L38" s="427">
        <v>4217013.1163058402</v>
      </c>
      <c r="M38" s="427">
        <v>4139084.2342331698</v>
      </c>
      <c r="N38" s="427">
        <v>3979099.3841555198</v>
      </c>
      <c r="O38" s="427">
        <v>3792369.8616901501</v>
      </c>
      <c r="P38" s="427">
        <v>3750032.3881825898</v>
      </c>
      <c r="Q38" s="427">
        <v>3726001.3800790799</v>
      </c>
      <c r="R38" s="427">
        <v>3723263.7498864098</v>
      </c>
      <c r="S38" s="427">
        <v>3720303.4848315502</v>
      </c>
      <c r="T38" s="427">
        <v>3571347.9816376101</v>
      </c>
      <c r="U38" s="427">
        <v>3227074.4197476199</v>
      </c>
      <c r="V38" s="427">
        <v>2681299.1680724402</v>
      </c>
      <c r="W38" s="427">
        <v>2417014.9885107898</v>
      </c>
      <c r="X38" s="427">
        <v>2381854.3410098501</v>
      </c>
      <c r="Y38" s="427">
        <v>13520.347279364199</v>
      </c>
      <c r="Z38" s="427">
        <v>13520.347279364199</v>
      </c>
      <c r="AA38" s="427">
        <v>13520.347279364199</v>
      </c>
      <c r="AB38" s="427">
        <v>13520.347279364199</v>
      </c>
      <c r="AC38" s="427">
        <v>13520.347279364199</v>
      </c>
      <c r="AD38" s="427">
        <v>13520.347279364199</v>
      </c>
      <c r="AE38" s="427">
        <v>13520.347279364199</v>
      </c>
      <c r="AF38" s="427">
        <v>13520.347279364199</v>
      </c>
      <c r="AG38" s="597">
        <v>0</v>
      </c>
      <c r="AH38" s="597">
        <v>0</v>
      </c>
      <c r="AI38" s="597">
        <v>0</v>
      </c>
      <c r="AJ38" s="597">
        <v>0</v>
      </c>
      <c r="AK38" s="597">
        <v>0</v>
      </c>
      <c r="AL38" s="597">
        <v>0</v>
      </c>
      <c r="AM38" s="427">
        <v>0</v>
      </c>
      <c r="AN38" s="365"/>
      <c r="AO38" s="365"/>
      <c r="AP38" s="365"/>
      <c r="AQ38" s="372"/>
      <c r="AR38" s="372"/>
      <c r="AS38" s="372"/>
      <c r="AT38" s="372"/>
      <c r="AU38" s="372"/>
      <c r="AV38" s="372"/>
      <c r="AW38" s="372"/>
      <c r="AX38" s="372"/>
      <c r="AY38" s="372"/>
      <c r="AZ38" s="315"/>
      <c r="BA38" s="315"/>
      <c r="BB38" s="315"/>
      <c r="BC38" s="315"/>
      <c r="BD38" s="315"/>
      <c r="BE38" s="315"/>
      <c r="BF38" s="315"/>
      <c r="BG38" s="315"/>
      <c r="BH38" s="315"/>
      <c r="BI38" s="315"/>
    </row>
    <row r="39" spans="1:61" ht="15" thickBot="1" x14ac:dyDescent="0.4">
      <c r="A39" s="594" t="s">
        <v>268</v>
      </c>
      <c r="B39" s="594" t="s">
        <v>675</v>
      </c>
      <c r="C39" s="595">
        <v>10.199999999999999</v>
      </c>
      <c r="D39" s="427">
        <v>756433</v>
      </c>
      <c r="E39" s="596">
        <v>0.8</v>
      </c>
      <c r="F39" s="456">
        <v>6172493.2800000003</v>
      </c>
      <c r="G39" s="457"/>
      <c r="H39" s="457"/>
      <c r="I39" s="457"/>
      <c r="J39" s="427">
        <v>605146.4</v>
      </c>
      <c r="K39" s="427">
        <v>605146.4</v>
      </c>
      <c r="L39" s="427">
        <v>605146.4</v>
      </c>
      <c r="M39" s="427">
        <v>605146.4</v>
      </c>
      <c r="N39" s="427">
        <v>605146.4</v>
      </c>
      <c r="O39" s="427">
        <v>605146.4</v>
      </c>
      <c r="P39" s="427">
        <v>605146.4</v>
      </c>
      <c r="Q39" s="427">
        <v>605146.4</v>
      </c>
      <c r="R39" s="427">
        <v>605146.4</v>
      </c>
      <c r="S39" s="427">
        <v>605146.4</v>
      </c>
      <c r="T39" s="427">
        <v>121029.28</v>
      </c>
      <c r="U39" s="427">
        <v>0</v>
      </c>
      <c r="V39" s="427">
        <v>0</v>
      </c>
      <c r="W39" s="427">
        <v>0</v>
      </c>
      <c r="X39" s="427">
        <v>0</v>
      </c>
      <c r="Y39" s="427">
        <v>0</v>
      </c>
      <c r="Z39" s="427">
        <v>0</v>
      </c>
      <c r="AA39" s="427">
        <v>0</v>
      </c>
      <c r="AB39" s="427">
        <v>0</v>
      </c>
      <c r="AC39" s="427">
        <v>0</v>
      </c>
      <c r="AD39" s="427">
        <v>0</v>
      </c>
      <c r="AE39" s="427">
        <v>0</v>
      </c>
      <c r="AF39" s="427">
        <v>0</v>
      </c>
      <c r="AG39" s="597">
        <v>0</v>
      </c>
      <c r="AH39" s="597">
        <v>0</v>
      </c>
      <c r="AI39" s="597">
        <v>0</v>
      </c>
      <c r="AJ39" s="597">
        <v>0</v>
      </c>
      <c r="AK39" s="597">
        <v>0</v>
      </c>
      <c r="AL39" s="597">
        <v>0</v>
      </c>
      <c r="AM39" s="427">
        <v>0</v>
      </c>
      <c r="AN39" s="365"/>
      <c r="AO39" s="365"/>
      <c r="AP39" s="365"/>
      <c r="AQ39" s="372"/>
      <c r="AR39" s="372"/>
      <c r="AS39" s="372"/>
      <c r="AT39" s="372"/>
      <c r="AU39" s="372"/>
      <c r="AV39" s="372"/>
      <c r="AW39" s="372"/>
      <c r="AX39" s="372"/>
      <c r="AY39" s="372"/>
      <c r="AZ39" s="315"/>
      <c r="BA39" s="315"/>
      <c r="BB39" s="315"/>
      <c r="BC39" s="315"/>
      <c r="BD39" s="315"/>
      <c r="BE39" s="315"/>
      <c r="BF39" s="315"/>
      <c r="BG39" s="315"/>
      <c r="BH39" s="315"/>
      <c r="BI39" s="315"/>
    </row>
    <row r="40" spans="1:61" ht="15" thickBot="1" x14ac:dyDescent="0.4">
      <c r="A40" s="594" t="s">
        <v>268</v>
      </c>
      <c r="B40" s="594" t="s">
        <v>558</v>
      </c>
      <c r="C40" s="595">
        <v>29.1653287207515</v>
      </c>
      <c r="D40" s="427">
        <v>587663.134594145</v>
      </c>
      <c r="E40" s="596">
        <v>0.80000000000000104</v>
      </c>
      <c r="F40" s="456">
        <v>13711510.7980044</v>
      </c>
      <c r="G40" s="457"/>
      <c r="H40" s="457"/>
      <c r="I40" s="457"/>
      <c r="J40" s="427">
        <v>470130.50767531601</v>
      </c>
      <c r="K40" s="427">
        <v>470130.50767531601</v>
      </c>
      <c r="L40" s="427">
        <v>470130.50767531601</v>
      </c>
      <c r="M40" s="427">
        <v>470130.50767531601</v>
      </c>
      <c r="N40" s="427">
        <v>470130.50767531601</v>
      </c>
      <c r="O40" s="427">
        <v>470130.50767531601</v>
      </c>
      <c r="P40" s="427">
        <v>470130.50767531601</v>
      </c>
      <c r="Q40" s="427">
        <v>470130.50767531601</v>
      </c>
      <c r="R40" s="427">
        <v>470130.50767531601</v>
      </c>
      <c r="S40" s="427">
        <v>470130.50767531601</v>
      </c>
      <c r="T40" s="427">
        <v>470130.50767531601</v>
      </c>
      <c r="U40" s="427">
        <v>470130.50767531601</v>
      </c>
      <c r="V40" s="427">
        <v>470130.50767531601</v>
      </c>
      <c r="W40" s="427">
        <v>470130.50767531601</v>
      </c>
      <c r="X40" s="427">
        <v>470130.50767531601</v>
      </c>
      <c r="Y40" s="427">
        <v>443970.21219164098</v>
      </c>
      <c r="Z40" s="427">
        <v>443970.21219164098</v>
      </c>
      <c r="AA40" s="427">
        <v>443970.21219164098</v>
      </c>
      <c r="AB40" s="427">
        <v>443970.21219164098</v>
      </c>
      <c r="AC40" s="427">
        <v>443970.21219164098</v>
      </c>
      <c r="AD40" s="427">
        <v>443970.21219164098</v>
      </c>
      <c r="AE40" s="427">
        <v>443970.21219164098</v>
      </c>
      <c r="AF40" s="427">
        <v>443970.21219164098</v>
      </c>
      <c r="AG40" s="597">
        <v>443970.21219164098</v>
      </c>
      <c r="AH40" s="597">
        <v>443970.21219164098</v>
      </c>
      <c r="AI40" s="597">
        <v>443970.21219164098</v>
      </c>
      <c r="AJ40" s="597">
        <v>443970.21219164098</v>
      </c>
      <c r="AK40" s="597">
        <v>443970.21219164098</v>
      </c>
      <c r="AL40" s="597">
        <v>443970.21219164098</v>
      </c>
      <c r="AM40" s="427">
        <v>443970.21219164098</v>
      </c>
      <c r="AN40" s="365"/>
      <c r="AO40" s="365"/>
      <c r="AP40" s="365"/>
      <c r="AQ40" s="372"/>
      <c r="AR40" s="372"/>
      <c r="AS40" s="372"/>
      <c r="AT40" s="372"/>
      <c r="AU40" s="372"/>
      <c r="AV40" s="372"/>
      <c r="AW40" s="372"/>
      <c r="AX40" s="372"/>
      <c r="AY40" s="372"/>
      <c r="AZ40" s="315"/>
      <c r="BA40" s="315"/>
      <c r="BB40" s="315"/>
      <c r="BC40" s="315"/>
      <c r="BD40" s="315"/>
      <c r="BE40" s="315"/>
      <c r="BF40" s="315"/>
      <c r="BG40" s="315"/>
      <c r="BH40" s="315"/>
      <c r="BI40" s="315"/>
    </row>
    <row r="41" spans="1:61" ht="15" thickBot="1" x14ac:dyDescent="0.4">
      <c r="A41" s="380" t="s">
        <v>268</v>
      </c>
      <c r="B41" s="380" t="s">
        <v>458</v>
      </c>
      <c r="C41" s="381">
        <v>13.126794185239801</v>
      </c>
      <c r="D41" s="382">
        <v>349652.50053581799</v>
      </c>
      <c r="E41" s="383">
        <v>0.80000000000000104</v>
      </c>
      <c r="F41" s="384">
        <v>3671853.1287105102</v>
      </c>
      <c r="G41" s="385"/>
      <c r="H41" s="385"/>
      <c r="I41" s="385"/>
      <c r="J41" s="382">
        <v>279722.00042865501</v>
      </c>
      <c r="K41" s="382">
        <v>279722.00042865501</v>
      </c>
      <c r="L41" s="382">
        <v>279722.00042865501</v>
      </c>
      <c r="M41" s="382">
        <v>279722.00042865501</v>
      </c>
      <c r="N41" s="382">
        <v>279722.00042865501</v>
      </c>
      <c r="O41" s="382">
        <v>279722.00042865501</v>
      </c>
      <c r="P41" s="382">
        <v>279722.00042865501</v>
      </c>
      <c r="Q41" s="382">
        <v>279722.00042865501</v>
      </c>
      <c r="R41" s="382">
        <v>279722.00042865501</v>
      </c>
      <c r="S41" s="382">
        <v>272271.425807469</v>
      </c>
      <c r="T41" s="382">
        <v>268865.67586497602</v>
      </c>
      <c r="U41" s="382">
        <v>268865.67586497602</v>
      </c>
      <c r="V41" s="382">
        <v>48115.7601364</v>
      </c>
      <c r="W41" s="382">
        <v>48115.7601364</v>
      </c>
      <c r="X41" s="382">
        <v>48115.7601364</v>
      </c>
      <c r="Y41" s="382">
        <v>40001.013381199999</v>
      </c>
      <c r="Z41" s="382">
        <v>40001.013381199999</v>
      </c>
      <c r="AA41" s="382">
        <v>40001.013381199999</v>
      </c>
      <c r="AB41" s="382">
        <v>40001.013381199999</v>
      </c>
      <c r="AC41" s="382">
        <v>40001.013381199999</v>
      </c>
      <c r="AD41" s="382">
        <v>0</v>
      </c>
      <c r="AE41" s="382">
        <v>0</v>
      </c>
      <c r="AF41" s="382">
        <v>0</v>
      </c>
      <c r="AG41" s="386">
        <v>0</v>
      </c>
      <c r="AH41" s="386">
        <v>0</v>
      </c>
      <c r="AI41" s="386">
        <v>0</v>
      </c>
      <c r="AJ41" s="386">
        <v>0</v>
      </c>
      <c r="AK41" s="386">
        <v>0</v>
      </c>
      <c r="AL41" s="386">
        <v>0</v>
      </c>
      <c r="AM41" s="382">
        <v>0</v>
      </c>
      <c r="AN41" s="365"/>
      <c r="AO41" s="365"/>
      <c r="AP41" s="365"/>
      <c r="AQ41" s="372"/>
      <c r="AR41" s="372"/>
      <c r="AS41" s="372"/>
      <c r="AT41" s="372"/>
      <c r="AU41" s="372"/>
      <c r="AV41" s="372"/>
      <c r="AW41" s="372"/>
      <c r="AX41" s="372"/>
      <c r="AY41" s="372"/>
      <c r="AZ41" s="315"/>
      <c r="BA41" s="315"/>
      <c r="BB41" s="315"/>
      <c r="BC41" s="315"/>
      <c r="BD41" s="315"/>
      <c r="BE41" s="315"/>
      <c r="BF41" s="315"/>
      <c r="BG41" s="315"/>
      <c r="BH41" s="315"/>
      <c r="BI41" s="315"/>
    </row>
    <row r="42" spans="1:61" ht="15.75" customHeight="1" thickBot="1" x14ac:dyDescent="0.4">
      <c r="A42" s="380" t="s">
        <v>268</v>
      </c>
      <c r="B42" s="380" t="s">
        <v>557</v>
      </c>
      <c r="C42" s="381">
        <v>5.1029354259906299</v>
      </c>
      <c r="D42" s="382">
        <v>307652.948049</v>
      </c>
      <c r="E42" s="383">
        <v>1</v>
      </c>
      <c r="F42" s="384">
        <v>1567597.0251209999</v>
      </c>
      <c r="G42" s="385"/>
      <c r="H42" s="385"/>
      <c r="I42" s="385"/>
      <c r="J42" s="382">
        <v>307652.948049</v>
      </c>
      <c r="K42" s="382">
        <v>307652.948049</v>
      </c>
      <c r="L42" s="382">
        <v>307652.948049</v>
      </c>
      <c r="M42" s="382">
        <v>307652.948049</v>
      </c>
      <c r="N42" s="382">
        <v>307652.948049</v>
      </c>
      <c r="O42" s="382">
        <v>6342.4489290000001</v>
      </c>
      <c r="P42" s="382">
        <v>6342.4489290000001</v>
      </c>
      <c r="Q42" s="382">
        <v>6342.4489290000001</v>
      </c>
      <c r="R42" s="382">
        <v>6342.4489290000001</v>
      </c>
      <c r="S42" s="382">
        <v>3962.4891600000001</v>
      </c>
      <c r="T42" s="382">
        <v>0</v>
      </c>
      <c r="U42" s="382">
        <v>0</v>
      </c>
      <c r="V42" s="382">
        <v>0</v>
      </c>
      <c r="W42" s="382">
        <v>0</v>
      </c>
      <c r="X42" s="382">
        <v>0</v>
      </c>
      <c r="Y42" s="382">
        <v>0</v>
      </c>
      <c r="Z42" s="382">
        <v>0</v>
      </c>
      <c r="AA42" s="382">
        <v>0</v>
      </c>
      <c r="AB42" s="382">
        <v>0</v>
      </c>
      <c r="AC42" s="382">
        <v>0</v>
      </c>
      <c r="AD42" s="382">
        <v>0</v>
      </c>
      <c r="AE42" s="382">
        <v>0</v>
      </c>
      <c r="AF42" s="382">
        <v>0</v>
      </c>
      <c r="AG42" s="386">
        <v>0</v>
      </c>
      <c r="AH42" s="386">
        <v>0</v>
      </c>
      <c r="AI42" s="386">
        <v>0</v>
      </c>
      <c r="AJ42" s="386">
        <v>0</v>
      </c>
      <c r="AK42" s="386">
        <v>0</v>
      </c>
      <c r="AL42" s="386">
        <v>0</v>
      </c>
      <c r="AM42" s="382">
        <v>0</v>
      </c>
      <c r="AN42" s="365"/>
      <c r="AO42" s="365"/>
      <c r="AP42" s="365"/>
      <c r="AQ42" s="372"/>
      <c r="AR42" s="372"/>
      <c r="AS42" s="372"/>
      <c r="AT42" s="372"/>
      <c r="AU42" s="372"/>
      <c r="AV42" s="372"/>
      <c r="AW42" s="372"/>
      <c r="AX42" s="372"/>
      <c r="AY42" s="372"/>
      <c r="AZ42" s="315"/>
      <c r="BA42" s="315"/>
      <c r="BB42" s="315"/>
      <c r="BC42" s="315"/>
      <c r="BD42" s="315"/>
      <c r="BE42" s="315"/>
      <c r="BF42" s="315"/>
      <c r="BG42" s="315"/>
      <c r="BH42" s="315"/>
      <c r="BI42" s="315"/>
    </row>
    <row r="43" spans="1:61" ht="15.75" customHeight="1" thickBot="1" x14ac:dyDescent="0.4">
      <c r="A43" s="380" t="s">
        <v>268</v>
      </c>
      <c r="B43" s="380" t="s">
        <v>559</v>
      </c>
      <c r="C43" s="381">
        <v>15.924818176405999</v>
      </c>
      <c r="D43" s="382">
        <v>278151.33375957201</v>
      </c>
      <c r="E43" s="383">
        <v>0.62604113739599299</v>
      </c>
      <c r="F43" s="384">
        <v>2775188.39412812</v>
      </c>
      <c r="G43" s="385"/>
      <c r="H43" s="385"/>
      <c r="I43" s="385"/>
      <c r="J43" s="382">
        <v>174134.177355055</v>
      </c>
      <c r="K43" s="382">
        <v>174134.177355055</v>
      </c>
      <c r="L43" s="382">
        <v>174134.177355055</v>
      </c>
      <c r="M43" s="382">
        <v>174134.177355055</v>
      </c>
      <c r="N43" s="382">
        <v>174076.31158494001</v>
      </c>
      <c r="O43" s="382">
        <v>174076.31158494001</v>
      </c>
      <c r="P43" s="382">
        <v>164519.0536981</v>
      </c>
      <c r="Q43" s="382">
        <v>164462.61879066401</v>
      </c>
      <c r="R43" s="382">
        <v>164462.61879066401</v>
      </c>
      <c r="S43" s="382">
        <v>164017.91297213701</v>
      </c>
      <c r="T43" s="382">
        <v>163991.27367578601</v>
      </c>
      <c r="U43" s="382">
        <v>163266.702613147</v>
      </c>
      <c r="V43" s="382">
        <v>162037.559402057</v>
      </c>
      <c r="W43" s="382">
        <v>162037.559402057</v>
      </c>
      <c r="X43" s="382">
        <v>146678.526619421</v>
      </c>
      <c r="Y43" s="382">
        <v>146678.526619421</v>
      </c>
      <c r="Z43" s="382">
        <v>126755.974347733</v>
      </c>
      <c r="AA43" s="382">
        <v>318.14692136860401</v>
      </c>
      <c r="AB43" s="382">
        <v>318.14692136860401</v>
      </c>
      <c r="AC43" s="382">
        <v>318.14692136860401</v>
      </c>
      <c r="AD43" s="382">
        <v>318.14692136860401</v>
      </c>
      <c r="AE43" s="382">
        <v>318.14692136860401</v>
      </c>
      <c r="AF43" s="382">
        <v>0</v>
      </c>
      <c r="AG43" s="386">
        <v>0</v>
      </c>
      <c r="AH43" s="386">
        <v>0</v>
      </c>
      <c r="AI43" s="386">
        <v>0</v>
      </c>
      <c r="AJ43" s="386">
        <v>0</v>
      </c>
      <c r="AK43" s="386">
        <v>0</v>
      </c>
      <c r="AL43" s="386">
        <v>0</v>
      </c>
      <c r="AM43" s="382">
        <v>0</v>
      </c>
      <c r="AN43" s="365"/>
      <c r="AO43" s="365"/>
      <c r="AP43" s="365"/>
      <c r="AQ43" s="372"/>
      <c r="AR43" s="372"/>
      <c r="AS43" s="372"/>
      <c r="AT43" s="372"/>
      <c r="AU43" s="372"/>
      <c r="AV43" s="372"/>
      <c r="AW43" s="372"/>
      <c r="AX43" s="372"/>
      <c r="AY43" s="372"/>
      <c r="AZ43" s="315"/>
      <c r="BA43" s="315"/>
      <c r="BB43" s="315"/>
      <c r="BC43" s="315"/>
      <c r="BD43" s="315"/>
      <c r="BE43" s="315"/>
      <c r="BF43" s="315"/>
      <c r="BG43" s="315"/>
      <c r="BH43" s="315"/>
      <c r="BI43" s="315"/>
    </row>
    <row r="44" spans="1:61" ht="15.75" customHeight="1" thickBot="1" x14ac:dyDescent="0.4">
      <c r="A44" s="380" t="s">
        <v>268</v>
      </c>
      <c r="B44" s="380" t="s">
        <v>560</v>
      </c>
      <c r="C44" s="381">
        <v>15.083173376739699</v>
      </c>
      <c r="D44" s="382">
        <v>192184.55806949601</v>
      </c>
      <c r="E44" s="383">
        <v>0.80000000000000104</v>
      </c>
      <c r="F44" s="384">
        <v>2319002.4077554499</v>
      </c>
      <c r="G44" s="385"/>
      <c r="H44" s="385"/>
      <c r="I44" s="385"/>
      <c r="J44" s="382">
        <v>153747.64645559699</v>
      </c>
      <c r="K44" s="382">
        <v>153747.64645559699</v>
      </c>
      <c r="L44" s="382">
        <v>153747.64645559699</v>
      </c>
      <c r="M44" s="382">
        <v>153747.64645559699</v>
      </c>
      <c r="N44" s="382">
        <v>153747.64645559699</v>
      </c>
      <c r="O44" s="382">
        <v>153747.64645559699</v>
      </c>
      <c r="P44" s="382">
        <v>153747.64645559699</v>
      </c>
      <c r="Q44" s="382">
        <v>153747.64645559699</v>
      </c>
      <c r="R44" s="382">
        <v>153747.64645559699</v>
      </c>
      <c r="S44" s="382">
        <v>153747.64645559699</v>
      </c>
      <c r="T44" s="382">
        <v>153747.64645559699</v>
      </c>
      <c r="U44" s="382">
        <v>153747.64645559699</v>
      </c>
      <c r="V44" s="382">
        <v>153747.64645559699</v>
      </c>
      <c r="W44" s="382">
        <v>153747.64645559699</v>
      </c>
      <c r="X44" s="382">
        <v>153747.64645559699</v>
      </c>
      <c r="Y44" s="382">
        <v>12787.710921498599</v>
      </c>
      <c r="Z44" s="382">
        <v>0</v>
      </c>
      <c r="AA44" s="382">
        <v>0</v>
      </c>
      <c r="AB44" s="382">
        <v>0</v>
      </c>
      <c r="AC44" s="382">
        <v>0</v>
      </c>
      <c r="AD44" s="382">
        <v>0</v>
      </c>
      <c r="AE44" s="382">
        <v>0</v>
      </c>
      <c r="AF44" s="382">
        <v>0</v>
      </c>
      <c r="AG44" s="386">
        <v>0</v>
      </c>
      <c r="AH44" s="386">
        <v>0</v>
      </c>
      <c r="AI44" s="386">
        <v>0</v>
      </c>
      <c r="AJ44" s="386">
        <v>0</v>
      </c>
      <c r="AK44" s="386">
        <v>0</v>
      </c>
      <c r="AL44" s="386">
        <v>0</v>
      </c>
      <c r="AM44" s="382">
        <v>0</v>
      </c>
      <c r="AN44" s="365"/>
      <c r="AO44" s="365"/>
      <c r="AP44" s="365"/>
      <c r="AQ44" s="372"/>
      <c r="AR44" s="372"/>
      <c r="AS44" s="372"/>
      <c r="AT44" s="372"/>
      <c r="AU44" s="372"/>
      <c r="AV44" s="372"/>
      <c r="AW44" s="372"/>
      <c r="AX44" s="372"/>
      <c r="AY44" s="372"/>
      <c r="AZ44" s="315"/>
      <c r="BA44" s="315"/>
      <c r="BB44" s="315"/>
      <c r="BC44" s="315"/>
      <c r="BD44" s="315"/>
      <c r="BE44" s="315"/>
      <c r="BF44" s="315"/>
      <c r="BG44" s="315"/>
      <c r="BH44" s="315"/>
      <c r="BI44" s="315"/>
    </row>
    <row r="45" spans="1:61" ht="15" thickBot="1" x14ac:dyDescent="0.4">
      <c r="A45" s="380" t="s">
        <v>268</v>
      </c>
      <c r="B45" s="380" t="s">
        <v>673</v>
      </c>
      <c r="C45" s="381">
        <v>14</v>
      </c>
      <c r="D45" s="382">
        <v>0</v>
      </c>
      <c r="E45" s="383"/>
      <c r="F45" s="384">
        <v>17753557.4667284</v>
      </c>
      <c r="G45" s="385"/>
      <c r="H45" s="385"/>
      <c r="I45" s="385"/>
      <c r="J45" s="382">
        <v>1268111.2476234599</v>
      </c>
      <c r="K45" s="382">
        <v>1268111.2476234599</v>
      </c>
      <c r="L45" s="382">
        <v>1268111.2476234599</v>
      </c>
      <c r="M45" s="382">
        <v>1268111.2476234599</v>
      </c>
      <c r="N45" s="382">
        <v>1268111.2476234599</v>
      </c>
      <c r="O45" s="382">
        <v>1268111.2476234599</v>
      </c>
      <c r="P45" s="382">
        <v>1268111.2476234599</v>
      </c>
      <c r="Q45" s="382">
        <v>1268111.2476234599</v>
      </c>
      <c r="R45" s="382">
        <v>1268111.2476234599</v>
      </c>
      <c r="S45" s="382">
        <v>1268111.2476234599</v>
      </c>
      <c r="T45" s="382">
        <v>1268111.2476234599</v>
      </c>
      <c r="U45" s="382">
        <v>1268111.2476234599</v>
      </c>
      <c r="V45" s="382">
        <v>1268111.2476234599</v>
      </c>
      <c r="W45" s="382">
        <v>1268111.2476234599</v>
      </c>
      <c r="X45" s="382">
        <v>0</v>
      </c>
      <c r="Y45" s="382">
        <v>0</v>
      </c>
      <c r="Z45" s="382">
        <v>0</v>
      </c>
      <c r="AA45" s="382">
        <v>0</v>
      </c>
      <c r="AB45" s="382">
        <v>0</v>
      </c>
      <c r="AC45" s="382">
        <v>0</v>
      </c>
      <c r="AD45" s="382">
        <v>0</v>
      </c>
      <c r="AE45" s="382">
        <v>0</v>
      </c>
      <c r="AF45" s="382">
        <v>0</v>
      </c>
      <c r="AG45" s="386">
        <v>0</v>
      </c>
      <c r="AH45" s="386">
        <v>0</v>
      </c>
      <c r="AI45" s="386">
        <v>0</v>
      </c>
      <c r="AJ45" s="386">
        <v>0</v>
      </c>
      <c r="AK45" s="386">
        <v>0</v>
      </c>
      <c r="AL45" s="386">
        <v>0</v>
      </c>
      <c r="AM45" s="382">
        <v>0</v>
      </c>
      <c r="AN45" s="365"/>
      <c r="AO45" s="365"/>
      <c r="AP45" s="365"/>
      <c r="AQ45" s="372"/>
      <c r="AR45" s="372"/>
      <c r="AS45" s="372"/>
      <c r="AT45" s="372"/>
      <c r="AU45" s="372"/>
      <c r="AV45" s="372"/>
      <c r="AW45" s="372"/>
      <c r="AX45" s="372"/>
      <c r="AY45" s="372"/>
      <c r="AZ45" s="315"/>
      <c r="BA45" s="315"/>
      <c r="BB45" s="315"/>
      <c r="BC45" s="315"/>
      <c r="BD45" s="315"/>
      <c r="BE45" s="315"/>
      <c r="BF45" s="315"/>
      <c r="BG45" s="315"/>
      <c r="BH45" s="315"/>
      <c r="BI45" s="315"/>
    </row>
    <row r="46" spans="1:61" ht="15" thickBot="1" x14ac:dyDescent="0.4">
      <c r="A46" s="387" t="s">
        <v>265</v>
      </c>
      <c r="B46" s="387" t="s">
        <v>265</v>
      </c>
      <c r="C46" s="388">
        <v>15</v>
      </c>
      <c r="D46" s="389">
        <v>270951739.97075999</v>
      </c>
      <c r="E46" s="390">
        <v>1</v>
      </c>
      <c r="F46" s="391">
        <v>4064276099.56141</v>
      </c>
      <c r="G46" s="392"/>
      <c r="H46" s="392"/>
      <c r="I46" s="392"/>
      <c r="J46" s="389">
        <v>270951739.97075999</v>
      </c>
      <c r="K46" s="389">
        <v>270951739.97075999</v>
      </c>
      <c r="L46" s="389">
        <v>270951739.97075999</v>
      </c>
      <c r="M46" s="389">
        <v>270951739.97075999</v>
      </c>
      <c r="N46" s="389">
        <v>270951739.97075999</v>
      </c>
      <c r="O46" s="389">
        <v>270951739.97075999</v>
      </c>
      <c r="P46" s="389">
        <v>270951739.97075999</v>
      </c>
      <c r="Q46" s="389">
        <v>270951739.97075999</v>
      </c>
      <c r="R46" s="389">
        <v>270951739.97075999</v>
      </c>
      <c r="S46" s="389">
        <v>270951739.97075999</v>
      </c>
      <c r="T46" s="389">
        <v>270951739.97075999</v>
      </c>
      <c r="U46" s="389">
        <v>270951739.97075999</v>
      </c>
      <c r="V46" s="389">
        <v>270951739.97075999</v>
      </c>
      <c r="W46" s="389">
        <v>270951739.97075999</v>
      </c>
      <c r="X46" s="389">
        <v>270951739.97075999</v>
      </c>
      <c r="Y46" s="389">
        <v>0</v>
      </c>
      <c r="Z46" s="389">
        <v>0</v>
      </c>
      <c r="AA46" s="389">
        <v>0</v>
      </c>
      <c r="AB46" s="389">
        <v>0</v>
      </c>
      <c r="AC46" s="389">
        <v>0</v>
      </c>
      <c r="AD46" s="389">
        <v>0</v>
      </c>
      <c r="AE46" s="389">
        <v>0</v>
      </c>
      <c r="AF46" s="389">
        <v>0</v>
      </c>
      <c r="AG46" s="393">
        <v>0</v>
      </c>
      <c r="AH46" s="393">
        <v>0</v>
      </c>
      <c r="AI46" s="393">
        <v>0</v>
      </c>
      <c r="AJ46" s="393">
        <v>0</v>
      </c>
      <c r="AK46" s="393">
        <v>0</v>
      </c>
      <c r="AL46" s="393">
        <v>0</v>
      </c>
      <c r="AM46" s="389">
        <v>0</v>
      </c>
      <c r="AN46" s="365"/>
      <c r="AO46" s="365"/>
      <c r="AP46" s="365"/>
      <c r="AQ46" s="372"/>
      <c r="AR46" s="372"/>
      <c r="AS46" s="365"/>
      <c r="AT46" s="365"/>
      <c r="AU46" s="365"/>
      <c r="AV46" s="365"/>
      <c r="AW46" s="365"/>
      <c r="AX46" s="365"/>
      <c r="AY46" s="365"/>
      <c r="AZ46" s="365"/>
      <c r="BA46" s="365"/>
    </row>
    <row r="47" spans="1:61" s="394" customFormat="1" ht="15" thickBot="1" x14ac:dyDescent="0.4">
      <c r="A47" s="366" t="s">
        <v>568</v>
      </c>
      <c r="C47" s="395">
        <v>12.133073311558199</v>
      </c>
      <c r="D47" s="396">
        <v>1987273671.70383</v>
      </c>
      <c r="E47" s="397">
        <v>0.82152730999552304</v>
      </c>
      <c r="F47" s="398">
        <v>18674342123.8372</v>
      </c>
      <c r="G47" s="399"/>
      <c r="H47" s="400"/>
      <c r="I47" s="400"/>
      <c r="J47" s="401">
        <v>1739836125.8913</v>
      </c>
      <c r="K47" s="402">
        <v>1709615898.17995</v>
      </c>
      <c r="L47" s="402">
        <v>1676431577.25669</v>
      </c>
      <c r="M47" s="402">
        <v>1623672013.42237</v>
      </c>
      <c r="N47" s="402">
        <v>1446711585.7318001</v>
      </c>
      <c r="O47" s="402">
        <v>1398915973.0829699</v>
      </c>
      <c r="P47" s="402">
        <v>1378609281.3935101</v>
      </c>
      <c r="Q47" s="402">
        <v>1225910840.6736701</v>
      </c>
      <c r="R47" s="402">
        <v>1194026239.7399001</v>
      </c>
      <c r="S47" s="402">
        <v>1154833125.46963</v>
      </c>
      <c r="T47" s="402">
        <v>898255304.66333699</v>
      </c>
      <c r="U47" s="402">
        <v>793778907.03167295</v>
      </c>
      <c r="V47" s="402">
        <v>697156266.94215095</v>
      </c>
      <c r="W47" s="402">
        <v>667293560.67063403</v>
      </c>
      <c r="X47" s="402">
        <v>644563418.35873997</v>
      </c>
      <c r="Y47" s="402">
        <v>94020214.450868994</v>
      </c>
      <c r="Z47" s="402">
        <v>91401804.758100107</v>
      </c>
      <c r="AA47" s="402">
        <v>79013582.739382297</v>
      </c>
      <c r="AB47" s="402">
        <v>71244427.943443194</v>
      </c>
      <c r="AC47" s="402">
        <v>69125319.721297607</v>
      </c>
      <c r="AD47" s="402">
        <v>4536308.7903150404</v>
      </c>
      <c r="AE47" s="402">
        <v>4536308.7903150404</v>
      </c>
      <c r="AF47" s="402">
        <v>4507278.2733936701</v>
      </c>
      <c r="AG47" s="402">
        <v>2101705.5513074198</v>
      </c>
      <c r="AH47" s="402">
        <v>2025203.2346304699</v>
      </c>
      <c r="AI47" s="402">
        <v>443970.21219164098</v>
      </c>
      <c r="AJ47" s="402">
        <v>443970.21219164098</v>
      </c>
      <c r="AK47" s="402">
        <v>443970.21219164098</v>
      </c>
      <c r="AL47" s="402">
        <v>443970.21219164098</v>
      </c>
      <c r="AM47" s="402">
        <v>443970.21219164098</v>
      </c>
      <c r="AN47" s="403"/>
      <c r="AS47" s="365"/>
      <c r="AT47" s="365"/>
      <c r="AU47" s="365"/>
      <c r="AV47" s="365"/>
      <c r="AW47" s="365"/>
      <c r="AX47" s="365"/>
      <c r="AY47" s="365"/>
      <c r="AZ47" s="365"/>
      <c r="BA47" s="365"/>
      <c r="BB47" s="404"/>
    </row>
    <row r="48" spans="1:61" s="394" customFormat="1" ht="15" thickBot="1" x14ac:dyDescent="0.4">
      <c r="A48" s="405" t="s">
        <v>467</v>
      </c>
      <c r="B48" s="406"/>
      <c r="C48" s="407"/>
      <c r="D48" s="407"/>
      <c r="E48" s="407"/>
      <c r="F48" s="408"/>
      <c r="G48" s="409">
        <v>1765460186.5836799</v>
      </c>
      <c r="H48" s="409">
        <v>3230285186.4096899</v>
      </c>
      <c r="I48" s="409">
        <v>4840365070.0904903</v>
      </c>
      <c r="J48" s="409">
        <v>4365269462.5067797</v>
      </c>
      <c r="K48" s="409">
        <v>4241476783.0338898</v>
      </c>
      <c r="L48" s="409">
        <v>4094238217.5139899</v>
      </c>
      <c r="M48" s="409">
        <v>3697989608.9746099</v>
      </c>
      <c r="N48" s="409">
        <v>3503861700.8285699</v>
      </c>
      <c r="O48" s="409">
        <v>3292571532.3336401</v>
      </c>
      <c r="P48" s="409">
        <v>3041216687.9271002</v>
      </c>
      <c r="Q48" s="409">
        <v>2639918911.0370798</v>
      </c>
      <c r="R48" s="409">
        <v>2422565934.3902102</v>
      </c>
      <c r="S48" s="409">
        <v>1889726232.8071301</v>
      </c>
      <c r="T48" s="409">
        <v>1590516216.8728001</v>
      </c>
      <c r="U48" s="409">
        <v>1370911259.5646601</v>
      </c>
      <c r="V48" s="409">
        <v>1088857894.87608</v>
      </c>
      <c r="W48" s="409">
        <v>621370547.96296597</v>
      </c>
      <c r="X48" s="409">
        <v>115686948.262592</v>
      </c>
      <c r="Y48" s="409">
        <v>90782571.726387501</v>
      </c>
      <c r="Z48" s="409">
        <v>68434216.026297107</v>
      </c>
      <c r="AA48" s="409">
        <v>39927951.329783604</v>
      </c>
      <c r="AB48" s="409">
        <v>36046851.723772697</v>
      </c>
      <c r="AC48" s="409">
        <v>28958992.769557599</v>
      </c>
      <c r="AD48" s="409">
        <v>28628475.1117622</v>
      </c>
      <c r="AE48" s="409">
        <v>18220864.456505299</v>
      </c>
      <c r="AF48" s="409">
        <v>5168833.6656056298</v>
      </c>
      <c r="AG48" s="409">
        <v>670910.06718189805</v>
      </c>
      <c r="AH48" s="409">
        <v>0</v>
      </c>
      <c r="AI48" s="409">
        <v>0</v>
      </c>
      <c r="AJ48" s="409">
        <v>0</v>
      </c>
      <c r="AK48" s="409">
        <v>0</v>
      </c>
      <c r="AL48" s="409">
        <v>0</v>
      </c>
      <c r="AM48" s="409">
        <v>0</v>
      </c>
      <c r="AN48" s="366"/>
      <c r="AS48" s="365"/>
      <c r="AT48" s="365"/>
      <c r="AU48" s="365"/>
      <c r="AV48" s="365"/>
      <c r="AW48" s="365"/>
      <c r="AX48" s="365"/>
      <c r="AY48" s="365"/>
      <c r="AZ48" s="365"/>
      <c r="BA48" s="365"/>
      <c r="BB48" s="404"/>
    </row>
    <row r="49" spans="1:54" s="394" customFormat="1" ht="15" customHeight="1" thickBot="1" x14ac:dyDescent="0.4">
      <c r="A49" s="407" t="s">
        <v>289</v>
      </c>
      <c r="B49" s="406"/>
      <c r="C49" s="406"/>
      <c r="D49" s="406"/>
      <c r="E49" s="406"/>
      <c r="F49" s="410"/>
      <c r="G49" s="411">
        <v>1765460186.5836799</v>
      </c>
      <c r="H49" s="411">
        <v>3230285186.4096899</v>
      </c>
      <c r="I49" s="411">
        <v>4840365070.0904903</v>
      </c>
      <c r="J49" s="411">
        <v>6105105588.3980799</v>
      </c>
      <c r="K49" s="411">
        <v>5951092681.2138395</v>
      </c>
      <c r="L49" s="411">
        <v>5770669794.7706804</v>
      </c>
      <c r="M49" s="411">
        <v>5321661622.3969898</v>
      </c>
      <c r="N49" s="411">
        <v>4950573286.5603704</v>
      </c>
      <c r="O49" s="411">
        <v>4691487505.4166098</v>
      </c>
      <c r="P49" s="411">
        <v>4419825969.32061</v>
      </c>
      <c r="Q49" s="411">
        <v>3865829751.7107501</v>
      </c>
      <c r="R49" s="411">
        <v>3616592174.1301098</v>
      </c>
      <c r="S49" s="411">
        <v>3044559358.2767601</v>
      </c>
      <c r="T49" s="411">
        <v>2488771521.53614</v>
      </c>
      <c r="U49" s="411">
        <v>2164690166.5963302</v>
      </c>
      <c r="V49" s="411">
        <v>1786014161.8182299</v>
      </c>
      <c r="W49" s="411">
        <v>1288664108.6336</v>
      </c>
      <c r="X49" s="411">
        <v>760250366.62133205</v>
      </c>
      <c r="Y49" s="411">
        <v>184802786.177257</v>
      </c>
      <c r="Z49" s="411">
        <v>159836020.78439701</v>
      </c>
      <c r="AA49" s="411">
        <v>118941534.069166</v>
      </c>
      <c r="AB49" s="411">
        <v>107291279.667216</v>
      </c>
      <c r="AC49" s="411">
        <v>98084312.490855202</v>
      </c>
      <c r="AD49" s="411">
        <v>33164783.902077202</v>
      </c>
      <c r="AE49" s="411">
        <v>22757173.246820301</v>
      </c>
      <c r="AF49" s="411">
        <v>9676111.9389993008</v>
      </c>
      <c r="AG49" s="411">
        <v>2772615.6184893101</v>
      </c>
      <c r="AH49" s="411">
        <v>2025203.2346304699</v>
      </c>
      <c r="AI49" s="411">
        <v>443970.21219164098</v>
      </c>
      <c r="AJ49" s="411">
        <v>443970.21219164098</v>
      </c>
      <c r="AK49" s="411">
        <v>443970.21219164098</v>
      </c>
      <c r="AL49" s="411">
        <v>443970.21219164098</v>
      </c>
      <c r="AM49" s="411">
        <v>443970.21219164098</v>
      </c>
      <c r="AZ49" s="356"/>
      <c r="BA49" s="357"/>
      <c r="BB49" s="404"/>
    </row>
    <row r="50" spans="1:54" ht="15" customHeight="1" thickBot="1" x14ac:dyDescent="0.4">
      <c r="A50" s="407" t="s">
        <v>569</v>
      </c>
      <c r="B50" s="412"/>
      <c r="C50" s="412"/>
      <c r="D50" s="412"/>
      <c r="E50" s="412"/>
      <c r="F50" s="413"/>
      <c r="G50" s="414"/>
      <c r="H50" s="400"/>
      <c r="I50" s="400"/>
      <c r="J50" s="400"/>
      <c r="K50" s="411">
        <v>30220227.711347099</v>
      </c>
      <c r="L50" s="411">
        <v>33184320.9232588</v>
      </c>
      <c r="M50" s="411">
        <v>52759563.834318399</v>
      </c>
      <c r="N50" s="411">
        <v>176960427.69057301</v>
      </c>
      <c r="O50" s="411">
        <v>47795612.648827597</v>
      </c>
      <c r="P50" s="411">
        <v>20306691.689463899</v>
      </c>
      <c r="Q50" s="411">
        <v>152698440.71984401</v>
      </c>
      <c r="R50" s="411">
        <v>31884600.933764201</v>
      </c>
      <c r="S50" s="411">
        <v>39193114.270274401</v>
      </c>
      <c r="T50" s="411">
        <v>256577820.80629</v>
      </c>
      <c r="U50" s="411">
        <v>104476397.63166399</v>
      </c>
      <c r="V50" s="411">
        <v>96622640.089522094</v>
      </c>
      <c r="W50" s="411">
        <v>29862706.271517199</v>
      </c>
      <c r="X50" s="411">
        <v>22730142.3118935</v>
      </c>
      <c r="Y50" s="411">
        <v>550543203.90787101</v>
      </c>
      <c r="Z50" s="411">
        <v>2618409.6927689202</v>
      </c>
      <c r="AA50" s="411">
        <v>12388222.018717799</v>
      </c>
      <c r="AB50" s="411">
        <v>7769154.7959390599</v>
      </c>
      <c r="AC50" s="411">
        <v>2119108.2221455998</v>
      </c>
      <c r="AD50" s="411">
        <v>64589010.930982597</v>
      </c>
      <c r="AE50" s="411">
        <v>0</v>
      </c>
      <c r="AF50" s="411">
        <v>29030.516921368398</v>
      </c>
      <c r="AG50" s="411">
        <v>2405572.7220862499</v>
      </c>
      <c r="AH50" s="411">
        <v>76502.316676941497</v>
      </c>
      <c r="AI50" s="411">
        <v>1581233.02243883</v>
      </c>
      <c r="AJ50" s="411">
        <v>0</v>
      </c>
      <c r="AK50" s="411">
        <v>0</v>
      </c>
      <c r="AL50" s="411">
        <v>0</v>
      </c>
      <c r="AM50" s="411">
        <v>0</v>
      </c>
    </row>
    <row r="51" spans="1:54" ht="15" thickBot="1" x14ac:dyDescent="0.4">
      <c r="A51" s="407" t="s">
        <v>566</v>
      </c>
      <c r="B51" s="412"/>
      <c r="C51" s="412"/>
      <c r="D51" s="412"/>
      <c r="E51" s="412"/>
      <c r="F51" s="413"/>
      <c r="G51" s="415"/>
      <c r="H51" s="415"/>
      <c r="I51" s="415"/>
      <c r="J51" s="411">
        <v>475095607.58370399</v>
      </c>
      <c r="K51" s="411">
        <v>123792679.472894</v>
      </c>
      <c r="L51" s="411">
        <v>147238565.51990101</v>
      </c>
      <c r="M51" s="411">
        <v>396248608.53937602</v>
      </c>
      <c r="N51" s="411">
        <v>194127908.14604101</v>
      </c>
      <c r="O51" s="411">
        <v>211290168.494928</v>
      </c>
      <c r="P51" s="411">
        <v>251354844.40653801</v>
      </c>
      <c r="Q51" s="411">
        <v>401297776.89002699</v>
      </c>
      <c r="R51" s="411">
        <v>217352976.64686701</v>
      </c>
      <c r="S51" s="411">
        <v>532839701.58307701</v>
      </c>
      <c r="T51" s="411">
        <v>299210015.93433499</v>
      </c>
      <c r="U51" s="411">
        <v>219604957.30814099</v>
      </c>
      <c r="V51" s="411">
        <v>282053364.688573</v>
      </c>
      <c r="W51" s="411">
        <v>467487346.91311902</v>
      </c>
      <c r="X51" s="411">
        <v>505683599.70037401</v>
      </c>
      <c r="Y51" s="411">
        <v>24904376.536204401</v>
      </c>
      <c r="Z51" s="411">
        <v>22348355.700090401</v>
      </c>
      <c r="AA51" s="411">
        <v>28506264.6965135</v>
      </c>
      <c r="AB51" s="411">
        <v>3881099.6060109101</v>
      </c>
      <c r="AC51" s="411">
        <v>7087858.9542150702</v>
      </c>
      <c r="AD51" s="411">
        <v>330517.65779546998</v>
      </c>
      <c r="AE51" s="411">
        <v>10407610.6552568</v>
      </c>
      <c r="AF51" s="411">
        <v>13052030.7908997</v>
      </c>
      <c r="AG51" s="411">
        <v>4497923.5984237297</v>
      </c>
      <c r="AH51" s="411">
        <v>670910.06718189805</v>
      </c>
      <c r="AI51" s="411">
        <v>0</v>
      </c>
      <c r="AJ51" s="411">
        <v>0</v>
      </c>
      <c r="AK51" s="411">
        <v>0</v>
      </c>
      <c r="AL51" s="411">
        <v>0</v>
      </c>
      <c r="AM51" s="411">
        <v>0</v>
      </c>
    </row>
    <row r="52" spans="1:54" ht="14.5" customHeight="1" thickBot="1" x14ac:dyDescent="0.4">
      <c r="A52" s="416" t="s">
        <v>567</v>
      </c>
      <c r="B52" s="417"/>
      <c r="C52" s="417"/>
      <c r="D52" s="417"/>
      <c r="E52" s="417"/>
      <c r="F52" s="418"/>
      <c r="G52" s="419"/>
      <c r="H52" s="419"/>
      <c r="I52" s="419"/>
      <c r="J52" s="420">
        <v>475095607.58370399</v>
      </c>
      <c r="K52" s="420">
        <v>154012907.184241</v>
      </c>
      <c r="L52" s="420">
        <v>180422886.44316</v>
      </c>
      <c r="M52" s="420">
        <v>449008172.373694</v>
      </c>
      <c r="N52" s="420">
        <v>371088335.83661401</v>
      </c>
      <c r="O52" s="420">
        <v>259085781.143756</v>
      </c>
      <c r="P52" s="420">
        <v>271661536.09600198</v>
      </c>
      <c r="Q52" s="420">
        <v>553996217.60987103</v>
      </c>
      <c r="R52" s="420">
        <v>249237577.58063099</v>
      </c>
      <c r="S52" s="420">
        <v>572032815.853351</v>
      </c>
      <c r="T52" s="420">
        <v>555787836.74062502</v>
      </c>
      <c r="U52" s="420">
        <v>324081354.93980497</v>
      </c>
      <c r="V52" s="420">
        <v>378676004.77809501</v>
      </c>
      <c r="W52" s="420">
        <v>497350053.184636</v>
      </c>
      <c r="X52" s="420">
        <v>528413742.01226699</v>
      </c>
      <c r="Y52" s="420">
        <v>575447580.44407594</v>
      </c>
      <c r="Z52" s="420">
        <v>24966765.392859299</v>
      </c>
      <c r="AA52" s="420">
        <v>40894486.715231299</v>
      </c>
      <c r="AB52" s="420">
        <v>11650254.40195</v>
      </c>
      <c r="AC52" s="420">
        <v>9206967.1763606705</v>
      </c>
      <c r="AD52" s="420">
        <v>64919528.588777997</v>
      </c>
      <c r="AE52" s="420">
        <v>10407610.6552568</v>
      </c>
      <c r="AF52" s="420">
        <v>13081061.307821101</v>
      </c>
      <c r="AG52" s="420">
        <v>6903496.3205099897</v>
      </c>
      <c r="AH52" s="420">
        <v>747412.38385883998</v>
      </c>
      <c r="AI52" s="420">
        <v>1581233.02243883</v>
      </c>
      <c r="AJ52" s="420">
        <v>0</v>
      </c>
      <c r="AK52" s="420">
        <v>0</v>
      </c>
      <c r="AL52" s="420">
        <v>0</v>
      </c>
      <c r="AM52" s="420">
        <v>0</v>
      </c>
    </row>
    <row r="53" spans="1:54" x14ac:dyDescent="0.35">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row>
    <row r="54" spans="1:54" ht="14.5" customHeight="1" x14ac:dyDescent="0.35"/>
    <row r="55" spans="1:54" ht="14.5" customHeight="1" x14ac:dyDescent="0.35"/>
  </sheetData>
  <mergeCells count="2">
    <mergeCell ref="AO3:AP3"/>
    <mergeCell ref="AQ3:AR3"/>
  </mergeCells>
  <pageMargins left="0.7" right="0.7" top="0.75" bottom="0.75" header="0.3" footer="0.3"/>
  <ignoredErrors>
    <ignoredError sqref="H3:AM3"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FB9A-19AD-4066-9304-4D3F3F117669}">
  <sheetPr codeName="Sheet49"/>
  <dimension ref="A1:AZ61"/>
  <sheetViews>
    <sheetView showGridLines="0" topLeftCell="A2" workbookViewId="0">
      <selection activeCell="A2" sqref="A2:AM54"/>
    </sheetView>
  </sheetViews>
  <sheetFormatPr defaultColWidth="9.1796875" defaultRowHeight="14.5" outlineLevelCol="2" x14ac:dyDescent="0.35"/>
  <cols>
    <col min="1" max="1" width="15.81640625" style="356" customWidth="1"/>
    <col min="2" max="2" width="51.1796875" style="356" customWidth="1"/>
    <col min="3" max="3" width="10.54296875" style="356" customWidth="1" outlineLevel="2"/>
    <col min="4" max="4" width="13.453125" style="356" customWidth="1" outlineLevel="2"/>
    <col min="5" max="5" width="10.1796875" style="356" customWidth="1" outlineLevel="2"/>
    <col min="6" max="6" width="12.1796875" style="356" customWidth="1" outlineLevel="2"/>
    <col min="7" max="7" width="10.453125" style="356" customWidth="1" outlineLevel="2"/>
    <col min="8" max="15" width="10.54296875" style="356" customWidth="1" outlineLevel="2"/>
    <col min="16" max="27" width="10.54296875" style="356" customWidth="1" outlineLevel="1"/>
    <col min="28" max="39" width="10.54296875" style="356" customWidth="1"/>
    <col min="40" max="40" width="9.54296875" style="356" customWidth="1"/>
    <col min="41" max="41" width="9" style="356" customWidth="1"/>
    <col min="42" max="51" width="9.1796875" style="356"/>
    <col min="52" max="52" width="9.7265625" style="356" customWidth="1"/>
    <col min="53" max="16384" width="9.1796875" style="356"/>
  </cols>
  <sheetData>
    <row r="1" spans="1:52" ht="26.5" thickBot="1" x14ac:dyDescent="0.4">
      <c r="A1" s="355" t="s">
        <v>201</v>
      </c>
    </row>
    <row r="2" spans="1:52" ht="15" thickTop="1" x14ac:dyDescent="0.35">
      <c r="A2" s="359"/>
      <c r="B2" s="359"/>
      <c r="C2" s="360"/>
      <c r="D2" s="360"/>
      <c r="E2" s="360"/>
      <c r="F2" s="360"/>
      <c r="G2" s="361" t="s">
        <v>109</v>
      </c>
      <c r="H2" s="362"/>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4"/>
      <c r="AN2" s="365"/>
      <c r="AO2" s="366"/>
      <c r="AP2" s="365"/>
    </row>
    <row r="3" spans="1:52" ht="40" thickBot="1" x14ac:dyDescent="0.4">
      <c r="A3" s="367" t="s">
        <v>98</v>
      </c>
      <c r="B3" s="367" t="s">
        <v>152</v>
      </c>
      <c r="C3" s="368" t="s">
        <v>313</v>
      </c>
      <c r="D3" s="368" t="s">
        <v>583</v>
      </c>
      <c r="E3" s="368" t="s">
        <v>189</v>
      </c>
      <c r="F3" s="368" t="s">
        <v>217</v>
      </c>
      <c r="G3" s="369" t="s">
        <v>401</v>
      </c>
      <c r="H3" s="370" t="s">
        <v>402</v>
      </c>
      <c r="I3" s="370" t="s">
        <v>403</v>
      </c>
      <c r="J3" s="370" t="s">
        <v>404</v>
      </c>
      <c r="K3" s="370" t="s">
        <v>405</v>
      </c>
      <c r="L3" s="370" t="s">
        <v>406</v>
      </c>
      <c r="M3" s="370" t="s">
        <v>407</v>
      </c>
      <c r="N3" s="370" t="s">
        <v>408</v>
      </c>
      <c r="O3" s="370" t="s">
        <v>409</v>
      </c>
      <c r="P3" s="370" t="s">
        <v>410</v>
      </c>
      <c r="Q3" s="370" t="s">
        <v>411</v>
      </c>
      <c r="R3" s="370" t="s">
        <v>412</v>
      </c>
      <c r="S3" s="370" t="s">
        <v>413</v>
      </c>
      <c r="T3" s="370" t="s">
        <v>414</v>
      </c>
      <c r="U3" s="370" t="s">
        <v>415</v>
      </c>
      <c r="V3" s="370" t="s">
        <v>416</v>
      </c>
      <c r="W3" s="370" t="s">
        <v>417</v>
      </c>
      <c r="X3" s="370" t="s">
        <v>418</v>
      </c>
      <c r="Y3" s="370" t="s">
        <v>419</v>
      </c>
      <c r="Z3" s="370" t="s">
        <v>420</v>
      </c>
      <c r="AA3" s="370" t="s">
        <v>421</v>
      </c>
      <c r="AB3" s="370" t="s">
        <v>422</v>
      </c>
      <c r="AC3" s="370" t="s">
        <v>423</v>
      </c>
      <c r="AD3" s="370" t="s">
        <v>424</v>
      </c>
      <c r="AE3" s="370" t="s">
        <v>425</v>
      </c>
      <c r="AF3" s="370" t="s">
        <v>426</v>
      </c>
      <c r="AG3" s="370" t="s">
        <v>427</v>
      </c>
      <c r="AH3" s="370" t="s">
        <v>428</v>
      </c>
      <c r="AI3" s="370" t="s">
        <v>429</v>
      </c>
      <c r="AJ3" s="370" t="s">
        <v>430</v>
      </c>
      <c r="AK3" s="370" t="s">
        <v>431</v>
      </c>
      <c r="AL3" s="370" t="s">
        <v>432</v>
      </c>
      <c r="AM3" s="371" t="s">
        <v>433</v>
      </c>
      <c r="AN3" s="366"/>
      <c r="AO3" s="653"/>
      <c r="AP3" s="653"/>
    </row>
    <row r="4" spans="1:52" ht="15.65" customHeight="1" thickTop="1" thickBot="1" x14ac:dyDescent="0.4">
      <c r="A4" s="373" t="s">
        <v>198</v>
      </c>
      <c r="B4" s="373" t="s">
        <v>439</v>
      </c>
      <c r="C4" s="423">
        <v>15.066714042411901</v>
      </c>
      <c r="D4" s="375">
        <v>2999487.031</v>
      </c>
      <c r="E4" s="424">
        <v>0.70000002933835004</v>
      </c>
      <c r="F4" s="377">
        <v>31634690.327</v>
      </c>
      <c r="G4" s="378"/>
      <c r="H4" s="378"/>
      <c r="I4" s="378"/>
      <c r="J4" s="382">
        <v>2099641.0096999998</v>
      </c>
      <c r="K4" s="382">
        <v>2099641.0096999998</v>
      </c>
      <c r="L4" s="382">
        <v>2099641.0096999998</v>
      </c>
      <c r="M4" s="382">
        <v>2099641.0096999998</v>
      </c>
      <c r="N4" s="382">
        <v>2099641.0096999998</v>
      </c>
      <c r="O4" s="382">
        <v>2099635.9871999999</v>
      </c>
      <c r="P4" s="382">
        <v>2099635.9871999999</v>
      </c>
      <c r="Q4" s="382">
        <v>2099635.9871999999</v>
      </c>
      <c r="R4" s="382">
        <v>2099635.9871999999</v>
      </c>
      <c r="S4" s="382">
        <v>2099635.9871999999</v>
      </c>
      <c r="T4" s="382">
        <v>2087970.3296999999</v>
      </c>
      <c r="U4" s="382">
        <v>2087969.8566999999</v>
      </c>
      <c r="V4" s="382">
        <v>2087969.8566999999</v>
      </c>
      <c r="W4" s="382">
        <v>2087969.8566999999</v>
      </c>
      <c r="X4" s="382">
        <v>2087969.8566999999</v>
      </c>
      <c r="Y4" s="382">
        <v>39691.117200000001</v>
      </c>
      <c r="Z4" s="382">
        <v>39691.117200000001</v>
      </c>
      <c r="AA4" s="382">
        <v>39691.117200000001</v>
      </c>
      <c r="AB4" s="382">
        <v>39691.117200000001</v>
      </c>
      <c r="AC4" s="382">
        <v>39691.117200000001</v>
      </c>
      <c r="AD4" s="382">
        <v>0</v>
      </c>
      <c r="AE4" s="382">
        <v>0</v>
      </c>
      <c r="AF4" s="382">
        <v>0</v>
      </c>
      <c r="AG4" s="382">
        <v>0</v>
      </c>
      <c r="AH4" s="382">
        <v>0</v>
      </c>
      <c r="AI4" s="382">
        <v>0</v>
      </c>
      <c r="AJ4" s="382">
        <v>0</v>
      </c>
      <c r="AK4" s="382">
        <v>0</v>
      </c>
      <c r="AL4" s="382">
        <v>0</v>
      </c>
      <c r="AM4" s="382">
        <v>0</v>
      </c>
      <c r="AN4" s="365"/>
      <c r="AO4" s="365"/>
      <c r="AP4" s="365"/>
      <c r="AZ4" s="426"/>
    </row>
    <row r="5" spans="1:52" ht="15.65" customHeight="1" thickBot="1" x14ac:dyDescent="0.4">
      <c r="A5" s="594" t="s">
        <v>198</v>
      </c>
      <c r="B5" s="594" t="s">
        <v>542</v>
      </c>
      <c r="C5" s="422">
        <v>9.8020952465838</v>
      </c>
      <c r="D5" s="427">
        <v>367703.70401769201</v>
      </c>
      <c r="E5" s="428">
        <v>0.97918438743240999</v>
      </c>
      <c r="F5" s="456">
        <v>3528391.2891780799</v>
      </c>
      <c r="G5" s="457"/>
      <c r="H5" s="457"/>
      <c r="I5" s="457"/>
      <c r="J5" s="382">
        <v>360049.72617519199</v>
      </c>
      <c r="K5" s="382">
        <v>360049.72617519199</v>
      </c>
      <c r="L5" s="382">
        <v>341916.74727057701</v>
      </c>
      <c r="M5" s="382">
        <v>341916.74727057701</v>
      </c>
      <c r="N5" s="382">
        <v>341916.74727057701</v>
      </c>
      <c r="O5" s="382">
        <v>325014.81543057697</v>
      </c>
      <c r="P5" s="382">
        <v>325014.81543057697</v>
      </c>
      <c r="Q5" s="382">
        <v>325014.81543057697</v>
      </c>
      <c r="R5" s="382">
        <v>325014.81543057697</v>
      </c>
      <c r="S5" s="382">
        <v>325014.81543057697</v>
      </c>
      <c r="T5" s="382">
        <v>101023.43005057699</v>
      </c>
      <c r="U5" s="382">
        <v>6585.2996874999999</v>
      </c>
      <c r="V5" s="382">
        <v>6585.2996874999999</v>
      </c>
      <c r="W5" s="382">
        <v>6585.2996874999999</v>
      </c>
      <c r="X5" s="382">
        <v>6585.2996874999999</v>
      </c>
      <c r="Y5" s="382">
        <v>6020.5778124999997</v>
      </c>
      <c r="Z5" s="382">
        <v>6020.5778124999997</v>
      </c>
      <c r="AA5" s="382">
        <v>6020.5778124999997</v>
      </c>
      <c r="AB5" s="382">
        <v>6020.5778124999997</v>
      </c>
      <c r="AC5" s="382">
        <v>6020.5778124999997</v>
      </c>
      <c r="AD5" s="382">
        <v>0</v>
      </c>
      <c r="AE5" s="382">
        <v>0</v>
      </c>
      <c r="AF5" s="382">
        <v>0</v>
      </c>
      <c r="AG5" s="382">
        <v>0</v>
      </c>
      <c r="AH5" s="382">
        <v>0</v>
      </c>
      <c r="AI5" s="382">
        <v>0</v>
      </c>
      <c r="AJ5" s="382">
        <v>0</v>
      </c>
      <c r="AK5" s="382">
        <v>0</v>
      </c>
      <c r="AL5" s="382">
        <v>0</v>
      </c>
      <c r="AM5" s="382">
        <v>0</v>
      </c>
      <c r="AN5" s="365"/>
      <c r="AO5" s="365"/>
      <c r="AP5" s="365"/>
      <c r="AZ5" s="426"/>
    </row>
    <row r="6" spans="1:52" ht="15.65" customHeight="1" thickBot="1" x14ac:dyDescent="0.4">
      <c r="A6" s="594" t="s">
        <v>198</v>
      </c>
      <c r="B6" s="594" t="s">
        <v>538</v>
      </c>
      <c r="C6" s="422">
        <v>17.399999999999999</v>
      </c>
      <c r="D6" s="427">
        <v>78926.502811249695</v>
      </c>
      <c r="E6" s="428">
        <v>0.52999999999999903</v>
      </c>
      <c r="F6" s="456">
        <v>727860.20892534498</v>
      </c>
      <c r="G6" s="457"/>
      <c r="H6" s="457"/>
      <c r="I6" s="457"/>
      <c r="J6" s="382">
        <v>41831.046489962297</v>
      </c>
      <c r="K6" s="382">
        <v>41831.046489962297</v>
      </c>
      <c r="L6" s="382">
        <v>41831.046489962297</v>
      </c>
      <c r="M6" s="382">
        <v>41831.046489962297</v>
      </c>
      <c r="N6" s="382">
        <v>41831.046489962297</v>
      </c>
      <c r="O6" s="382">
        <v>41831.046489962297</v>
      </c>
      <c r="P6" s="382">
        <v>41831.046489962297</v>
      </c>
      <c r="Q6" s="382">
        <v>41831.046489962297</v>
      </c>
      <c r="R6" s="382">
        <v>41831.046489962297</v>
      </c>
      <c r="S6" s="382">
        <v>41831.046489962297</v>
      </c>
      <c r="T6" s="382">
        <v>41831.046489962297</v>
      </c>
      <c r="U6" s="382">
        <v>41831.046489962297</v>
      </c>
      <c r="V6" s="382">
        <v>41831.046489962297</v>
      </c>
      <c r="W6" s="382">
        <v>41831.046489962297</v>
      </c>
      <c r="X6" s="382">
        <v>41831.046489962297</v>
      </c>
      <c r="Y6" s="382">
        <v>41831.046489962297</v>
      </c>
      <c r="Z6" s="382">
        <v>41831.046489962297</v>
      </c>
      <c r="AA6" s="382">
        <v>16732.418595984898</v>
      </c>
      <c r="AB6" s="382">
        <v>0</v>
      </c>
      <c r="AC6" s="382">
        <v>0</v>
      </c>
      <c r="AD6" s="382">
        <v>0</v>
      </c>
      <c r="AE6" s="382">
        <v>0</v>
      </c>
      <c r="AF6" s="382">
        <v>0</v>
      </c>
      <c r="AG6" s="382">
        <v>0</v>
      </c>
      <c r="AH6" s="382">
        <v>0</v>
      </c>
      <c r="AI6" s="382">
        <v>0</v>
      </c>
      <c r="AJ6" s="382">
        <v>0</v>
      </c>
      <c r="AK6" s="382">
        <v>0</v>
      </c>
      <c r="AL6" s="382">
        <v>0</v>
      </c>
      <c r="AM6" s="382">
        <v>0</v>
      </c>
      <c r="AN6" s="365"/>
      <c r="AO6" s="365"/>
      <c r="AP6" s="365"/>
      <c r="AZ6" s="426"/>
    </row>
    <row r="7" spans="1:52" ht="15.65" customHeight="1" thickBot="1" x14ac:dyDescent="0.4">
      <c r="A7" s="594" t="s">
        <v>198</v>
      </c>
      <c r="B7" s="594" t="s">
        <v>696</v>
      </c>
      <c r="C7" s="422">
        <v>8.5123161982336093</v>
      </c>
      <c r="D7" s="427">
        <v>68572.975167162003</v>
      </c>
      <c r="E7" s="428">
        <v>0.93999999999999895</v>
      </c>
      <c r="F7" s="456">
        <v>548691.95643991395</v>
      </c>
      <c r="G7" s="457"/>
      <c r="H7" s="457"/>
      <c r="I7" s="457"/>
      <c r="J7" s="382">
        <v>64458.596657132199</v>
      </c>
      <c r="K7" s="382">
        <v>64458.596657132199</v>
      </c>
      <c r="L7" s="382">
        <v>64458.596657132199</v>
      </c>
      <c r="M7" s="382">
        <v>64458.596657132199</v>
      </c>
      <c r="N7" s="382">
        <v>64458.596657132199</v>
      </c>
      <c r="O7" s="382">
        <v>64458.596657132199</v>
      </c>
      <c r="P7" s="382">
        <v>64458.596657132199</v>
      </c>
      <c r="Q7" s="382">
        <v>61889.517197394198</v>
      </c>
      <c r="R7" s="382">
        <v>35592.262642593698</v>
      </c>
      <c r="S7" s="382">
        <v>0</v>
      </c>
      <c r="T7" s="382">
        <v>0</v>
      </c>
      <c r="U7" s="382">
        <v>0</v>
      </c>
      <c r="V7" s="382">
        <v>0</v>
      </c>
      <c r="W7" s="382">
        <v>0</v>
      </c>
      <c r="X7" s="382">
        <v>0</v>
      </c>
      <c r="Y7" s="382">
        <v>0</v>
      </c>
      <c r="Z7" s="382">
        <v>0</v>
      </c>
      <c r="AA7" s="382">
        <v>0</v>
      </c>
      <c r="AB7" s="382">
        <v>0</v>
      </c>
      <c r="AC7" s="382">
        <v>0</v>
      </c>
      <c r="AD7" s="382">
        <v>0</v>
      </c>
      <c r="AE7" s="382">
        <v>0</v>
      </c>
      <c r="AF7" s="382">
        <v>0</v>
      </c>
      <c r="AG7" s="382">
        <v>0</v>
      </c>
      <c r="AH7" s="382">
        <v>0</v>
      </c>
      <c r="AI7" s="382">
        <v>0</v>
      </c>
      <c r="AJ7" s="382">
        <v>0</v>
      </c>
      <c r="AK7" s="382">
        <v>0</v>
      </c>
      <c r="AL7" s="382">
        <v>0</v>
      </c>
      <c r="AM7" s="382">
        <v>0</v>
      </c>
      <c r="AN7" s="365"/>
      <c r="AO7" s="365"/>
      <c r="AP7" s="365"/>
      <c r="AZ7" s="426"/>
    </row>
    <row r="8" spans="1:52" ht="15.65" customHeight="1" thickBot="1" x14ac:dyDescent="0.4">
      <c r="A8" s="594" t="s">
        <v>198</v>
      </c>
      <c r="B8" s="594" t="s">
        <v>446</v>
      </c>
      <c r="C8" s="422">
        <v>4.7490163348038603</v>
      </c>
      <c r="D8" s="427">
        <v>16774</v>
      </c>
      <c r="E8" s="428">
        <v>0.94</v>
      </c>
      <c r="F8" s="456">
        <v>74880.399999999994</v>
      </c>
      <c r="G8" s="457"/>
      <c r="H8" s="457"/>
      <c r="I8" s="457"/>
      <c r="J8" s="382">
        <v>15767.56</v>
      </c>
      <c r="K8" s="382">
        <v>15767.56</v>
      </c>
      <c r="L8" s="382">
        <v>15767.56</v>
      </c>
      <c r="M8" s="382">
        <v>15767.56</v>
      </c>
      <c r="N8" s="382">
        <v>11810.16</v>
      </c>
      <c r="O8" s="382">
        <v>0</v>
      </c>
      <c r="P8" s="382">
        <v>0</v>
      </c>
      <c r="Q8" s="382">
        <v>0</v>
      </c>
      <c r="R8" s="382">
        <v>0</v>
      </c>
      <c r="S8" s="382">
        <v>0</v>
      </c>
      <c r="T8" s="382">
        <v>0</v>
      </c>
      <c r="U8" s="382">
        <v>0</v>
      </c>
      <c r="V8" s="382">
        <v>0</v>
      </c>
      <c r="W8" s="382">
        <v>0</v>
      </c>
      <c r="X8" s="382">
        <v>0</v>
      </c>
      <c r="Y8" s="382">
        <v>0</v>
      </c>
      <c r="Z8" s="382">
        <v>0</v>
      </c>
      <c r="AA8" s="382">
        <v>0</v>
      </c>
      <c r="AB8" s="382">
        <v>0</v>
      </c>
      <c r="AC8" s="382">
        <v>0</v>
      </c>
      <c r="AD8" s="382">
        <v>0</v>
      </c>
      <c r="AE8" s="382">
        <v>0</v>
      </c>
      <c r="AF8" s="382">
        <v>0</v>
      </c>
      <c r="AG8" s="382">
        <v>0</v>
      </c>
      <c r="AH8" s="382">
        <v>0</v>
      </c>
      <c r="AI8" s="382">
        <v>0</v>
      </c>
      <c r="AJ8" s="382">
        <v>0</v>
      </c>
      <c r="AK8" s="382">
        <v>0</v>
      </c>
      <c r="AL8" s="382">
        <v>0</v>
      </c>
      <c r="AM8" s="382">
        <v>0</v>
      </c>
      <c r="AN8" s="365"/>
      <c r="AO8" s="365"/>
      <c r="AP8" s="365"/>
      <c r="AZ8" s="426"/>
    </row>
    <row r="9" spans="1:52" ht="15.65" customHeight="1" thickBot="1" x14ac:dyDescent="0.4">
      <c r="A9" s="594" t="s">
        <v>198</v>
      </c>
      <c r="B9" s="594" t="s">
        <v>442</v>
      </c>
      <c r="C9" s="422"/>
      <c r="D9" s="427">
        <v>0</v>
      </c>
      <c r="E9" s="428"/>
      <c r="F9" s="456">
        <v>0</v>
      </c>
      <c r="G9" s="457"/>
      <c r="H9" s="457"/>
      <c r="I9" s="457"/>
      <c r="J9" s="382">
        <v>0</v>
      </c>
      <c r="K9" s="382">
        <v>0</v>
      </c>
      <c r="L9" s="382">
        <v>0</v>
      </c>
      <c r="M9" s="382">
        <v>0</v>
      </c>
      <c r="N9" s="382">
        <v>0</v>
      </c>
      <c r="O9" s="382">
        <v>0</v>
      </c>
      <c r="P9" s="382">
        <v>0</v>
      </c>
      <c r="Q9" s="382">
        <v>0</v>
      </c>
      <c r="R9" s="382">
        <v>0</v>
      </c>
      <c r="S9" s="382">
        <v>0</v>
      </c>
      <c r="T9" s="382">
        <v>0</v>
      </c>
      <c r="U9" s="382">
        <v>0</v>
      </c>
      <c r="V9" s="382">
        <v>0</v>
      </c>
      <c r="W9" s="382">
        <v>0</v>
      </c>
      <c r="X9" s="382">
        <v>0</v>
      </c>
      <c r="Y9" s="382">
        <v>0</v>
      </c>
      <c r="Z9" s="382">
        <v>0</v>
      </c>
      <c r="AA9" s="382">
        <v>0</v>
      </c>
      <c r="AB9" s="382">
        <v>0</v>
      </c>
      <c r="AC9" s="382">
        <v>0</v>
      </c>
      <c r="AD9" s="382">
        <v>0</v>
      </c>
      <c r="AE9" s="382">
        <v>0</v>
      </c>
      <c r="AF9" s="382">
        <v>0</v>
      </c>
      <c r="AG9" s="382">
        <v>0</v>
      </c>
      <c r="AH9" s="382">
        <v>0</v>
      </c>
      <c r="AI9" s="382">
        <v>0</v>
      </c>
      <c r="AJ9" s="382">
        <v>0</v>
      </c>
      <c r="AK9" s="382">
        <v>0</v>
      </c>
      <c r="AL9" s="382">
        <v>0</v>
      </c>
      <c r="AM9" s="382">
        <v>0</v>
      </c>
      <c r="AN9" s="365"/>
      <c r="AO9" s="365"/>
      <c r="AP9" s="365"/>
      <c r="AZ9" s="426"/>
    </row>
    <row r="10" spans="1:52" ht="15.65" customHeight="1" thickBot="1" x14ac:dyDescent="0.4">
      <c r="A10" s="594" t="s">
        <v>198</v>
      </c>
      <c r="B10" s="594" t="s">
        <v>440</v>
      </c>
      <c r="C10" s="422"/>
      <c r="D10" s="427">
        <v>0</v>
      </c>
      <c r="E10" s="428"/>
      <c r="F10" s="456">
        <v>0</v>
      </c>
      <c r="G10" s="457"/>
      <c r="H10" s="457"/>
      <c r="I10" s="457"/>
      <c r="J10" s="382">
        <v>0</v>
      </c>
      <c r="K10" s="382">
        <v>0</v>
      </c>
      <c r="L10" s="382">
        <v>0</v>
      </c>
      <c r="M10" s="382">
        <v>0</v>
      </c>
      <c r="N10" s="382">
        <v>0</v>
      </c>
      <c r="O10" s="382">
        <v>0</v>
      </c>
      <c r="P10" s="382">
        <v>0</v>
      </c>
      <c r="Q10" s="382">
        <v>0</v>
      </c>
      <c r="R10" s="382">
        <v>0</v>
      </c>
      <c r="S10" s="382">
        <v>0</v>
      </c>
      <c r="T10" s="382">
        <v>0</v>
      </c>
      <c r="U10" s="382">
        <v>0</v>
      </c>
      <c r="V10" s="382">
        <v>0</v>
      </c>
      <c r="W10" s="382">
        <v>0</v>
      </c>
      <c r="X10" s="382">
        <v>0</v>
      </c>
      <c r="Y10" s="382">
        <v>0</v>
      </c>
      <c r="Z10" s="382">
        <v>0</v>
      </c>
      <c r="AA10" s="382">
        <v>0</v>
      </c>
      <c r="AB10" s="382">
        <v>0</v>
      </c>
      <c r="AC10" s="382">
        <v>0</v>
      </c>
      <c r="AD10" s="382">
        <v>0</v>
      </c>
      <c r="AE10" s="382">
        <v>0</v>
      </c>
      <c r="AF10" s="382">
        <v>0</v>
      </c>
      <c r="AG10" s="382">
        <v>0</v>
      </c>
      <c r="AH10" s="382">
        <v>0</v>
      </c>
      <c r="AI10" s="382">
        <v>0</v>
      </c>
      <c r="AJ10" s="382">
        <v>0</v>
      </c>
      <c r="AK10" s="382">
        <v>0</v>
      </c>
      <c r="AL10" s="382">
        <v>0</v>
      </c>
      <c r="AM10" s="382">
        <v>0</v>
      </c>
      <c r="AN10" s="365"/>
      <c r="AO10" s="365"/>
      <c r="AP10" s="365"/>
      <c r="AZ10" s="426"/>
    </row>
    <row r="11" spans="1:52" ht="15.65" customHeight="1" thickBot="1" x14ac:dyDescent="0.4">
      <c r="A11" s="594" t="s">
        <v>198</v>
      </c>
      <c r="B11" s="594" t="s">
        <v>627</v>
      </c>
      <c r="C11" s="422"/>
      <c r="D11" s="427">
        <v>0</v>
      </c>
      <c r="E11" s="428"/>
      <c r="F11" s="456">
        <v>0</v>
      </c>
      <c r="G11" s="457"/>
      <c r="H11" s="457"/>
      <c r="I11" s="457"/>
      <c r="J11" s="382">
        <v>0</v>
      </c>
      <c r="K11" s="382">
        <v>0</v>
      </c>
      <c r="L11" s="382">
        <v>0</v>
      </c>
      <c r="M11" s="382">
        <v>0</v>
      </c>
      <c r="N11" s="382">
        <v>0</v>
      </c>
      <c r="O11" s="382">
        <v>0</v>
      </c>
      <c r="P11" s="382">
        <v>0</v>
      </c>
      <c r="Q11" s="382">
        <v>0</v>
      </c>
      <c r="R11" s="382">
        <v>0</v>
      </c>
      <c r="S11" s="382">
        <v>0</v>
      </c>
      <c r="T11" s="382">
        <v>0</v>
      </c>
      <c r="U11" s="382">
        <v>0</v>
      </c>
      <c r="V11" s="382">
        <v>0</v>
      </c>
      <c r="W11" s="382">
        <v>0</v>
      </c>
      <c r="X11" s="382">
        <v>0</v>
      </c>
      <c r="Y11" s="382">
        <v>0</v>
      </c>
      <c r="Z11" s="382">
        <v>0</v>
      </c>
      <c r="AA11" s="382">
        <v>0</v>
      </c>
      <c r="AB11" s="382">
        <v>0</v>
      </c>
      <c r="AC11" s="382">
        <v>0</v>
      </c>
      <c r="AD11" s="382">
        <v>0</v>
      </c>
      <c r="AE11" s="382">
        <v>0</v>
      </c>
      <c r="AF11" s="382">
        <v>0</v>
      </c>
      <c r="AG11" s="382">
        <v>0</v>
      </c>
      <c r="AH11" s="382">
        <v>0</v>
      </c>
      <c r="AI11" s="382">
        <v>0</v>
      </c>
      <c r="AJ11" s="382">
        <v>0</v>
      </c>
      <c r="AK11" s="382">
        <v>0</v>
      </c>
      <c r="AL11" s="382">
        <v>0</v>
      </c>
      <c r="AM11" s="382">
        <v>0</v>
      </c>
      <c r="AN11" s="365"/>
      <c r="AO11" s="365"/>
      <c r="AP11" s="365"/>
      <c r="AZ11" s="426"/>
    </row>
    <row r="12" spans="1:52" ht="15.65" customHeight="1" thickBot="1" x14ac:dyDescent="0.4">
      <c r="A12" s="594" t="s">
        <v>198</v>
      </c>
      <c r="B12" s="594" t="s">
        <v>444</v>
      </c>
      <c r="C12" s="422"/>
      <c r="D12" s="427">
        <v>0</v>
      </c>
      <c r="E12" s="428"/>
      <c r="F12" s="456">
        <v>0</v>
      </c>
      <c r="G12" s="457"/>
      <c r="H12" s="457"/>
      <c r="I12" s="457"/>
      <c r="J12" s="382">
        <v>0</v>
      </c>
      <c r="K12" s="382">
        <v>0</v>
      </c>
      <c r="L12" s="382">
        <v>0</v>
      </c>
      <c r="M12" s="382">
        <v>0</v>
      </c>
      <c r="N12" s="382">
        <v>0</v>
      </c>
      <c r="O12" s="382">
        <v>0</v>
      </c>
      <c r="P12" s="382">
        <v>0</v>
      </c>
      <c r="Q12" s="382">
        <v>0</v>
      </c>
      <c r="R12" s="382">
        <v>0</v>
      </c>
      <c r="S12" s="382">
        <v>0</v>
      </c>
      <c r="T12" s="382">
        <v>0</v>
      </c>
      <c r="U12" s="382">
        <v>0</v>
      </c>
      <c r="V12" s="382">
        <v>0</v>
      </c>
      <c r="W12" s="382">
        <v>0</v>
      </c>
      <c r="X12" s="382">
        <v>0</v>
      </c>
      <c r="Y12" s="382">
        <v>0</v>
      </c>
      <c r="Z12" s="382">
        <v>0</v>
      </c>
      <c r="AA12" s="382">
        <v>0</v>
      </c>
      <c r="AB12" s="382">
        <v>0</v>
      </c>
      <c r="AC12" s="382">
        <v>0</v>
      </c>
      <c r="AD12" s="382">
        <v>0</v>
      </c>
      <c r="AE12" s="382">
        <v>0</v>
      </c>
      <c r="AF12" s="382">
        <v>0</v>
      </c>
      <c r="AG12" s="382">
        <v>0</v>
      </c>
      <c r="AH12" s="382">
        <v>0</v>
      </c>
      <c r="AI12" s="382">
        <v>0</v>
      </c>
      <c r="AJ12" s="382">
        <v>0</v>
      </c>
      <c r="AK12" s="382">
        <v>0</v>
      </c>
      <c r="AL12" s="382">
        <v>0</v>
      </c>
      <c r="AM12" s="382">
        <v>0</v>
      </c>
      <c r="AN12" s="365"/>
      <c r="AO12" s="365"/>
      <c r="AP12" s="365"/>
      <c r="AZ12" s="426"/>
    </row>
    <row r="13" spans="1:52" ht="15.65" customHeight="1" thickBot="1" x14ac:dyDescent="0.4">
      <c r="A13" s="594" t="s">
        <v>198</v>
      </c>
      <c r="B13" s="594" t="s">
        <v>158</v>
      </c>
      <c r="C13" s="422"/>
      <c r="D13" s="427">
        <v>0</v>
      </c>
      <c r="E13" s="428"/>
      <c r="F13" s="456">
        <v>0</v>
      </c>
      <c r="G13" s="457"/>
      <c r="H13" s="457"/>
      <c r="I13" s="457"/>
      <c r="J13" s="382">
        <v>0</v>
      </c>
      <c r="K13" s="382">
        <v>0</v>
      </c>
      <c r="L13" s="382">
        <v>0</v>
      </c>
      <c r="M13" s="382">
        <v>0</v>
      </c>
      <c r="N13" s="382">
        <v>0</v>
      </c>
      <c r="O13" s="382">
        <v>0</v>
      </c>
      <c r="P13" s="382">
        <v>0</v>
      </c>
      <c r="Q13" s="382">
        <v>0</v>
      </c>
      <c r="R13" s="382">
        <v>0</v>
      </c>
      <c r="S13" s="382">
        <v>0</v>
      </c>
      <c r="T13" s="382">
        <v>0</v>
      </c>
      <c r="U13" s="382">
        <v>0</v>
      </c>
      <c r="V13" s="382">
        <v>0</v>
      </c>
      <c r="W13" s="382">
        <v>0</v>
      </c>
      <c r="X13" s="382">
        <v>0</v>
      </c>
      <c r="Y13" s="382">
        <v>0</v>
      </c>
      <c r="Z13" s="382">
        <v>0</v>
      </c>
      <c r="AA13" s="382">
        <v>0</v>
      </c>
      <c r="AB13" s="382">
        <v>0</v>
      </c>
      <c r="AC13" s="382">
        <v>0</v>
      </c>
      <c r="AD13" s="382">
        <v>0</v>
      </c>
      <c r="AE13" s="382">
        <v>0</v>
      </c>
      <c r="AF13" s="382">
        <v>0</v>
      </c>
      <c r="AG13" s="382">
        <v>0</v>
      </c>
      <c r="AH13" s="382">
        <v>0</v>
      </c>
      <c r="AI13" s="382">
        <v>0</v>
      </c>
      <c r="AJ13" s="382">
        <v>0</v>
      </c>
      <c r="AK13" s="382">
        <v>0</v>
      </c>
      <c r="AL13" s="382">
        <v>0</v>
      </c>
      <c r="AM13" s="382">
        <v>0</v>
      </c>
      <c r="AN13" s="365"/>
      <c r="AO13" s="365"/>
      <c r="AP13" s="365"/>
      <c r="AZ13" s="426"/>
    </row>
    <row r="14" spans="1:52" ht="15.65" customHeight="1" thickBot="1" x14ac:dyDescent="0.4">
      <c r="A14" s="594" t="s">
        <v>198</v>
      </c>
      <c r="B14" s="594" t="s">
        <v>586</v>
      </c>
      <c r="C14" s="422"/>
      <c r="D14" s="427">
        <v>0</v>
      </c>
      <c r="E14" s="428"/>
      <c r="F14" s="456">
        <v>0</v>
      </c>
      <c r="G14" s="457"/>
      <c r="H14" s="457"/>
      <c r="I14" s="457"/>
      <c r="J14" s="382">
        <v>0</v>
      </c>
      <c r="K14" s="382">
        <v>0</v>
      </c>
      <c r="L14" s="382">
        <v>0</v>
      </c>
      <c r="M14" s="382">
        <v>0</v>
      </c>
      <c r="N14" s="382">
        <v>0</v>
      </c>
      <c r="O14" s="382">
        <v>0</v>
      </c>
      <c r="P14" s="382">
        <v>0</v>
      </c>
      <c r="Q14" s="382">
        <v>0</v>
      </c>
      <c r="R14" s="382">
        <v>0</v>
      </c>
      <c r="S14" s="382">
        <v>0</v>
      </c>
      <c r="T14" s="382">
        <v>0</v>
      </c>
      <c r="U14" s="382">
        <v>0</v>
      </c>
      <c r="V14" s="382">
        <v>0</v>
      </c>
      <c r="W14" s="382">
        <v>0</v>
      </c>
      <c r="X14" s="382">
        <v>0</v>
      </c>
      <c r="Y14" s="382">
        <v>0</v>
      </c>
      <c r="Z14" s="382">
        <v>0</v>
      </c>
      <c r="AA14" s="382">
        <v>0</v>
      </c>
      <c r="AB14" s="382">
        <v>0</v>
      </c>
      <c r="AC14" s="382">
        <v>0</v>
      </c>
      <c r="AD14" s="382">
        <v>0</v>
      </c>
      <c r="AE14" s="382">
        <v>0</v>
      </c>
      <c r="AF14" s="382">
        <v>0</v>
      </c>
      <c r="AG14" s="382">
        <v>0</v>
      </c>
      <c r="AH14" s="382">
        <v>0</v>
      </c>
      <c r="AI14" s="382">
        <v>0</v>
      </c>
      <c r="AJ14" s="382">
        <v>0</v>
      </c>
      <c r="AK14" s="382">
        <v>0</v>
      </c>
      <c r="AL14" s="382">
        <v>0</v>
      </c>
      <c r="AM14" s="382">
        <v>0</v>
      </c>
      <c r="AN14" s="365"/>
      <c r="AO14" s="365"/>
      <c r="AP14" s="365"/>
      <c r="AZ14" s="426"/>
    </row>
    <row r="15" spans="1:52" ht="15.65" customHeight="1" thickBot="1" x14ac:dyDescent="0.4">
      <c r="A15" s="594" t="s">
        <v>198</v>
      </c>
      <c r="B15" s="594" t="s">
        <v>454</v>
      </c>
      <c r="C15" s="422"/>
      <c r="D15" s="427">
        <v>0</v>
      </c>
      <c r="E15" s="428"/>
      <c r="F15" s="456">
        <v>0</v>
      </c>
      <c r="G15" s="457"/>
      <c r="H15" s="457"/>
      <c r="I15" s="457"/>
      <c r="J15" s="382">
        <v>0</v>
      </c>
      <c r="K15" s="382">
        <v>0</v>
      </c>
      <c r="L15" s="382">
        <v>0</v>
      </c>
      <c r="M15" s="382">
        <v>0</v>
      </c>
      <c r="N15" s="382">
        <v>0</v>
      </c>
      <c r="O15" s="382">
        <v>0</v>
      </c>
      <c r="P15" s="382">
        <v>0</v>
      </c>
      <c r="Q15" s="382">
        <v>0</v>
      </c>
      <c r="R15" s="382">
        <v>0</v>
      </c>
      <c r="S15" s="382">
        <v>0</v>
      </c>
      <c r="T15" s="382">
        <v>0</v>
      </c>
      <c r="U15" s="382">
        <v>0</v>
      </c>
      <c r="V15" s="382">
        <v>0</v>
      </c>
      <c r="W15" s="382">
        <v>0</v>
      </c>
      <c r="X15" s="382">
        <v>0</v>
      </c>
      <c r="Y15" s="382">
        <v>0</v>
      </c>
      <c r="Z15" s="382">
        <v>0</v>
      </c>
      <c r="AA15" s="382">
        <v>0</v>
      </c>
      <c r="AB15" s="382">
        <v>0</v>
      </c>
      <c r="AC15" s="382">
        <v>0</v>
      </c>
      <c r="AD15" s="382">
        <v>0</v>
      </c>
      <c r="AE15" s="382">
        <v>0</v>
      </c>
      <c r="AF15" s="382">
        <v>0</v>
      </c>
      <c r="AG15" s="382">
        <v>0</v>
      </c>
      <c r="AH15" s="382">
        <v>0</v>
      </c>
      <c r="AI15" s="382">
        <v>0</v>
      </c>
      <c r="AJ15" s="382">
        <v>0</v>
      </c>
      <c r="AK15" s="382">
        <v>0</v>
      </c>
      <c r="AL15" s="382">
        <v>0</v>
      </c>
      <c r="AM15" s="382">
        <v>0</v>
      </c>
      <c r="AN15" s="365"/>
      <c r="AO15" s="365"/>
      <c r="AP15" s="365"/>
      <c r="AZ15" s="426"/>
    </row>
    <row r="16" spans="1:52" ht="15.65" customHeight="1" thickBot="1" x14ac:dyDescent="0.4">
      <c r="A16" s="594" t="s">
        <v>97</v>
      </c>
      <c r="B16" s="594" t="s">
        <v>267</v>
      </c>
      <c r="C16" s="422">
        <v>11.0607690454245</v>
      </c>
      <c r="D16" s="427">
        <v>6344294.2815165902</v>
      </c>
      <c r="E16" s="428">
        <v>0.89453078591179302</v>
      </c>
      <c r="F16" s="456">
        <v>62669720.1723575</v>
      </c>
      <c r="G16" s="457"/>
      <c r="H16" s="457"/>
      <c r="I16" s="457"/>
      <c r="J16" s="382">
        <v>5675166.5497007295</v>
      </c>
      <c r="K16" s="382">
        <v>5675166.5497007295</v>
      </c>
      <c r="L16" s="382">
        <v>5675166.5497007295</v>
      </c>
      <c r="M16" s="382">
        <v>5675166.5497007295</v>
      </c>
      <c r="N16" s="382">
        <v>5675166.5497007295</v>
      </c>
      <c r="O16" s="382">
        <v>5675166.5497007295</v>
      </c>
      <c r="P16" s="382">
        <v>5675166.5497007295</v>
      </c>
      <c r="Q16" s="382">
        <v>5675166.5497007295</v>
      </c>
      <c r="R16" s="382">
        <v>5675166.5497007295</v>
      </c>
      <c r="S16" s="382">
        <v>5675166.5497007295</v>
      </c>
      <c r="T16" s="382">
        <v>5675166.5497007295</v>
      </c>
      <c r="U16" s="382">
        <v>80962.708549811199</v>
      </c>
      <c r="V16" s="382">
        <v>80962.708549811199</v>
      </c>
      <c r="W16" s="382">
        <v>80962.708549811199</v>
      </c>
      <c r="X16" s="382">
        <v>0</v>
      </c>
      <c r="Y16" s="382">
        <v>0</v>
      </c>
      <c r="Z16" s="382">
        <v>0</v>
      </c>
      <c r="AA16" s="382">
        <v>0</v>
      </c>
      <c r="AB16" s="382">
        <v>0</v>
      </c>
      <c r="AC16" s="382">
        <v>0</v>
      </c>
      <c r="AD16" s="382">
        <v>0</v>
      </c>
      <c r="AE16" s="382">
        <v>0</v>
      </c>
      <c r="AF16" s="382">
        <v>0</v>
      </c>
      <c r="AG16" s="382">
        <v>0</v>
      </c>
      <c r="AH16" s="382">
        <v>0</v>
      </c>
      <c r="AI16" s="382">
        <v>0</v>
      </c>
      <c r="AJ16" s="382">
        <v>0</v>
      </c>
      <c r="AK16" s="382">
        <v>0</v>
      </c>
      <c r="AL16" s="382">
        <v>0</v>
      </c>
      <c r="AM16" s="382">
        <v>0</v>
      </c>
      <c r="AN16" s="365"/>
      <c r="AO16" s="365"/>
      <c r="AP16" s="365"/>
      <c r="AZ16" s="426"/>
    </row>
    <row r="17" spans="1:52" ht="15.65" customHeight="1" thickBot="1" x14ac:dyDescent="0.4">
      <c r="A17" s="594" t="s">
        <v>97</v>
      </c>
      <c r="B17" s="594" t="s">
        <v>456</v>
      </c>
      <c r="C17" s="422">
        <v>11.4260809058616</v>
      </c>
      <c r="D17" s="427">
        <v>248388.52038142801</v>
      </c>
      <c r="E17" s="428">
        <v>0.89910760344222995</v>
      </c>
      <c r="F17" s="456">
        <v>2549690.0758268801</v>
      </c>
      <c r="G17" s="457"/>
      <c r="H17" s="457"/>
      <c r="I17" s="457"/>
      <c r="J17" s="382">
        <v>223328.007282707</v>
      </c>
      <c r="K17" s="382">
        <v>223328.007282707</v>
      </c>
      <c r="L17" s="382">
        <v>223328.007282707</v>
      </c>
      <c r="M17" s="382">
        <v>223328.007282707</v>
      </c>
      <c r="N17" s="382">
        <v>223328.007282707</v>
      </c>
      <c r="O17" s="382">
        <v>223328.007282707</v>
      </c>
      <c r="P17" s="382">
        <v>223408.46796469399</v>
      </c>
      <c r="Q17" s="382">
        <v>223408.46796469399</v>
      </c>
      <c r="R17" s="382">
        <v>223408.46796469399</v>
      </c>
      <c r="S17" s="382">
        <v>223408.46796469399</v>
      </c>
      <c r="T17" s="382">
        <v>223408.46796469399</v>
      </c>
      <c r="U17" s="382">
        <v>10297.743589686401</v>
      </c>
      <c r="V17" s="382">
        <v>10297.743589686401</v>
      </c>
      <c r="W17" s="382">
        <v>10297.743589686401</v>
      </c>
      <c r="X17" s="382">
        <v>10297.743589686401</v>
      </c>
      <c r="Y17" s="382">
        <v>10297.743589686401</v>
      </c>
      <c r="Z17" s="382">
        <v>10297.743589686401</v>
      </c>
      <c r="AA17" s="382">
        <v>10297.743589686401</v>
      </c>
      <c r="AB17" s="382">
        <v>10297.743589686401</v>
      </c>
      <c r="AC17" s="382">
        <v>10297.743589686401</v>
      </c>
      <c r="AD17" s="382">
        <v>0</v>
      </c>
      <c r="AE17" s="382">
        <v>0</v>
      </c>
      <c r="AF17" s="382">
        <v>0</v>
      </c>
      <c r="AG17" s="382">
        <v>0</v>
      </c>
      <c r="AH17" s="382">
        <v>0</v>
      </c>
      <c r="AI17" s="382">
        <v>0</v>
      </c>
      <c r="AJ17" s="382">
        <v>0</v>
      </c>
      <c r="AK17" s="382">
        <v>0</v>
      </c>
      <c r="AL17" s="382">
        <v>0</v>
      </c>
      <c r="AM17" s="382">
        <v>0</v>
      </c>
      <c r="AN17" s="365"/>
      <c r="AO17" s="365"/>
      <c r="AP17" s="365"/>
      <c r="AZ17" s="426"/>
    </row>
    <row r="18" spans="1:52" ht="15.65" customHeight="1" thickBot="1" x14ac:dyDescent="0.4">
      <c r="A18" s="594" t="s">
        <v>97</v>
      </c>
      <c r="B18" s="594" t="s">
        <v>587</v>
      </c>
      <c r="C18" s="422"/>
      <c r="D18" s="427">
        <v>0</v>
      </c>
      <c r="E18" s="428"/>
      <c r="F18" s="456">
        <v>0</v>
      </c>
      <c r="G18" s="457"/>
      <c r="H18" s="457"/>
      <c r="I18" s="457"/>
      <c r="J18" s="382">
        <v>0</v>
      </c>
      <c r="K18" s="382">
        <v>0</v>
      </c>
      <c r="L18" s="382">
        <v>0</v>
      </c>
      <c r="M18" s="382">
        <v>0</v>
      </c>
      <c r="N18" s="382">
        <v>0</v>
      </c>
      <c r="O18" s="382">
        <v>0</v>
      </c>
      <c r="P18" s="382">
        <v>0</v>
      </c>
      <c r="Q18" s="382">
        <v>0</v>
      </c>
      <c r="R18" s="382">
        <v>0</v>
      </c>
      <c r="S18" s="382">
        <v>0</v>
      </c>
      <c r="T18" s="382">
        <v>0</v>
      </c>
      <c r="U18" s="382">
        <v>0</v>
      </c>
      <c r="V18" s="382">
        <v>0</v>
      </c>
      <c r="W18" s="382">
        <v>0</v>
      </c>
      <c r="X18" s="382">
        <v>0</v>
      </c>
      <c r="Y18" s="382">
        <v>0</v>
      </c>
      <c r="Z18" s="382">
        <v>0</v>
      </c>
      <c r="AA18" s="382">
        <v>0</v>
      </c>
      <c r="AB18" s="382">
        <v>0</v>
      </c>
      <c r="AC18" s="382">
        <v>0</v>
      </c>
      <c r="AD18" s="382">
        <v>0</v>
      </c>
      <c r="AE18" s="382">
        <v>0</v>
      </c>
      <c r="AF18" s="382">
        <v>0</v>
      </c>
      <c r="AG18" s="382">
        <v>0</v>
      </c>
      <c r="AH18" s="382">
        <v>0</v>
      </c>
      <c r="AI18" s="382">
        <v>0</v>
      </c>
      <c r="AJ18" s="382">
        <v>0</v>
      </c>
      <c r="AK18" s="382">
        <v>0</v>
      </c>
      <c r="AL18" s="382">
        <v>0</v>
      </c>
      <c r="AM18" s="382">
        <v>0</v>
      </c>
      <c r="AN18" s="365"/>
      <c r="AO18" s="365"/>
      <c r="AP18" s="365"/>
      <c r="AZ18" s="426"/>
    </row>
    <row r="19" spans="1:52" ht="15.65" customHeight="1" thickBot="1" x14ac:dyDescent="0.4">
      <c r="A19" s="594" t="s">
        <v>97</v>
      </c>
      <c r="B19" s="594" t="s">
        <v>590</v>
      </c>
      <c r="C19" s="422"/>
      <c r="D19" s="427">
        <v>0</v>
      </c>
      <c r="E19" s="428"/>
      <c r="F19" s="456">
        <v>0</v>
      </c>
      <c r="G19" s="457"/>
      <c r="H19" s="457"/>
      <c r="I19" s="457"/>
      <c r="J19" s="382">
        <v>0</v>
      </c>
      <c r="K19" s="382">
        <v>0</v>
      </c>
      <c r="L19" s="382">
        <v>0</v>
      </c>
      <c r="M19" s="382">
        <v>0</v>
      </c>
      <c r="N19" s="382">
        <v>0</v>
      </c>
      <c r="O19" s="382">
        <v>0</v>
      </c>
      <c r="P19" s="382">
        <v>0</v>
      </c>
      <c r="Q19" s="382">
        <v>0</v>
      </c>
      <c r="R19" s="382">
        <v>0</v>
      </c>
      <c r="S19" s="382">
        <v>0</v>
      </c>
      <c r="T19" s="382">
        <v>0</v>
      </c>
      <c r="U19" s="382">
        <v>0</v>
      </c>
      <c r="V19" s="382">
        <v>0</v>
      </c>
      <c r="W19" s="382">
        <v>0</v>
      </c>
      <c r="X19" s="382">
        <v>0</v>
      </c>
      <c r="Y19" s="382">
        <v>0</v>
      </c>
      <c r="Z19" s="382">
        <v>0</v>
      </c>
      <c r="AA19" s="382">
        <v>0</v>
      </c>
      <c r="AB19" s="382">
        <v>0</v>
      </c>
      <c r="AC19" s="382">
        <v>0</v>
      </c>
      <c r="AD19" s="382">
        <v>0</v>
      </c>
      <c r="AE19" s="382">
        <v>0</v>
      </c>
      <c r="AF19" s="382">
        <v>0</v>
      </c>
      <c r="AG19" s="382">
        <v>0</v>
      </c>
      <c r="AH19" s="382">
        <v>0</v>
      </c>
      <c r="AI19" s="382">
        <v>0</v>
      </c>
      <c r="AJ19" s="382">
        <v>0</v>
      </c>
      <c r="AK19" s="382">
        <v>0</v>
      </c>
      <c r="AL19" s="382">
        <v>0</v>
      </c>
      <c r="AM19" s="382">
        <v>0</v>
      </c>
      <c r="AN19" s="365"/>
      <c r="AO19" s="365"/>
      <c r="AP19" s="365"/>
      <c r="AZ19" s="426"/>
    </row>
    <row r="20" spans="1:52" ht="15.65" customHeight="1" thickBot="1" x14ac:dyDescent="0.4">
      <c r="A20" s="594" t="s">
        <v>97</v>
      </c>
      <c r="B20" s="594" t="s">
        <v>448</v>
      </c>
      <c r="C20" s="422"/>
      <c r="D20" s="427">
        <v>0</v>
      </c>
      <c r="E20" s="428"/>
      <c r="F20" s="456">
        <v>0</v>
      </c>
      <c r="G20" s="457"/>
      <c r="H20" s="457"/>
      <c r="I20" s="457"/>
      <c r="J20" s="382">
        <v>0</v>
      </c>
      <c r="K20" s="382">
        <v>0</v>
      </c>
      <c r="L20" s="382">
        <v>0</v>
      </c>
      <c r="M20" s="382">
        <v>0</v>
      </c>
      <c r="N20" s="382">
        <v>0</v>
      </c>
      <c r="O20" s="382">
        <v>0</v>
      </c>
      <c r="P20" s="382">
        <v>0</v>
      </c>
      <c r="Q20" s="382">
        <v>0</v>
      </c>
      <c r="R20" s="382">
        <v>0</v>
      </c>
      <c r="S20" s="382">
        <v>0</v>
      </c>
      <c r="T20" s="382">
        <v>0</v>
      </c>
      <c r="U20" s="382">
        <v>0</v>
      </c>
      <c r="V20" s="382">
        <v>0</v>
      </c>
      <c r="W20" s="382">
        <v>0</v>
      </c>
      <c r="X20" s="382">
        <v>0</v>
      </c>
      <c r="Y20" s="382">
        <v>0</v>
      </c>
      <c r="Z20" s="382">
        <v>0</v>
      </c>
      <c r="AA20" s="382">
        <v>0</v>
      </c>
      <c r="AB20" s="382">
        <v>0</v>
      </c>
      <c r="AC20" s="382">
        <v>0</v>
      </c>
      <c r="AD20" s="382">
        <v>0</v>
      </c>
      <c r="AE20" s="382">
        <v>0</v>
      </c>
      <c r="AF20" s="382">
        <v>0</v>
      </c>
      <c r="AG20" s="382">
        <v>0</v>
      </c>
      <c r="AH20" s="382">
        <v>0</v>
      </c>
      <c r="AI20" s="382">
        <v>0</v>
      </c>
      <c r="AJ20" s="382">
        <v>0</v>
      </c>
      <c r="AK20" s="382">
        <v>0</v>
      </c>
      <c r="AL20" s="382">
        <v>0</v>
      </c>
      <c r="AM20" s="382">
        <v>0</v>
      </c>
      <c r="AN20" s="365"/>
      <c r="AO20" s="365"/>
      <c r="AP20" s="365"/>
      <c r="AZ20" s="426"/>
    </row>
    <row r="21" spans="1:52" ht="15.65" customHeight="1" thickBot="1" x14ac:dyDescent="0.4">
      <c r="A21" s="594" t="s">
        <v>97</v>
      </c>
      <c r="B21" s="594" t="s">
        <v>589</v>
      </c>
      <c r="C21" s="422"/>
      <c r="D21" s="427">
        <v>0</v>
      </c>
      <c r="E21" s="428"/>
      <c r="F21" s="456">
        <v>0</v>
      </c>
      <c r="G21" s="457"/>
      <c r="H21" s="457"/>
      <c r="I21" s="457"/>
      <c r="J21" s="382">
        <v>0</v>
      </c>
      <c r="K21" s="382">
        <v>0</v>
      </c>
      <c r="L21" s="382">
        <v>0</v>
      </c>
      <c r="M21" s="382">
        <v>0</v>
      </c>
      <c r="N21" s="382">
        <v>0</v>
      </c>
      <c r="O21" s="382">
        <v>0</v>
      </c>
      <c r="P21" s="382">
        <v>0</v>
      </c>
      <c r="Q21" s="382">
        <v>0</v>
      </c>
      <c r="R21" s="382">
        <v>0</v>
      </c>
      <c r="S21" s="382">
        <v>0</v>
      </c>
      <c r="T21" s="382">
        <v>0</v>
      </c>
      <c r="U21" s="382">
        <v>0</v>
      </c>
      <c r="V21" s="382">
        <v>0</v>
      </c>
      <c r="W21" s="382">
        <v>0</v>
      </c>
      <c r="X21" s="382">
        <v>0</v>
      </c>
      <c r="Y21" s="382">
        <v>0</v>
      </c>
      <c r="Z21" s="382">
        <v>0</v>
      </c>
      <c r="AA21" s="382">
        <v>0</v>
      </c>
      <c r="AB21" s="382">
        <v>0</v>
      </c>
      <c r="AC21" s="382">
        <v>0</v>
      </c>
      <c r="AD21" s="382">
        <v>0</v>
      </c>
      <c r="AE21" s="382">
        <v>0</v>
      </c>
      <c r="AF21" s="382">
        <v>0</v>
      </c>
      <c r="AG21" s="382">
        <v>0</v>
      </c>
      <c r="AH21" s="382">
        <v>0</v>
      </c>
      <c r="AI21" s="382">
        <v>0</v>
      </c>
      <c r="AJ21" s="382">
        <v>0</v>
      </c>
      <c r="AK21" s="382">
        <v>0</v>
      </c>
      <c r="AL21" s="382">
        <v>0</v>
      </c>
      <c r="AM21" s="382">
        <v>0</v>
      </c>
      <c r="AN21" s="365"/>
      <c r="AO21" s="365"/>
      <c r="AP21" s="365"/>
      <c r="AZ21" s="426"/>
    </row>
    <row r="22" spans="1:52" ht="15.65" customHeight="1" thickBot="1" x14ac:dyDescent="0.4">
      <c r="A22" s="594" t="s">
        <v>199</v>
      </c>
      <c r="B22" s="594" t="s">
        <v>629</v>
      </c>
      <c r="C22" s="422">
        <v>18.295065148146598</v>
      </c>
      <c r="D22" s="427">
        <v>661332.12335316604</v>
      </c>
      <c r="E22" s="428">
        <v>1</v>
      </c>
      <c r="F22" s="456">
        <v>11939717.649013599</v>
      </c>
      <c r="G22" s="457"/>
      <c r="H22" s="457"/>
      <c r="I22" s="457"/>
      <c r="J22" s="382">
        <v>661332.12335316604</v>
      </c>
      <c r="K22" s="382">
        <v>661332.12335316604</v>
      </c>
      <c r="L22" s="382">
        <v>655192.42596997996</v>
      </c>
      <c r="M22" s="382">
        <v>655192.42596997996</v>
      </c>
      <c r="N22" s="382">
        <v>655192.42596997996</v>
      </c>
      <c r="O22" s="382">
        <v>648201.04911419901</v>
      </c>
      <c r="P22" s="382">
        <v>643864.63704148796</v>
      </c>
      <c r="Q22" s="382">
        <v>643864.63704148796</v>
      </c>
      <c r="R22" s="382">
        <v>643864.63704148796</v>
      </c>
      <c r="S22" s="382">
        <v>643864.63704148796</v>
      </c>
      <c r="T22" s="382">
        <v>608485.92009472498</v>
      </c>
      <c r="U22" s="382">
        <v>586357.88397451595</v>
      </c>
      <c r="V22" s="382">
        <v>586357.88397451595</v>
      </c>
      <c r="W22" s="382">
        <v>580006.60440586205</v>
      </c>
      <c r="X22" s="382">
        <v>580006.60440586205</v>
      </c>
      <c r="Y22" s="382">
        <v>369628.030344381</v>
      </c>
      <c r="Z22" s="382">
        <v>366650.47612838098</v>
      </c>
      <c r="AA22" s="382">
        <v>366650.47612838098</v>
      </c>
      <c r="AB22" s="382">
        <v>366650.47612838098</v>
      </c>
      <c r="AC22" s="382">
        <v>366650.47612838098</v>
      </c>
      <c r="AD22" s="382">
        <v>130074.339080748</v>
      </c>
      <c r="AE22" s="382">
        <v>130074.339080748</v>
      </c>
      <c r="AF22" s="382">
        <v>130074.339080748</v>
      </c>
      <c r="AG22" s="382">
        <v>130074.339080748</v>
      </c>
      <c r="AH22" s="382">
        <v>130074.339080748</v>
      </c>
      <c r="AI22" s="382">
        <v>0</v>
      </c>
      <c r="AJ22" s="382">
        <v>0</v>
      </c>
      <c r="AK22" s="382">
        <v>0</v>
      </c>
      <c r="AL22" s="382">
        <v>0</v>
      </c>
      <c r="AM22" s="382">
        <v>0</v>
      </c>
      <c r="AN22" s="365"/>
      <c r="AO22" s="365"/>
      <c r="AP22" s="365"/>
      <c r="AZ22" s="426"/>
    </row>
    <row r="23" spans="1:52" ht="15.65" customHeight="1" thickBot="1" x14ac:dyDescent="0.4">
      <c r="A23" s="594" t="s">
        <v>199</v>
      </c>
      <c r="B23" s="594" t="s">
        <v>630</v>
      </c>
      <c r="C23" s="422">
        <v>19.876576888237501</v>
      </c>
      <c r="D23" s="427">
        <v>341064.58522283402</v>
      </c>
      <c r="E23" s="428">
        <v>0.99999999993367805</v>
      </c>
      <c r="F23" s="456">
        <v>6519764.4413195904</v>
      </c>
      <c r="G23" s="457"/>
      <c r="H23" s="457"/>
      <c r="I23" s="457"/>
      <c r="J23" s="382">
        <v>341064.585200214</v>
      </c>
      <c r="K23" s="382">
        <v>341064.585200214</v>
      </c>
      <c r="L23" s="382">
        <v>341064.585200214</v>
      </c>
      <c r="M23" s="382">
        <v>341064.585200214</v>
      </c>
      <c r="N23" s="382">
        <v>341064.585200214</v>
      </c>
      <c r="O23" s="382">
        <v>341064.57201901398</v>
      </c>
      <c r="P23" s="382">
        <v>341064.57201901398</v>
      </c>
      <c r="Q23" s="382">
        <v>341064.57201901398</v>
      </c>
      <c r="R23" s="382">
        <v>341064.57201901398</v>
      </c>
      <c r="S23" s="382">
        <v>320439.99894154997</v>
      </c>
      <c r="T23" s="382">
        <v>318383.98371155001</v>
      </c>
      <c r="U23" s="382">
        <v>317902.58871154999</v>
      </c>
      <c r="V23" s="382">
        <v>313832.40004722698</v>
      </c>
      <c r="W23" s="382">
        <v>313832.40004722698</v>
      </c>
      <c r="X23" s="382">
        <v>313832.40004722698</v>
      </c>
      <c r="Y23" s="382">
        <v>312978.77274722699</v>
      </c>
      <c r="Z23" s="382">
        <v>309745.17074722698</v>
      </c>
      <c r="AA23" s="382">
        <v>309745.17074722698</v>
      </c>
      <c r="AB23" s="382">
        <v>309745.17074722698</v>
      </c>
      <c r="AC23" s="382">
        <v>309745.17074722698</v>
      </c>
      <c r="AD23" s="382">
        <v>0</v>
      </c>
      <c r="AE23" s="382">
        <v>0</v>
      </c>
      <c r="AF23" s="382">
        <v>0</v>
      </c>
      <c r="AG23" s="382">
        <v>0</v>
      </c>
      <c r="AH23" s="382">
        <v>0</v>
      </c>
      <c r="AI23" s="382">
        <v>0</v>
      </c>
      <c r="AJ23" s="382">
        <v>0</v>
      </c>
      <c r="AK23" s="382">
        <v>0</v>
      </c>
      <c r="AL23" s="382">
        <v>0</v>
      </c>
      <c r="AM23" s="382">
        <v>0</v>
      </c>
      <c r="AN23" s="365"/>
      <c r="AO23" s="365"/>
      <c r="AP23" s="365"/>
      <c r="AZ23" s="426"/>
    </row>
    <row r="24" spans="1:52" ht="15.65" customHeight="1" thickBot="1" x14ac:dyDescent="0.4">
      <c r="A24" s="594" t="s">
        <v>199</v>
      </c>
      <c r="B24" s="594" t="s">
        <v>552</v>
      </c>
      <c r="C24" s="422">
        <v>5.9112692616644997</v>
      </c>
      <c r="D24" s="427">
        <v>60865.146097089899</v>
      </c>
      <c r="E24" s="428">
        <v>1</v>
      </c>
      <c r="F24" s="456">
        <v>359736.969951051</v>
      </c>
      <c r="G24" s="457"/>
      <c r="H24" s="457"/>
      <c r="I24" s="457"/>
      <c r="J24" s="382">
        <v>60865.146097089899</v>
      </c>
      <c r="K24" s="382">
        <v>60865.146097089899</v>
      </c>
      <c r="L24" s="382">
        <v>60865.146097089899</v>
      </c>
      <c r="M24" s="382">
        <v>56625.751537222597</v>
      </c>
      <c r="N24" s="382">
        <v>56625.751537222597</v>
      </c>
      <c r="O24" s="382">
        <v>49044.528459670997</v>
      </c>
      <c r="P24" s="382">
        <v>1483.0153586577801</v>
      </c>
      <c r="Q24" s="382">
        <v>1483.0153586577801</v>
      </c>
      <c r="R24" s="382">
        <v>1483.0153586577801</v>
      </c>
      <c r="S24" s="382">
        <v>1483.0153586577801</v>
      </c>
      <c r="T24" s="382">
        <v>1115.6528101109</v>
      </c>
      <c r="U24" s="382">
        <v>1115.6528101109</v>
      </c>
      <c r="V24" s="382">
        <v>1115.6528101109</v>
      </c>
      <c r="W24" s="382">
        <v>1105.1618771517001</v>
      </c>
      <c r="X24" s="382">
        <v>1105.1618771517001</v>
      </c>
      <c r="Y24" s="382">
        <v>1105.1618771517001</v>
      </c>
      <c r="Z24" s="382">
        <v>562.74865731170405</v>
      </c>
      <c r="AA24" s="382">
        <v>562.74865731170405</v>
      </c>
      <c r="AB24" s="382">
        <v>562.74865731170405</v>
      </c>
      <c r="AC24" s="382">
        <v>562.74865731170405</v>
      </c>
      <c r="AD24" s="382">
        <v>0</v>
      </c>
      <c r="AE24" s="382">
        <v>0</v>
      </c>
      <c r="AF24" s="382">
        <v>0</v>
      </c>
      <c r="AG24" s="382">
        <v>0</v>
      </c>
      <c r="AH24" s="382">
        <v>0</v>
      </c>
      <c r="AI24" s="382">
        <v>0</v>
      </c>
      <c r="AJ24" s="382">
        <v>0</v>
      </c>
      <c r="AK24" s="382">
        <v>0</v>
      </c>
      <c r="AL24" s="382">
        <v>0</v>
      </c>
      <c r="AM24" s="382">
        <v>0</v>
      </c>
      <c r="AN24" s="365"/>
      <c r="AO24" s="365"/>
      <c r="AP24" s="365"/>
      <c r="AZ24" s="426"/>
    </row>
    <row r="25" spans="1:52" ht="15.65" customHeight="1" thickBot="1" x14ac:dyDescent="0.4">
      <c r="A25" s="594" t="s">
        <v>199</v>
      </c>
      <c r="B25" s="594" t="s">
        <v>631</v>
      </c>
      <c r="C25" s="422">
        <v>21.528630907039101</v>
      </c>
      <c r="D25" s="427">
        <v>42564.082862675001</v>
      </c>
      <c r="E25" s="428">
        <v>1</v>
      </c>
      <c r="F25" s="456">
        <v>919502.41398850898</v>
      </c>
      <c r="G25" s="457"/>
      <c r="H25" s="457"/>
      <c r="I25" s="457"/>
      <c r="J25" s="382">
        <v>42564.082862675001</v>
      </c>
      <c r="K25" s="382">
        <v>42564.082862675001</v>
      </c>
      <c r="L25" s="382">
        <v>42564.082862675001</v>
      </c>
      <c r="M25" s="382">
        <v>42564.082862675001</v>
      </c>
      <c r="N25" s="382">
        <v>42564.082862675001</v>
      </c>
      <c r="O25" s="382">
        <v>42564.082862675001</v>
      </c>
      <c r="P25" s="382">
        <v>42564.082862675001</v>
      </c>
      <c r="Q25" s="382">
        <v>42564.082862675001</v>
      </c>
      <c r="R25" s="382">
        <v>42564.082862675001</v>
      </c>
      <c r="S25" s="382">
        <v>42564.082862675001</v>
      </c>
      <c r="T25" s="382">
        <v>42417.943573062897</v>
      </c>
      <c r="U25" s="382">
        <v>42417.943573062897</v>
      </c>
      <c r="V25" s="382">
        <v>42417.943573062897</v>
      </c>
      <c r="W25" s="382">
        <v>42417.943573062897</v>
      </c>
      <c r="X25" s="382">
        <v>42417.943573062897</v>
      </c>
      <c r="Y25" s="382">
        <v>38715.962724218502</v>
      </c>
      <c r="Z25" s="382">
        <v>38715.962724218502</v>
      </c>
      <c r="AA25" s="382">
        <v>38715.962724218502</v>
      </c>
      <c r="AB25" s="382">
        <v>38715.962724218502</v>
      </c>
      <c r="AC25" s="382">
        <v>38715.962724218502</v>
      </c>
      <c r="AD25" s="382">
        <v>24689.957719479899</v>
      </c>
      <c r="AE25" s="382">
        <v>15875.5240389681</v>
      </c>
      <c r="AF25" s="382">
        <v>15875.5240389681</v>
      </c>
      <c r="AG25" s="382">
        <v>15875.5240389681</v>
      </c>
      <c r="AH25" s="382">
        <v>15875.5240389681</v>
      </c>
      <c r="AI25" s="382">
        <v>0</v>
      </c>
      <c r="AJ25" s="382">
        <v>0</v>
      </c>
      <c r="AK25" s="382">
        <v>0</v>
      </c>
      <c r="AL25" s="382">
        <v>0</v>
      </c>
      <c r="AM25" s="382">
        <v>0</v>
      </c>
      <c r="AN25" s="365"/>
      <c r="AO25" s="365"/>
      <c r="AP25" s="365"/>
      <c r="AZ25" s="426"/>
    </row>
    <row r="26" spans="1:52" ht="15.65" customHeight="1" thickBot="1" x14ac:dyDescent="0.4">
      <c r="A26" s="594" t="s">
        <v>199</v>
      </c>
      <c r="B26" s="594" t="s">
        <v>628</v>
      </c>
      <c r="C26" s="422">
        <v>17.8486092065069</v>
      </c>
      <c r="D26" s="427">
        <v>39798.519497570298</v>
      </c>
      <c r="E26" s="428">
        <v>1</v>
      </c>
      <c r="F26" s="456">
        <v>643734.83699951705</v>
      </c>
      <c r="G26" s="457"/>
      <c r="H26" s="457"/>
      <c r="I26" s="457"/>
      <c r="J26" s="382">
        <v>39798.519497570298</v>
      </c>
      <c r="K26" s="382">
        <v>39798.519497570298</v>
      </c>
      <c r="L26" s="382">
        <v>39798.519497570298</v>
      </c>
      <c r="M26" s="382">
        <v>36711.548103762601</v>
      </c>
      <c r="N26" s="382">
        <v>36458.6403695435</v>
      </c>
      <c r="O26" s="382">
        <v>36458.6403695435</v>
      </c>
      <c r="P26" s="382">
        <v>32962.863190444397</v>
      </c>
      <c r="Q26" s="382">
        <v>32962.863190444397</v>
      </c>
      <c r="R26" s="382">
        <v>32864.490854399999</v>
      </c>
      <c r="S26" s="382">
        <v>32864.490854399999</v>
      </c>
      <c r="T26" s="382">
        <v>31500.596640638902</v>
      </c>
      <c r="U26" s="382">
        <v>29035.158276267499</v>
      </c>
      <c r="V26" s="382">
        <v>29035.158276267499</v>
      </c>
      <c r="W26" s="382">
        <v>28119.787019653599</v>
      </c>
      <c r="X26" s="382">
        <v>28119.787019653599</v>
      </c>
      <c r="Y26" s="382">
        <v>27691.252740808399</v>
      </c>
      <c r="Z26" s="382">
        <v>27097.784382311998</v>
      </c>
      <c r="AA26" s="382">
        <v>27097.784382311998</v>
      </c>
      <c r="AB26" s="382">
        <v>27097.784382311998</v>
      </c>
      <c r="AC26" s="382">
        <v>27097.784382311998</v>
      </c>
      <c r="AD26" s="382">
        <v>232.572814346163</v>
      </c>
      <c r="AE26" s="382">
        <v>232.572814346163</v>
      </c>
      <c r="AF26" s="382">
        <v>232.572814346163</v>
      </c>
      <c r="AG26" s="382">
        <v>232.572814346163</v>
      </c>
      <c r="AH26" s="382">
        <v>232.572814346163</v>
      </c>
      <c r="AI26" s="382">
        <v>0</v>
      </c>
      <c r="AJ26" s="382">
        <v>0</v>
      </c>
      <c r="AK26" s="382">
        <v>0</v>
      </c>
      <c r="AL26" s="382">
        <v>0</v>
      </c>
      <c r="AM26" s="382">
        <v>0</v>
      </c>
      <c r="AN26" s="365"/>
      <c r="AO26" s="365"/>
      <c r="AP26" s="365"/>
      <c r="AZ26" s="426"/>
    </row>
    <row r="27" spans="1:52" ht="15.65" customHeight="1" thickBot="1" x14ac:dyDescent="0.4">
      <c r="A27" s="594" t="s">
        <v>199</v>
      </c>
      <c r="B27" s="594" t="s">
        <v>592</v>
      </c>
      <c r="C27" s="422"/>
      <c r="D27" s="427">
        <v>0</v>
      </c>
      <c r="E27" s="428"/>
      <c r="F27" s="456">
        <v>0</v>
      </c>
      <c r="G27" s="457"/>
      <c r="H27" s="457"/>
      <c r="I27" s="457"/>
      <c r="J27" s="382">
        <v>0</v>
      </c>
      <c r="K27" s="382">
        <v>0</v>
      </c>
      <c r="L27" s="382">
        <v>0</v>
      </c>
      <c r="M27" s="382">
        <v>0</v>
      </c>
      <c r="N27" s="382">
        <v>0</v>
      </c>
      <c r="O27" s="382">
        <v>0</v>
      </c>
      <c r="P27" s="382">
        <v>0</v>
      </c>
      <c r="Q27" s="382">
        <v>0</v>
      </c>
      <c r="R27" s="382">
        <v>0</v>
      </c>
      <c r="S27" s="382">
        <v>0</v>
      </c>
      <c r="T27" s="382">
        <v>0</v>
      </c>
      <c r="U27" s="382">
        <v>0</v>
      </c>
      <c r="V27" s="382">
        <v>0</v>
      </c>
      <c r="W27" s="382">
        <v>0</v>
      </c>
      <c r="X27" s="382">
        <v>0</v>
      </c>
      <c r="Y27" s="382">
        <v>0</v>
      </c>
      <c r="Z27" s="382">
        <v>0</v>
      </c>
      <c r="AA27" s="382">
        <v>0</v>
      </c>
      <c r="AB27" s="382">
        <v>0</v>
      </c>
      <c r="AC27" s="382">
        <v>0</v>
      </c>
      <c r="AD27" s="382">
        <v>0</v>
      </c>
      <c r="AE27" s="382">
        <v>0</v>
      </c>
      <c r="AF27" s="382">
        <v>0</v>
      </c>
      <c r="AG27" s="382">
        <v>0</v>
      </c>
      <c r="AH27" s="382">
        <v>0</v>
      </c>
      <c r="AI27" s="382">
        <v>0</v>
      </c>
      <c r="AJ27" s="382">
        <v>0</v>
      </c>
      <c r="AK27" s="382">
        <v>0</v>
      </c>
      <c r="AL27" s="382">
        <v>0</v>
      </c>
      <c r="AM27" s="382">
        <v>0</v>
      </c>
      <c r="AN27" s="365"/>
      <c r="AO27" s="365"/>
      <c r="AP27" s="365"/>
      <c r="AZ27" s="426"/>
    </row>
    <row r="28" spans="1:52" ht="15.65" customHeight="1" thickBot="1" x14ac:dyDescent="0.4">
      <c r="A28" s="594" t="s">
        <v>199</v>
      </c>
      <c r="B28" s="594" t="s">
        <v>520</v>
      </c>
      <c r="C28" s="422"/>
      <c r="D28" s="427">
        <v>0</v>
      </c>
      <c r="E28" s="428"/>
      <c r="F28" s="456">
        <v>0</v>
      </c>
      <c r="G28" s="457"/>
      <c r="H28" s="457"/>
      <c r="I28" s="457"/>
      <c r="J28" s="382">
        <v>0</v>
      </c>
      <c r="K28" s="382">
        <v>0</v>
      </c>
      <c r="L28" s="382">
        <v>0</v>
      </c>
      <c r="M28" s="382">
        <v>0</v>
      </c>
      <c r="N28" s="382">
        <v>0</v>
      </c>
      <c r="O28" s="382">
        <v>0</v>
      </c>
      <c r="P28" s="382">
        <v>0</v>
      </c>
      <c r="Q28" s="382">
        <v>0</v>
      </c>
      <c r="R28" s="382">
        <v>0</v>
      </c>
      <c r="S28" s="382">
        <v>0</v>
      </c>
      <c r="T28" s="382">
        <v>0</v>
      </c>
      <c r="U28" s="382">
        <v>0</v>
      </c>
      <c r="V28" s="382">
        <v>0</v>
      </c>
      <c r="W28" s="382">
        <v>0</v>
      </c>
      <c r="X28" s="382">
        <v>0</v>
      </c>
      <c r="Y28" s="382">
        <v>0</v>
      </c>
      <c r="Z28" s="382">
        <v>0</v>
      </c>
      <c r="AA28" s="382">
        <v>0</v>
      </c>
      <c r="AB28" s="382">
        <v>0</v>
      </c>
      <c r="AC28" s="382">
        <v>0</v>
      </c>
      <c r="AD28" s="382">
        <v>0</v>
      </c>
      <c r="AE28" s="382">
        <v>0</v>
      </c>
      <c r="AF28" s="382">
        <v>0</v>
      </c>
      <c r="AG28" s="382">
        <v>0</v>
      </c>
      <c r="AH28" s="382">
        <v>0</v>
      </c>
      <c r="AI28" s="382">
        <v>0</v>
      </c>
      <c r="AJ28" s="382">
        <v>0</v>
      </c>
      <c r="AK28" s="382">
        <v>0</v>
      </c>
      <c r="AL28" s="382">
        <v>0</v>
      </c>
      <c r="AM28" s="382">
        <v>0</v>
      </c>
      <c r="AN28" s="365"/>
      <c r="AO28" s="365"/>
      <c r="AP28" s="365"/>
      <c r="AZ28" s="426"/>
    </row>
    <row r="29" spans="1:52" ht="15.65" customHeight="1" thickBot="1" x14ac:dyDescent="0.4">
      <c r="A29" s="594" t="s">
        <v>199</v>
      </c>
      <c r="B29" s="594" t="s">
        <v>521</v>
      </c>
      <c r="C29" s="422"/>
      <c r="D29" s="427">
        <v>0</v>
      </c>
      <c r="E29" s="428"/>
      <c r="F29" s="456">
        <v>0</v>
      </c>
      <c r="G29" s="457"/>
      <c r="H29" s="457"/>
      <c r="I29" s="457"/>
      <c r="J29" s="382">
        <v>0</v>
      </c>
      <c r="K29" s="382">
        <v>0</v>
      </c>
      <c r="L29" s="382">
        <v>0</v>
      </c>
      <c r="M29" s="382">
        <v>0</v>
      </c>
      <c r="N29" s="382">
        <v>0</v>
      </c>
      <c r="O29" s="382">
        <v>0</v>
      </c>
      <c r="P29" s="382">
        <v>0</v>
      </c>
      <c r="Q29" s="382">
        <v>0</v>
      </c>
      <c r="R29" s="382">
        <v>0</v>
      </c>
      <c r="S29" s="382">
        <v>0</v>
      </c>
      <c r="T29" s="382">
        <v>0</v>
      </c>
      <c r="U29" s="382">
        <v>0</v>
      </c>
      <c r="V29" s="382">
        <v>0</v>
      </c>
      <c r="W29" s="382">
        <v>0</v>
      </c>
      <c r="X29" s="382">
        <v>0</v>
      </c>
      <c r="Y29" s="382">
        <v>0</v>
      </c>
      <c r="Z29" s="382">
        <v>0</v>
      </c>
      <c r="AA29" s="382">
        <v>0</v>
      </c>
      <c r="AB29" s="382">
        <v>0</v>
      </c>
      <c r="AC29" s="382">
        <v>0</v>
      </c>
      <c r="AD29" s="382">
        <v>0</v>
      </c>
      <c r="AE29" s="382">
        <v>0</v>
      </c>
      <c r="AF29" s="382">
        <v>0</v>
      </c>
      <c r="AG29" s="382">
        <v>0</v>
      </c>
      <c r="AH29" s="382">
        <v>0</v>
      </c>
      <c r="AI29" s="382">
        <v>0</v>
      </c>
      <c r="AJ29" s="382">
        <v>0</v>
      </c>
      <c r="AK29" s="382">
        <v>0</v>
      </c>
      <c r="AL29" s="382">
        <v>0</v>
      </c>
      <c r="AM29" s="382">
        <v>0</v>
      </c>
      <c r="AN29" s="365"/>
      <c r="AO29" s="365"/>
      <c r="AP29" s="365"/>
      <c r="AZ29" s="426"/>
    </row>
    <row r="30" spans="1:52" ht="15.65" customHeight="1" thickBot="1" x14ac:dyDescent="0.4">
      <c r="A30" s="594" t="s">
        <v>563</v>
      </c>
      <c r="B30" s="594" t="s">
        <v>449</v>
      </c>
      <c r="C30" s="422">
        <v>20</v>
      </c>
      <c r="D30" s="427">
        <v>653124</v>
      </c>
      <c r="E30" s="428">
        <v>1</v>
      </c>
      <c r="F30" s="456">
        <v>13062480</v>
      </c>
      <c r="G30" s="457"/>
      <c r="H30" s="457"/>
      <c r="I30" s="457"/>
      <c r="J30" s="382">
        <v>653124</v>
      </c>
      <c r="K30" s="382">
        <v>653124</v>
      </c>
      <c r="L30" s="382">
        <v>653124</v>
      </c>
      <c r="M30" s="382">
        <v>653124</v>
      </c>
      <c r="N30" s="382">
        <v>653124</v>
      </c>
      <c r="O30" s="382">
        <v>653124</v>
      </c>
      <c r="P30" s="382">
        <v>653124</v>
      </c>
      <c r="Q30" s="382">
        <v>653124</v>
      </c>
      <c r="R30" s="382">
        <v>653124</v>
      </c>
      <c r="S30" s="382">
        <v>653124</v>
      </c>
      <c r="T30" s="382">
        <v>653124</v>
      </c>
      <c r="U30" s="382">
        <v>653124</v>
      </c>
      <c r="V30" s="382">
        <v>653124</v>
      </c>
      <c r="W30" s="382">
        <v>653124</v>
      </c>
      <c r="X30" s="382">
        <v>653124</v>
      </c>
      <c r="Y30" s="382">
        <v>653124</v>
      </c>
      <c r="Z30" s="382">
        <v>653124</v>
      </c>
      <c r="AA30" s="382">
        <v>653124</v>
      </c>
      <c r="AB30" s="382">
        <v>653124</v>
      </c>
      <c r="AC30" s="382">
        <v>653124</v>
      </c>
      <c r="AD30" s="382">
        <v>0</v>
      </c>
      <c r="AE30" s="382">
        <v>0</v>
      </c>
      <c r="AF30" s="382">
        <v>0</v>
      </c>
      <c r="AG30" s="382">
        <v>0</v>
      </c>
      <c r="AH30" s="382">
        <v>0</v>
      </c>
      <c r="AI30" s="382">
        <v>0</v>
      </c>
      <c r="AJ30" s="382">
        <v>0</v>
      </c>
      <c r="AK30" s="382">
        <v>0</v>
      </c>
      <c r="AL30" s="382">
        <v>0</v>
      </c>
      <c r="AM30" s="382">
        <v>0</v>
      </c>
      <c r="AN30" s="365"/>
      <c r="AO30" s="365"/>
      <c r="AP30" s="365"/>
      <c r="AZ30" s="426"/>
    </row>
    <row r="31" spans="1:52" ht="15.65" customHeight="1" thickBot="1" x14ac:dyDescent="0.4">
      <c r="A31" s="594" t="s">
        <v>563</v>
      </c>
      <c r="B31" s="594" t="s">
        <v>451</v>
      </c>
      <c r="C31" s="422">
        <v>10</v>
      </c>
      <c r="D31" s="427">
        <v>577891.19999999995</v>
      </c>
      <c r="E31" s="428">
        <v>1</v>
      </c>
      <c r="F31" s="456">
        <v>5778912</v>
      </c>
      <c r="G31" s="457"/>
      <c r="H31" s="457"/>
      <c r="I31" s="457"/>
      <c r="J31" s="382">
        <v>577891.19999999995</v>
      </c>
      <c r="K31" s="382">
        <v>577891.19999999995</v>
      </c>
      <c r="L31" s="382">
        <v>577891.19999999995</v>
      </c>
      <c r="M31" s="382">
        <v>577891.19999999995</v>
      </c>
      <c r="N31" s="382">
        <v>577891.19999999995</v>
      </c>
      <c r="O31" s="382">
        <v>577891.19999999995</v>
      </c>
      <c r="P31" s="382">
        <v>577891.19999999995</v>
      </c>
      <c r="Q31" s="382">
        <v>577891.19999999995</v>
      </c>
      <c r="R31" s="382">
        <v>577891.19999999995</v>
      </c>
      <c r="S31" s="382">
        <v>577891.19999999995</v>
      </c>
      <c r="T31" s="382">
        <v>0</v>
      </c>
      <c r="U31" s="382">
        <v>0</v>
      </c>
      <c r="V31" s="382">
        <v>0</v>
      </c>
      <c r="W31" s="382">
        <v>0</v>
      </c>
      <c r="X31" s="382">
        <v>0</v>
      </c>
      <c r="Y31" s="382">
        <v>0</v>
      </c>
      <c r="Z31" s="382">
        <v>0</v>
      </c>
      <c r="AA31" s="382">
        <v>0</v>
      </c>
      <c r="AB31" s="382">
        <v>0</v>
      </c>
      <c r="AC31" s="382">
        <v>0</v>
      </c>
      <c r="AD31" s="382">
        <v>0</v>
      </c>
      <c r="AE31" s="382">
        <v>0</v>
      </c>
      <c r="AF31" s="382">
        <v>0</v>
      </c>
      <c r="AG31" s="382">
        <v>0</v>
      </c>
      <c r="AH31" s="382">
        <v>0</v>
      </c>
      <c r="AI31" s="382">
        <v>0</v>
      </c>
      <c r="AJ31" s="382">
        <v>0</v>
      </c>
      <c r="AK31" s="382">
        <v>0</v>
      </c>
      <c r="AL31" s="382">
        <v>0</v>
      </c>
      <c r="AM31" s="382">
        <v>0</v>
      </c>
      <c r="AN31" s="365"/>
      <c r="AO31" s="365"/>
      <c r="AP31" s="365"/>
      <c r="AZ31" s="426"/>
    </row>
    <row r="32" spans="1:52" ht="15.65" customHeight="1" thickBot="1" x14ac:dyDescent="0.4">
      <c r="A32" s="594" t="s">
        <v>563</v>
      </c>
      <c r="B32" s="594" t="s">
        <v>266</v>
      </c>
      <c r="C32" s="422">
        <v>6.5260225970345802</v>
      </c>
      <c r="D32" s="427">
        <v>197298.876547511</v>
      </c>
      <c r="E32" s="428">
        <v>0.96999999999999897</v>
      </c>
      <c r="F32" s="456">
        <v>1248949.61891703</v>
      </c>
      <c r="G32" s="457"/>
      <c r="H32" s="457"/>
      <c r="I32" s="457"/>
      <c r="J32" s="382">
        <v>191379.91025108501</v>
      </c>
      <c r="K32" s="382">
        <v>191379.91025108501</v>
      </c>
      <c r="L32" s="382">
        <v>191379.91025108501</v>
      </c>
      <c r="M32" s="382">
        <v>191379.91025108501</v>
      </c>
      <c r="N32" s="382">
        <v>191379.91025108501</v>
      </c>
      <c r="O32" s="382">
        <v>58410.013532321202</v>
      </c>
      <c r="P32" s="382">
        <v>58410.013532321202</v>
      </c>
      <c r="Q32" s="382">
        <v>58410.013532321202</v>
      </c>
      <c r="R32" s="382">
        <v>58410.013532321202</v>
      </c>
      <c r="S32" s="382">
        <v>58410.013532321202</v>
      </c>
      <c r="T32" s="382">
        <v>0</v>
      </c>
      <c r="U32" s="382">
        <v>0</v>
      </c>
      <c r="V32" s="382">
        <v>0</v>
      </c>
      <c r="W32" s="382">
        <v>0</v>
      </c>
      <c r="X32" s="382">
        <v>0</v>
      </c>
      <c r="Y32" s="382">
        <v>0</v>
      </c>
      <c r="Z32" s="382">
        <v>0</v>
      </c>
      <c r="AA32" s="382">
        <v>0</v>
      </c>
      <c r="AB32" s="382">
        <v>0</v>
      </c>
      <c r="AC32" s="382">
        <v>0</v>
      </c>
      <c r="AD32" s="382">
        <v>0</v>
      </c>
      <c r="AE32" s="382">
        <v>0</v>
      </c>
      <c r="AF32" s="382">
        <v>0</v>
      </c>
      <c r="AG32" s="382">
        <v>0</v>
      </c>
      <c r="AH32" s="382">
        <v>0</v>
      </c>
      <c r="AI32" s="382">
        <v>0</v>
      </c>
      <c r="AJ32" s="382">
        <v>0</v>
      </c>
      <c r="AK32" s="382">
        <v>0</v>
      </c>
      <c r="AL32" s="382">
        <v>0</v>
      </c>
      <c r="AM32" s="382">
        <v>0</v>
      </c>
      <c r="AN32" s="365"/>
      <c r="AO32" s="365"/>
      <c r="AP32" s="365"/>
      <c r="AZ32" s="426"/>
    </row>
    <row r="33" spans="1:52" ht="15.65" customHeight="1" thickBot="1" x14ac:dyDescent="0.4">
      <c r="A33" s="594" t="s">
        <v>563</v>
      </c>
      <c r="B33" s="594" t="s">
        <v>674</v>
      </c>
      <c r="C33" s="422">
        <v>9.4272886531152391</v>
      </c>
      <c r="D33" s="427">
        <v>30151.822035725399</v>
      </c>
      <c r="E33" s="428">
        <v>1</v>
      </c>
      <c r="F33" s="456">
        <v>284249.929748144</v>
      </c>
      <c r="G33" s="457"/>
      <c r="H33" s="457"/>
      <c r="I33" s="457"/>
      <c r="J33" s="382">
        <v>30151.822035725399</v>
      </c>
      <c r="K33" s="382">
        <v>30151.822035725399</v>
      </c>
      <c r="L33" s="382">
        <v>27993.2857095867</v>
      </c>
      <c r="M33" s="382">
        <v>27993.2857095867</v>
      </c>
      <c r="N33" s="382">
        <v>27993.2857095867</v>
      </c>
      <c r="O33" s="382">
        <v>27993.2857095867</v>
      </c>
      <c r="P33" s="382">
        <v>27993.2857095867</v>
      </c>
      <c r="Q33" s="382">
        <v>27993.2857095867</v>
      </c>
      <c r="R33" s="382">
        <v>27993.2857095867</v>
      </c>
      <c r="S33" s="382">
        <v>27993.2857095867</v>
      </c>
      <c r="T33" s="382">
        <v>0</v>
      </c>
      <c r="U33" s="382">
        <v>0</v>
      </c>
      <c r="V33" s="382">
        <v>0</v>
      </c>
      <c r="W33" s="382">
        <v>0</v>
      </c>
      <c r="X33" s="382">
        <v>0</v>
      </c>
      <c r="Y33" s="382">
        <v>0</v>
      </c>
      <c r="Z33" s="382">
        <v>0</v>
      </c>
      <c r="AA33" s="382">
        <v>0</v>
      </c>
      <c r="AB33" s="382">
        <v>0</v>
      </c>
      <c r="AC33" s="382">
        <v>0</v>
      </c>
      <c r="AD33" s="382">
        <v>0</v>
      </c>
      <c r="AE33" s="382">
        <v>0</v>
      </c>
      <c r="AF33" s="382">
        <v>0</v>
      </c>
      <c r="AG33" s="382">
        <v>0</v>
      </c>
      <c r="AH33" s="382">
        <v>0</v>
      </c>
      <c r="AI33" s="382">
        <v>0</v>
      </c>
      <c r="AJ33" s="382">
        <v>0</v>
      </c>
      <c r="AK33" s="382">
        <v>0</v>
      </c>
      <c r="AL33" s="382">
        <v>0</v>
      </c>
      <c r="AM33" s="382">
        <v>0</v>
      </c>
      <c r="AN33" s="365"/>
      <c r="AO33" s="365"/>
      <c r="AP33" s="365"/>
      <c r="AZ33" s="426"/>
    </row>
    <row r="34" spans="1:52" ht="15.65" customHeight="1" thickBot="1" x14ac:dyDescent="0.4">
      <c r="A34" s="594" t="s">
        <v>563</v>
      </c>
      <c r="B34" s="594" t="s">
        <v>443</v>
      </c>
      <c r="C34" s="422">
        <v>15</v>
      </c>
      <c r="D34" s="427">
        <v>17402.924999999999</v>
      </c>
      <c r="E34" s="428">
        <v>0.97</v>
      </c>
      <c r="F34" s="456">
        <v>253212.55875</v>
      </c>
      <c r="G34" s="457"/>
      <c r="H34" s="457"/>
      <c r="I34" s="457"/>
      <c r="J34" s="382">
        <v>16880.83725</v>
      </c>
      <c r="K34" s="382">
        <v>16880.83725</v>
      </c>
      <c r="L34" s="382">
        <v>16880.83725</v>
      </c>
      <c r="M34" s="382">
        <v>16880.83725</v>
      </c>
      <c r="N34" s="382">
        <v>16880.83725</v>
      </c>
      <c r="O34" s="382">
        <v>16880.83725</v>
      </c>
      <c r="P34" s="382">
        <v>16880.83725</v>
      </c>
      <c r="Q34" s="382">
        <v>16880.83725</v>
      </c>
      <c r="R34" s="382">
        <v>16880.83725</v>
      </c>
      <c r="S34" s="382">
        <v>16880.83725</v>
      </c>
      <c r="T34" s="382">
        <v>16880.83725</v>
      </c>
      <c r="U34" s="382">
        <v>16880.83725</v>
      </c>
      <c r="V34" s="382">
        <v>16880.83725</v>
      </c>
      <c r="W34" s="382">
        <v>16880.83725</v>
      </c>
      <c r="X34" s="382">
        <v>16880.83725</v>
      </c>
      <c r="Y34" s="382">
        <v>0</v>
      </c>
      <c r="Z34" s="382">
        <v>0</v>
      </c>
      <c r="AA34" s="382">
        <v>0</v>
      </c>
      <c r="AB34" s="382">
        <v>0</v>
      </c>
      <c r="AC34" s="382">
        <v>0</v>
      </c>
      <c r="AD34" s="382">
        <v>0</v>
      </c>
      <c r="AE34" s="382">
        <v>0</v>
      </c>
      <c r="AF34" s="382">
        <v>0</v>
      </c>
      <c r="AG34" s="382">
        <v>0</v>
      </c>
      <c r="AH34" s="382">
        <v>0</v>
      </c>
      <c r="AI34" s="382">
        <v>0</v>
      </c>
      <c r="AJ34" s="382">
        <v>0</v>
      </c>
      <c r="AK34" s="382">
        <v>0</v>
      </c>
      <c r="AL34" s="382">
        <v>0</v>
      </c>
      <c r="AM34" s="382">
        <v>0</v>
      </c>
      <c r="AN34" s="365"/>
      <c r="AO34" s="365"/>
      <c r="AP34" s="365"/>
      <c r="AZ34" s="426"/>
    </row>
    <row r="35" spans="1:52" ht="15.65" customHeight="1" thickBot="1" x14ac:dyDescent="0.4">
      <c r="A35" s="594" t="s">
        <v>563</v>
      </c>
      <c r="B35" s="594" t="s">
        <v>447</v>
      </c>
      <c r="C35" s="422">
        <v>11</v>
      </c>
      <c r="D35" s="427">
        <v>1187.5342832121901</v>
      </c>
      <c r="E35" s="428">
        <v>0.79999999999999805</v>
      </c>
      <c r="F35" s="456">
        <v>10450.3016922672</v>
      </c>
      <c r="G35" s="457"/>
      <c r="H35" s="457"/>
      <c r="I35" s="457"/>
      <c r="J35" s="382">
        <v>950.02742656974999</v>
      </c>
      <c r="K35" s="382">
        <v>950.02742656974999</v>
      </c>
      <c r="L35" s="382">
        <v>950.02742656974999</v>
      </c>
      <c r="M35" s="382">
        <v>950.02742656974999</v>
      </c>
      <c r="N35" s="382">
        <v>950.02742656974999</v>
      </c>
      <c r="O35" s="382">
        <v>950.02742656974999</v>
      </c>
      <c r="P35" s="382">
        <v>950.02742656974999</v>
      </c>
      <c r="Q35" s="382">
        <v>950.02742656974999</v>
      </c>
      <c r="R35" s="382">
        <v>950.02742656974999</v>
      </c>
      <c r="S35" s="382">
        <v>950.02742656974999</v>
      </c>
      <c r="T35" s="382">
        <v>950.02742656974999</v>
      </c>
      <c r="U35" s="382">
        <v>0</v>
      </c>
      <c r="V35" s="382">
        <v>0</v>
      </c>
      <c r="W35" s="382">
        <v>0</v>
      </c>
      <c r="X35" s="382">
        <v>0</v>
      </c>
      <c r="Y35" s="382">
        <v>0</v>
      </c>
      <c r="Z35" s="382">
        <v>0</v>
      </c>
      <c r="AA35" s="382">
        <v>0</v>
      </c>
      <c r="AB35" s="382">
        <v>0</v>
      </c>
      <c r="AC35" s="382">
        <v>0</v>
      </c>
      <c r="AD35" s="382">
        <v>0</v>
      </c>
      <c r="AE35" s="382">
        <v>0</v>
      </c>
      <c r="AF35" s="382">
        <v>0</v>
      </c>
      <c r="AG35" s="382">
        <v>0</v>
      </c>
      <c r="AH35" s="382">
        <v>0</v>
      </c>
      <c r="AI35" s="382">
        <v>0</v>
      </c>
      <c r="AJ35" s="382">
        <v>0</v>
      </c>
      <c r="AK35" s="382">
        <v>0</v>
      </c>
      <c r="AL35" s="382">
        <v>0</v>
      </c>
      <c r="AM35" s="382">
        <v>0</v>
      </c>
      <c r="AN35" s="365"/>
      <c r="AO35" s="365"/>
      <c r="AP35" s="365"/>
      <c r="AZ35" s="426"/>
    </row>
    <row r="36" spans="1:52" ht="15.65" customHeight="1" thickBot="1" x14ac:dyDescent="0.4">
      <c r="A36" s="594" t="s">
        <v>563</v>
      </c>
      <c r="B36" s="594" t="s">
        <v>441</v>
      </c>
      <c r="C36" s="422"/>
      <c r="D36" s="427">
        <v>0</v>
      </c>
      <c r="E36" s="428"/>
      <c r="F36" s="456">
        <v>0</v>
      </c>
      <c r="G36" s="457"/>
      <c r="H36" s="457"/>
      <c r="I36" s="457"/>
      <c r="J36" s="382">
        <v>0</v>
      </c>
      <c r="K36" s="382">
        <v>0</v>
      </c>
      <c r="L36" s="382">
        <v>0</v>
      </c>
      <c r="M36" s="382">
        <v>0</v>
      </c>
      <c r="N36" s="382">
        <v>0</v>
      </c>
      <c r="O36" s="382">
        <v>0</v>
      </c>
      <c r="P36" s="382">
        <v>0</v>
      </c>
      <c r="Q36" s="382">
        <v>0</v>
      </c>
      <c r="R36" s="382">
        <v>0</v>
      </c>
      <c r="S36" s="382">
        <v>0</v>
      </c>
      <c r="T36" s="382">
        <v>0</v>
      </c>
      <c r="U36" s="382">
        <v>0</v>
      </c>
      <c r="V36" s="382">
        <v>0</v>
      </c>
      <c r="W36" s="382">
        <v>0</v>
      </c>
      <c r="X36" s="382">
        <v>0</v>
      </c>
      <c r="Y36" s="382">
        <v>0</v>
      </c>
      <c r="Z36" s="382">
        <v>0</v>
      </c>
      <c r="AA36" s="382">
        <v>0</v>
      </c>
      <c r="AB36" s="382">
        <v>0</v>
      </c>
      <c r="AC36" s="382">
        <v>0</v>
      </c>
      <c r="AD36" s="382">
        <v>0</v>
      </c>
      <c r="AE36" s="382">
        <v>0</v>
      </c>
      <c r="AF36" s="382">
        <v>0</v>
      </c>
      <c r="AG36" s="382">
        <v>0</v>
      </c>
      <c r="AH36" s="382">
        <v>0</v>
      </c>
      <c r="AI36" s="382">
        <v>0</v>
      </c>
      <c r="AJ36" s="382">
        <v>0</v>
      </c>
      <c r="AK36" s="382">
        <v>0</v>
      </c>
      <c r="AL36" s="382">
        <v>0</v>
      </c>
      <c r="AM36" s="382">
        <v>0</v>
      </c>
      <c r="AN36" s="365"/>
      <c r="AO36" s="365"/>
      <c r="AP36" s="365"/>
      <c r="AZ36" s="426"/>
    </row>
    <row r="37" spans="1:52" ht="15.65" customHeight="1" thickBot="1" x14ac:dyDescent="0.4">
      <c r="A37" s="594" t="s">
        <v>563</v>
      </c>
      <c r="B37" s="594" t="s">
        <v>555</v>
      </c>
      <c r="C37" s="422"/>
      <c r="D37" s="427">
        <v>0</v>
      </c>
      <c r="E37" s="428"/>
      <c r="F37" s="456">
        <v>0</v>
      </c>
      <c r="G37" s="457"/>
      <c r="H37" s="457"/>
      <c r="I37" s="457"/>
      <c r="J37" s="382">
        <v>0</v>
      </c>
      <c r="K37" s="382">
        <v>0</v>
      </c>
      <c r="L37" s="382">
        <v>0</v>
      </c>
      <c r="M37" s="382">
        <v>0</v>
      </c>
      <c r="N37" s="382">
        <v>0</v>
      </c>
      <c r="O37" s="382">
        <v>0</v>
      </c>
      <c r="P37" s="382">
        <v>0</v>
      </c>
      <c r="Q37" s="382">
        <v>0</v>
      </c>
      <c r="R37" s="382">
        <v>0</v>
      </c>
      <c r="S37" s="382">
        <v>0</v>
      </c>
      <c r="T37" s="382">
        <v>0</v>
      </c>
      <c r="U37" s="382">
        <v>0</v>
      </c>
      <c r="V37" s="382">
        <v>0</v>
      </c>
      <c r="W37" s="382">
        <v>0</v>
      </c>
      <c r="X37" s="382">
        <v>0</v>
      </c>
      <c r="Y37" s="382">
        <v>0</v>
      </c>
      <c r="Z37" s="382">
        <v>0</v>
      </c>
      <c r="AA37" s="382">
        <v>0</v>
      </c>
      <c r="AB37" s="382">
        <v>0</v>
      </c>
      <c r="AC37" s="382">
        <v>0</v>
      </c>
      <c r="AD37" s="382">
        <v>0</v>
      </c>
      <c r="AE37" s="382">
        <v>0</v>
      </c>
      <c r="AF37" s="382">
        <v>0</v>
      </c>
      <c r="AG37" s="382">
        <v>0</v>
      </c>
      <c r="AH37" s="382">
        <v>0</v>
      </c>
      <c r="AI37" s="382">
        <v>0</v>
      </c>
      <c r="AJ37" s="382">
        <v>0</v>
      </c>
      <c r="AK37" s="382">
        <v>0</v>
      </c>
      <c r="AL37" s="382">
        <v>0</v>
      </c>
      <c r="AM37" s="382">
        <v>0</v>
      </c>
      <c r="AN37" s="365"/>
      <c r="AO37" s="365"/>
      <c r="AP37" s="365"/>
      <c r="AZ37" s="426"/>
    </row>
    <row r="38" spans="1:52" ht="15.65" customHeight="1" thickBot="1" x14ac:dyDescent="0.4">
      <c r="A38" s="380" t="s">
        <v>563</v>
      </c>
      <c r="B38" s="380" t="s">
        <v>457</v>
      </c>
      <c r="C38" s="422"/>
      <c r="D38" s="427">
        <v>0</v>
      </c>
      <c r="E38" s="428"/>
      <c r="F38" s="384">
        <v>0</v>
      </c>
      <c r="G38" s="457"/>
      <c r="H38" s="457"/>
      <c r="I38" s="457"/>
      <c r="J38" s="382">
        <v>0</v>
      </c>
      <c r="K38" s="382">
        <v>0</v>
      </c>
      <c r="L38" s="382">
        <v>0</v>
      </c>
      <c r="M38" s="382">
        <v>0</v>
      </c>
      <c r="N38" s="382">
        <v>0</v>
      </c>
      <c r="O38" s="382">
        <v>0</v>
      </c>
      <c r="P38" s="382">
        <v>0</v>
      </c>
      <c r="Q38" s="382">
        <v>0</v>
      </c>
      <c r="R38" s="382">
        <v>0</v>
      </c>
      <c r="S38" s="382">
        <v>0</v>
      </c>
      <c r="T38" s="382">
        <v>0</v>
      </c>
      <c r="U38" s="382">
        <v>0</v>
      </c>
      <c r="V38" s="382">
        <v>0</v>
      </c>
      <c r="W38" s="382">
        <v>0</v>
      </c>
      <c r="X38" s="382">
        <v>0</v>
      </c>
      <c r="Y38" s="382">
        <v>0</v>
      </c>
      <c r="Z38" s="382">
        <v>0</v>
      </c>
      <c r="AA38" s="382">
        <v>0</v>
      </c>
      <c r="AB38" s="382">
        <v>0</v>
      </c>
      <c r="AC38" s="382">
        <v>0</v>
      </c>
      <c r="AD38" s="382">
        <v>0</v>
      </c>
      <c r="AE38" s="382">
        <v>0</v>
      </c>
      <c r="AF38" s="382">
        <v>0</v>
      </c>
      <c r="AG38" s="382">
        <v>0</v>
      </c>
      <c r="AH38" s="382">
        <v>0</v>
      </c>
      <c r="AI38" s="382">
        <v>0</v>
      </c>
      <c r="AJ38" s="382">
        <v>0</v>
      </c>
      <c r="AK38" s="382">
        <v>0</v>
      </c>
      <c r="AL38" s="382">
        <v>0</v>
      </c>
      <c r="AM38" s="382">
        <v>0</v>
      </c>
      <c r="AN38" s="365"/>
      <c r="AO38" s="365"/>
      <c r="AP38" s="365"/>
      <c r="AZ38" s="426"/>
    </row>
    <row r="39" spans="1:52" ht="15.65" customHeight="1" thickBot="1" x14ac:dyDescent="0.4">
      <c r="A39" s="380" t="s">
        <v>268</v>
      </c>
      <c r="B39" s="380" t="s">
        <v>559</v>
      </c>
      <c r="C39" s="422">
        <v>13.955837630297101</v>
      </c>
      <c r="D39" s="427">
        <v>1725.5751101732201</v>
      </c>
      <c r="E39" s="428">
        <v>0.62000000000000199</v>
      </c>
      <c r="F39" s="384">
        <v>14930.7445550049</v>
      </c>
      <c r="G39" s="457"/>
      <c r="H39" s="457"/>
      <c r="I39" s="457"/>
      <c r="J39" s="382">
        <v>1069.8565683074</v>
      </c>
      <c r="K39" s="382">
        <v>1069.8565683074</v>
      </c>
      <c r="L39" s="382">
        <v>1069.8565683074</v>
      </c>
      <c r="M39" s="382">
        <v>1069.8565683074</v>
      </c>
      <c r="N39" s="382">
        <v>1069.8565683074</v>
      </c>
      <c r="O39" s="382">
        <v>1069.8565683074</v>
      </c>
      <c r="P39" s="382">
        <v>1069.8565683074</v>
      </c>
      <c r="Q39" s="382">
        <v>1069.8565683074</v>
      </c>
      <c r="R39" s="382">
        <v>1069.8565683074</v>
      </c>
      <c r="S39" s="382">
        <v>1069.8565683074</v>
      </c>
      <c r="T39" s="382">
        <v>1069.8565683074</v>
      </c>
      <c r="U39" s="382">
        <v>1054.1074345411701</v>
      </c>
      <c r="V39" s="382">
        <v>1054.1074345411701</v>
      </c>
      <c r="W39" s="382">
        <v>1054.1074345411701</v>
      </c>
      <c r="X39" s="382">
        <v>0</v>
      </c>
      <c r="Y39" s="382">
        <v>0</v>
      </c>
      <c r="Z39" s="382">
        <v>0</v>
      </c>
      <c r="AA39" s="382">
        <v>0</v>
      </c>
      <c r="AB39" s="382">
        <v>0</v>
      </c>
      <c r="AC39" s="382">
        <v>0</v>
      </c>
      <c r="AD39" s="382">
        <v>0</v>
      </c>
      <c r="AE39" s="382">
        <v>0</v>
      </c>
      <c r="AF39" s="382">
        <v>0</v>
      </c>
      <c r="AG39" s="382">
        <v>0</v>
      </c>
      <c r="AH39" s="382">
        <v>0</v>
      </c>
      <c r="AI39" s="382">
        <v>0</v>
      </c>
      <c r="AJ39" s="382">
        <v>0</v>
      </c>
      <c r="AK39" s="382">
        <v>0</v>
      </c>
      <c r="AL39" s="382">
        <v>0</v>
      </c>
      <c r="AM39" s="382">
        <v>0</v>
      </c>
      <c r="AN39" s="365"/>
      <c r="AO39" s="365"/>
      <c r="AP39" s="365"/>
      <c r="AZ39" s="426"/>
    </row>
    <row r="40" spans="1:52" ht="15.65" customHeight="1" thickBot="1" x14ac:dyDescent="0.4">
      <c r="A40" s="380" t="s">
        <v>268</v>
      </c>
      <c r="B40" s="380" t="s">
        <v>675</v>
      </c>
      <c r="C40" s="422"/>
      <c r="D40" s="427">
        <v>0</v>
      </c>
      <c r="E40" s="428"/>
      <c r="F40" s="384">
        <v>0</v>
      </c>
      <c r="G40" s="457"/>
      <c r="H40" s="457"/>
      <c r="I40" s="457"/>
      <c r="J40" s="382">
        <v>0</v>
      </c>
      <c r="K40" s="382">
        <v>0</v>
      </c>
      <c r="L40" s="382">
        <v>0</v>
      </c>
      <c r="M40" s="382">
        <v>0</v>
      </c>
      <c r="N40" s="382">
        <v>0</v>
      </c>
      <c r="O40" s="382">
        <v>0</v>
      </c>
      <c r="P40" s="382">
        <v>0</v>
      </c>
      <c r="Q40" s="382">
        <v>0</v>
      </c>
      <c r="R40" s="382">
        <v>0</v>
      </c>
      <c r="S40" s="382">
        <v>0</v>
      </c>
      <c r="T40" s="382">
        <v>0</v>
      </c>
      <c r="U40" s="382">
        <v>0</v>
      </c>
      <c r="V40" s="382">
        <v>0</v>
      </c>
      <c r="W40" s="382">
        <v>0</v>
      </c>
      <c r="X40" s="382">
        <v>0</v>
      </c>
      <c r="Y40" s="382">
        <v>0</v>
      </c>
      <c r="Z40" s="382">
        <v>0</v>
      </c>
      <c r="AA40" s="382">
        <v>0</v>
      </c>
      <c r="AB40" s="382">
        <v>0</v>
      </c>
      <c r="AC40" s="382">
        <v>0</v>
      </c>
      <c r="AD40" s="382">
        <v>0</v>
      </c>
      <c r="AE40" s="382">
        <v>0</v>
      </c>
      <c r="AF40" s="382">
        <v>0</v>
      </c>
      <c r="AG40" s="382">
        <v>0</v>
      </c>
      <c r="AH40" s="382">
        <v>0</v>
      </c>
      <c r="AI40" s="382">
        <v>0</v>
      </c>
      <c r="AJ40" s="382">
        <v>0</v>
      </c>
      <c r="AK40" s="382">
        <v>0</v>
      </c>
      <c r="AL40" s="382">
        <v>0</v>
      </c>
      <c r="AM40" s="382">
        <v>0</v>
      </c>
      <c r="AN40" s="365"/>
      <c r="AO40" s="365"/>
      <c r="AP40" s="365"/>
      <c r="AZ40" s="426"/>
    </row>
    <row r="41" spans="1:52" ht="15.65" customHeight="1" thickBot="1" x14ac:dyDescent="0.4">
      <c r="A41" s="380" t="s">
        <v>268</v>
      </c>
      <c r="B41" s="380" t="s">
        <v>560</v>
      </c>
      <c r="C41" s="422"/>
      <c r="D41" s="427">
        <v>0</v>
      </c>
      <c r="E41" s="428"/>
      <c r="F41" s="384">
        <v>0</v>
      </c>
      <c r="G41" s="385"/>
      <c r="H41" s="385"/>
      <c r="I41" s="385"/>
      <c r="J41" s="382">
        <v>0</v>
      </c>
      <c r="K41" s="382">
        <v>0</v>
      </c>
      <c r="L41" s="382">
        <v>0</v>
      </c>
      <c r="M41" s="382">
        <v>0</v>
      </c>
      <c r="N41" s="382">
        <v>0</v>
      </c>
      <c r="O41" s="382">
        <v>0</v>
      </c>
      <c r="P41" s="382">
        <v>0</v>
      </c>
      <c r="Q41" s="382">
        <v>0</v>
      </c>
      <c r="R41" s="382">
        <v>0</v>
      </c>
      <c r="S41" s="382">
        <v>0</v>
      </c>
      <c r="T41" s="382">
        <v>0</v>
      </c>
      <c r="U41" s="382">
        <v>0</v>
      </c>
      <c r="V41" s="382">
        <v>0</v>
      </c>
      <c r="W41" s="382">
        <v>0</v>
      </c>
      <c r="X41" s="382">
        <v>0</v>
      </c>
      <c r="Y41" s="382">
        <v>0</v>
      </c>
      <c r="Z41" s="382">
        <v>0</v>
      </c>
      <c r="AA41" s="382">
        <v>0</v>
      </c>
      <c r="AB41" s="382">
        <v>0</v>
      </c>
      <c r="AC41" s="382">
        <v>0</v>
      </c>
      <c r="AD41" s="382">
        <v>0</v>
      </c>
      <c r="AE41" s="382">
        <v>0</v>
      </c>
      <c r="AF41" s="382">
        <v>0</v>
      </c>
      <c r="AG41" s="382">
        <v>0</v>
      </c>
      <c r="AH41" s="382">
        <v>0</v>
      </c>
      <c r="AI41" s="382">
        <v>0</v>
      </c>
      <c r="AJ41" s="382">
        <v>0</v>
      </c>
      <c r="AK41" s="382">
        <v>0</v>
      </c>
      <c r="AL41" s="382">
        <v>0</v>
      </c>
      <c r="AM41" s="382">
        <v>0</v>
      </c>
      <c r="AN41" s="365"/>
      <c r="AO41" s="365"/>
      <c r="AP41" s="365"/>
      <c r="AQ41" s="366"/>
      <c r="AZ41" s="426"/>
    </row>
    <row r="42" spans="1:52" ht="15.65" customHeight="1" thickBot="1" x14ac:dyDescent="0.4">
      <c r="A42" s="380" t="s">
        <v>268</v>
      </c>
      <c r="B42" s="380" t="s">
        <v>673</v>
      </c>
      <c r="C42" s="422"/>
      <c r="D42" s="427">
        <v>0</v>
      </c>
      <c r="E42" s="428"/>
      <c r="F42" s="384">
        <v>0</v>
      </c>
      <c r="G42" s="385"/>
      <c r="H42" s="385"/>
      <c r="I42" s="385"/>
      <c r="J42" s="382">
        <v>0</v>
      </c>
      <c r="K42" s="382">
        <v>0</v>
      </c>
      <c r="L42" s="382">
        <v>0</v>
      </c>
      <c r="M42" s="382">
        <v>0</v>
      </c>
      <c r="N42" s="382">
        <v>0</v>
      </c>
      <c r="O42" s="382">
        <v>0</v>
      </c>
      <c r="P42" s="382">
        <v>0</v>
      </c>
      <c r="Q42" s="382">
        <v>0</v>
      </c>
      <c r="R42" s="382">
        <v>0</v>
      </c>
      <c r="S42" s="382">
        <v>0</v>
      </c>
      <c r="T42" s="382">
        <v>0</v>
      </c>
      <c r="U42" s="382">
        <v>0</v>
      </c>
      <c r="V42" s="382">
        <v>0</v>
      </c>
      <c r="W42" s="382">
        <v>0</v>
      </c>
      <c r="X42" s="382">
        <v>0</v>
      </c>
      <c r="Y42" s="382">
        <v>0</v>
      </c>
      <c r="Z42" s="382">
        <v>0</v>
      </c>
      <c r="AA42" s="382">
        <v>0</v>
      </c>
      <c r="AB42" s="382">
        <v>0</v>
      </c>
      <c r="AC42" s="382">
        <v>0</v>
      </c>
      <c r="AD42" s="382">
        <v>0</v>
      </c>
      <c r="AE42" s="382">
        <v>0</v>
      </c>
      <c r="AF42" s="382">
        <v>0</v>
      </c>
      <c r="AG42" s="382">
        <v>0</v>
      </c>
      <c r="AH42" s="382">
        <v>0</v>
      </c>
      <c r="AI42" s="382">
        <v>0</v>
      </c>
      <c r="AJ42" s="382">
        <v>0</v>
      </c>
      <c r="AK42" s="382">
        <v>0</v>
      </c>
      <c r="AL42" s="382">
        <v>0</v>
      </c>
      <c r="AM42" s="382">
        <v>0</v>
      </c>
      <c r="AN42" s="365"/>
      <c r="AO42" s="365"/>
      <c r="AP42" s="365"/>
      <c r="AQ42" s="366"/>
      <c r="AZ42" s="426"/>
    </row>
    <row r="43" spans="1:52" ht="15.65" customHeight="1" thickBot="1" x14ac:dyDescent="0.4">
      <c r="A43" s="380" t="s">
        <v>268</v>
      </c>
      <c r="B43" s="380" t="s">
        <v>557</v>
      </c>
      <c r="C43" s="422"/>
      <c r="D43" s="427">
        <v>0</v>
      </c>
      <c r="E43" s="428"/>
      <c r="F43" s="384">
        <v>0</v>
      </c>
      <c r="G43" s="385"/>
      <c r="H43" s="385"/>
      <c r="I43" s="385"/>
      <c r="J43" s="382">
        <v>0</v>
      </c>
      <c r="K43" s="382">
        <v>0</v>
      </c>
      <c r="L43" s="382">
        <v>0</v>
      </c>
      <c r="M43" s="382">
        <v>0</v>
      </c>
      <c r="N43" s="382">
        <v>0</v>
      </c>
      <c r="O43" s="382">
        <v>0</v>
      </c>
      <c r="P43" s="382">
        <v>0</v>
      </c>
      <c r="Q43" s="382">
        <v>0</v>
      </c>
      <c r="R43" s="382">
        <v>0</v>
      </c>
      <c r="S43" s="382">
        <v>0</v>
      </c>
      <c r="T43" s="382">
        <v>0</v>
      </c>
      <c r="U43" s="382">
        <v>0</v>
      </c>
      <c r="V43" s="382">
        <v>0</v>
      </c>
      <c r="W43" s="382">
        <v>0</v>
      </c>
      <c r="X43" s="382">
        <v>0</v>
      </c>
      <c r="Y43" s="382">
        <v>0</v>
      </c>
      <c r="Z43" s="382">
        <v>0</v>
      </c>
      <c r="AA43" s="382">
        <v>0</v>
      </c>
      <c r="AB43" s="382">
        <v>0</v>
      </c>
      <c r="AC43" s="382">
        <v>0</v>
      </c>
      <c r="AD43" s="382">
        <v>0</v>
      </c>
      <c r="AE43" s="382">
        <v>0</v>
      </c>
      <c r="AF43" s="382">
        <v>0</v>
      </c>
      <c r="AG43" s="382">
        <v>0</v>
      </c>
      <c r="AH43" s="382">
        <v>0</v>
      </c>
      <c r="AI43" s="382">
        <v>0</v>
      </c>
      <c r="AJ43" s="382">
        <v>0</v>
      </c>
      <c r="AK43" s="382">
        <v>0</v>
      </c>
      <c r="AL43" s="382">
        <v>0</v>
      </c>
      <c r="AM43" s="382">
        <v>0</v>
      </c>
      <c r="AN43" s="365"/>
      <c r="AO43" s="365"/>
      <c r="AP43" s="365"/>
      <c r="AQ43" s="366"/>
      <c r="AZ43" s="426"/>
    </row>
    <row r="44" spans="1:52" ht="15.65" customHeight="1" thickBot="1" x14ac:dyDescent="0.4">
      <c r="A44" s="380" t="s">
        <v>268</v>
      </c>
      <c r="B44" s="380" t="s">
        <v>458</v>
      </c>
      <c r="C44" s="422"/>
      <c r="D44" s="427">
        <v>0</v>
      </c>
      <c r="E44" s="428"/>
      <c r="F44" s="384">
        <v>0</v>
      </c>
      <c r="G44" s="385"/>
      <c r="H44" s="385"/>
      <c r="I44" s="385"/>
      <c r="J44" s="382">
        <v>0</v>
      </c>
      <c r="K44" s="382">
        <v>0</v>
      </c>
      <c r="L44" s="382">
        <v>0</v>
      </c>
      <c r="M44" s="382">
        <v>0</v>
      </c>
      <c r="N44" s="382">
        <v>0</v>
      </c>
      <c r="O44" s="382">
        <v>0</v>
      </c>
      <c r="P44" s="382">
        <v>0</v>
      </c>
      <c r="Q44" s="382">
        <v>0</v>
      </c>
      <c r="R44" s="382">
        <v>0</v>
      </c>
      <c r="S44" s="382">
        <v>0</v>
      </c>
      <c r="T44" s="382">
        <v>0</v>
      </c>
      <c r="U44" s="382">
        <v>0</v>
      </c>
      <c r="V44" s="382">
        <v>0</v>
      </c>
      <c r="W44" s="382">
        <v>0</v>
      </c>
      <c r="X44" s="382">
        <v>0</v>
      </c>
      <c r="Y44" s="382">
        <v>0</v>
      </c>
      <c r="Z44" s="382">
        <v>0</v>
      </c>
      <c r="AA44" s="382">
        <v>0</v>
      </c>
      <c r="AB44" s="382">
        <v>0</v>
      </c>
      <c r="AC44" s="382">
        <v>0</v>
      </c>
      <c r="AD44" s="382">
        <v>0</v>
      </c>
      <c r="AE44" s="382">
        <v>0</v>
      </c>
      <c r="AF44" s="382">
        <v>0</v>
      </c>
      <c r="AG44" s="382">
        <v>0</v>
      </c>
      <c r="AH44" s="382">
        <v>0</v>
      </c>
      <c r="AI44" s="382">
        <v>0</v>
      </c>
      <c r="AJ44" s="382">
        <v>0</v>
      </c>
      <c r="AK44" s="382">
        <v>0</v>
      </c>
      <c r="AL44" s="382">
        <v>0</v>
      </c>
      <c r="AM44" s="382">
        <v>0</v>
      </c>
      <c r="AN44" s="365"/>
      <c r="AO44" s="365"/>
      <c r="AP44" s="365"/>
      <c r="AQ44" s="366"/>
      <c r="AZ44" s="426"/>
    </row>
    <row r="45" spans="1:52" ht="15.65" customHeight="1" thickBot="1" x14ac:dyDescent="0.4">
      <c r="A45" s="380" t="s">
        <v>268</v>
      </c>
      <c r="B45" s="380" t="s">
        <v>558</v>
      </c>
      <c r="C45" s="422"/>
      <c r="D45" s="427">
        <v>0</v>
      </c>
      <c r="E45" s="428"/>
      <c r="F45" s="384">
        <v>0</v>
      </c>
      <c r="G45" s="385"/>
      <c r="H45" s="385"/>
      <c r="I45" s="385"/>
      <c r="J45" s="382">
        <v>0</v>
      </c>
      <c r="K45" s="382">
        <v>0</v>
      </c>
      <c r="L45" s="382">
        <v>0</v>
      </c>
      <c r="M45" s="382">
        <v>0</v>
      </c>
      <c r="N45" s="382">
        <v>0</v>
      </c>
      <c r="O45" s="382">
        <v>0</v>
      </c>
      <c r="P45" s="382">
        <v>0</v>
      </c>
      <c r="Q45" s="382">
        <v>0</v>
      </c>
      <c r="R45" s="382">
        <v>0</v>
      </c>
      <c r="S45" s="382">
        <v>0</v>
      </c>
      <c r="T45" s="382">
        <v>0</v>
      </c>
      <c r="U45" s="382">
        <v>0</v>
      </c>
      <c r="V45" s="382">
        <v>0</v>
      </c>
      <c r="W45" s="382">
        <v>0</v>
      </c>
      <c r="X45" s="382">
        <v>0</v>
      </c>
      <c r="Y45" s="382">
        <v>0</v>
      </c>
      <c r="Z45" s="382">
        <v>0</v>
      </c>
      <c r="AA45" s="382">
        <v>0</v>
      </c>
      <c r="AB45" s="382">
        <v>0</v>
      </c>
      <c r="AC45" s="382">
        <v>0</v>
      </c>
      <c r="AD45" s="382">
        <v>0</v>
      </c>
      <c r="AE45" s="382">
        <v>0</v>
      </c>
      <c r="AF45" s="382">
        <v>0</v>
      </c>
      <c r="AG45" s="382">
        <v>0</v>
      </c>
      <c r="AH45" s="382">
        <v>0</v>
      </c>
      <c r="AI45" s="382">
        <v>0</v>
      </c>
      <c r="AJ45" s="382">
        <v>0</v>
      </c>
      <c r="AK45" s="382">
        <v>0</v>
      </c>
      <c r="AL45" s="382">
        <v>0</v>
      </c>
      <c r="AM45" s="382">
        <v>0</v>
      </c>
      <c r="AN45" s="365"/>
      <c r="AO45" s="365"/>
      <c r="AP45" s="365"/>
      <c r="AZ45" s="426"/>
    </row>
    <row r="46" spans="1:52" ht="15" customHeight="1" thickBot="1" x14ac:dyDescent="0.4">
      <c r="A46" s="387" t="s">
        <v>265</v>
      </c>
      <c r="B46" s="387" t="s">
        <v>265</v>
      </c>
      <c r="C46" s="431"/>
      <c r="D46" s="389">
        <v>0</v>
      </c>
      <c r="E46" s="432"/>
      <c r="F46" s="391">
        <v>0</v>
      </c>
      <c r="G46" s="392"/>
      <c r="H46" s="392"/>
      <c r="I46" s="392"/>
      <c r="J46" s="433">
        <v>0</v>
      </c>
      <c r="K46" s="433">
        <v>0</v>
      </c>
      <c r="L46" s="433">
        <v>0</v>
      </c>
      <c r="M46" s="433">
        <v>0</v>
      </c>
      <c r="N46" s="433">
        <v>0</v>
      </c>
      <c r="O46" s="433">
        <v>0</v>
      </c>
      <c r="P46" s="433">
        <v>0</v>
      </c>
      <c r="Q46" s="433">
        <v>0</v>
      </c>
      <c r="R46" s="433">
        <v>0</v>
      </c>
      <c r="S46" s="433">
        <v>0</v>
      </c>
      <c r="T46" s="433">
        <v>0</v>
      </c>
      <c r="U46" s="433">
        <v>0</v>
      </c>
      <c r="V46" s="433">
        <v>0</v>
      </c>
      <c r="W46" s="433">
        <v>0</v>
      </c>
      <c r="X46" s="433">
        <v>0</v>
      </c>
      <c r="Y46" s="433">
        <v>0</v>
      </c>
      <c r="Z46" s="433">
        <v>0</v>
      </c>
      <c r="AA46" s="433">
        <v>0</v>
      </c>
      <c r="AB46" s="433">
        <v>0</v>
      </c>
      <c r="AC46" s="433">
        <v>0</v>
      </c>
      <c r="AD46" s="433">
        <v>0</v>
      </c>
      <c r="AE46" s="433">
        <v>0</v>
      </c>
      <c r="AF46" s="433">
        <v>0</v>
      </c>
      <c r="AG46" s="433">
        <v>0</v>
      </c>
      <c r="AH46" s="433">
        <v>0</v>
      </c>
      <c r="AI46" s="433">
        <v>0</v>
      </c>
      <c r="AJ46" s="433">
        <v>0</v>
      </c>
      <c r="AK46" s="433">
        <v>0</v>
      </c>
      <c r="AL46" s="433">
        <v>0</v>
      </c>
      <c r="AM46" s="433">
        <v>0</v>
      </c>
      <c r="AN46" s="365"/>
      <c r="AO46" s="365"/>
      <c r="AP46" s="365"/>
      <c r="AR46" s="394"/>
      <c r="AS46" s="394"/>
      <c r="AT46" s="394"/>
      <c r="AU46" s="394"/>
      <c r="AV46" s="394"/>
      <c r="AW46" s="394"/>
      <c r="AX46" s="394"/>
      <c r="AY46" s="394"/>
      <c r="AZ46" s="426"/>
    </row>
    <row r="47" spans="1:52" s="394" customFormat="1" ht="15" thickBot="1" x14ac:dyDescent="0.4">
      <c r="A47" s="434" t="s">
        <v>573</v>
      </c>
      <c r="B47" s="435"/>
      <c r="C47" s="434"/>
      <c r="D47" s="396">
        <v>12748553.404904099</v>
      </c>
      <c r="E47" s="436">
        <v>0.87047637909092002</v>
      </c>
      <c r="F47" s="437">
        <v>142769565.89466199</v>
      </c>
      <c r="G47" s="438"/>
      <c r="H47" s="438"/>
      <c r="I47" s="438"/>
      <c r="J47" s="439">
        <v>11097314.606548101</v>
      </c>
      <c r="K47" s="439">
        <v>11097314.606548101</v>
      </c>
      <c r="L47" s="439">
        <v>11070883.3939342</v>
      </c>
      <c r="M47" s="439">
        <v>11063557.027980501</v>
      </c>
      <c r="N47" s="439">
        <v>11059346.7202463</v>
      </c>
      <c r="O47" s="439">
        <v>10883087.096073</v>
      </c>
      <c r="P47" s="439">
        <v>10827773.854402199</v>
      </c>
      <c r="Q47" s="439">
        <v>10825204.7749424</v>
      </c>
      <c r="R47" s="439">
        <v>10798809.148051601</v>
      </c>
      <c r="S47" s="439">
        <v>10742592.3123315</v>
      </c>
      <c r="T47" s="439">
        <v>9803328.6419809293</v>
      </c>
      <c r="U47" s="439">
        <v>3875534.82704701</v>
      </c>
      <c r="V47" s="439">
        <v>3871464.6383826798</v>
      </c>
      <c r="W47" s="439">
        <v>3864187.49662446</v>
      </c>
      <c r="X47" s="439">
        <v>3782170.6806401098</v>
      </c>
      <c r="Y47" s="439">
        <v>1501083.66552594</v>
      </c>
      <c r="Z47" s="439">
        <v>1493736.6277316001</v>
      </c>
      <c r="AA47" s="439">
        <v>1468637.99983762</v>
      </c>
      <c r="AB47" s="439">
        <v>1451905.58124164</v>
      </c>
      <c r="AC47" s="439">
        <v>1451905.58124164</v>
      </c>
      <c r="AD47" s="439">
        <v>154996.86961457401</v>
      </c>
      <c r="AE47" s="439">
        <v>146182.435934062</v>
      </c>
      <c r="AF47" s="439">
        <v>146182.435934062</v>
      </c>
      <c r="AG47" s="439">
        <v>146182.435934062</v>
      </c>
      <c r="AH47" s="439">
        <v>146182.435934062</v>
      </c>
      <c r="AI47" s="439">
        <v>0</v>
      </c>
      <c r="AJ47" s="439">
        <v>0</v>
      </c>
      <c r="AK47" s="439">
        <v>0</v>
      </c>
      <c r="AL47" s="439">
        <v>0</v>
      </c>
      <c r="AM47" s="439">
        <v>0</v>
      </c>
      <c r="AN47" s="403"/>
    </row>
    <row r="48" spans="1:52" s="394" customFormat="1" ht="15" thickBot="1" x14ac:dyDescent="0.4">
      <c r="A48" s="407" t="s">
        <v>574</v>
      </c>
      <c r="B48" s="406"/>
      <c r="C48" s="407"/>
      <c r="D48" s="409">
        <v>373660100.29773903</v>
      </c>
      <c r="E48" s="440">
        <v>0.87047637909092002</v>
      </c>
      <c r="F48" s="408">
        <v>4184575976.37255</v>
      </c>
      <c r="G48" s="425"/>
      <c r="H48" s="425"/>
      <c r="I48" s="425"/>
      <c r="J48" s="441">
        <v>325262291.117926</v>
      </c>
      <c r="K48" s="409">
        <v>325262291.117926</v>
      </c>
      <c r="L48" s="409">
        <v>324487592.27621102</v>
      </c>
      <c r="M48" s="409">
        <v>324272856.49010903</v>
      </c>
      <c r="N48" s="409">
        <v>324149452.37041903</v>
      </c>
      <c r="O48" s="409">
        <v>318983282.7859</v>
      </c>
      <c r="P48" s="409">
        <v>317362051.67252702</v>
      </c>
      <c r="Q48" s="409">
        <v>317286751.95356202</v>
      </c>
      <c r="R48" s="409">
        <v>316513096.12939203</v>
      </c>
      <c r="S48" s="409">
        <v>314865380.67443699</v>
      </c>
      <c r="T48" s="409">
        <v>287335562.49646097</v>
      </c>
      <c r="U48" s="409">
        <v>113591925.78074799</v>
      </c>
      <c r="V48" s="409">
        <v>113472628.55099601</v>
      </c>
      <c r="W48" s="409">
        <v>113259335.526063</v>
      </c>
      <c r="X48" s="409">
        <v>110855422.649561</v>
      </c>
      <c r="Y48" s="409">
        <v>43996762.236565202</v>
      </c>
      <c r="Z48" s="409">
        <v>43781420.558813199</v>
      </c>
      <c r="AA48" s="409">
        <v>43045779.775240697</v>
      </c>
      <c r="AB48" s="409">
        <v>42555352.586192399</v>
      </c>
      <c r="AC48" s="409">
        <v>42555352.586192399</v>
      </c>
      <c r="AD48" s="409">
        <v>4542958.2484031701</v>
      </c>
      <c r="AE48" s="409">
        <v>4284607.19722737</v>
      </c>
      <c r="AF48" s="409">
        <v>4284607.19722737</v>
      </c>
      <c r="AG48" s="409">
        <v>4284607.19722737</v>
      </c>
      <c r="AH48" s="409">
        <v>4284607.19722737</v>
      </c>
      <c r="AI48" s="409">
        <v>0</v>
      </c>
      <c r="AJ48" s="409">
        <v>0</v>
      </c>
      <c r="AK48" s="409">
        <v>0</v>
      </c>
      <c r="AL48" s="409">
        <v>0</v>
      </c>
      <c r="AM48" s="409">
        <v>0</v>
      </c>
      <c r="AN48" s="403"/>
    </row>
    <row r="49" spans="1:40" s="394" customFormat="1" ht="15" thickBot="1" x14ac:dyDescent="0.4">
      <c r="A49" s="407" t="s">
        <v>290</v>
      </c>
      <c r="B49" s="406"/>
      <c r="C49" s="407"/>
      <c r="D49" s="407"/>
      <c r="E49" s="407"/>
      <c r="F49" s="408"/>
      <c r="G49" s="409">
        <v>216877649.85750401</v>
      </c>
      <c r="H49" s="409">
        <v>387368187.41850299</v>
      </c>
      <c r="I49" s="409">
        <v>664862937.97458196</v>
      </c>
      <c r="J49" s="409">
        <v>663608708.86968195</v>
      </c>
      <c r="K49" s="409">
        <v>660492751.79839098</v>
      </c>
      <c r="L49" s="409">
        <v>654083990.41575396</v>
      </c>
      <c r="M49" s="409">
        <v>647948523.60547698</v>
      </c>
      <c r="N49" s="409">
        <v>636234857.96193194</v>
      </c>
      <c r="O49" s="409">
        <v>633245187.45518303</v>
      </c>
      <c r="P49" s="409">
        <v>629391419.21795702</v>
      </c>
      <c r="Q49" s="409">
        <v>546232395.23790205</v>
      </c>
      <c r="R49" s="409">
        <v>512123205.54027802</v>
      </c>
      <c r="S49" s="409">
        <v>360082687.058384</v>
      </c>
      <c r="T49" s="409">
        <v>257561584.356002</v>
      </c>
      <c r="U49" s="409">
        <v>254536072.365289</v>
      </c>
      <c r="V49" s="409">
        <v>191427684.44179401</v>
      </c>
      <c r="W49" s="409">
        <v>168355316.54817101</v>
      </c>
      <c r="X49" s="409">
        <v>45670514.309107199</v>
      </c>
      <c r="Y49" s="409">
        <v>41857243.125905298</v>
      </c>
      <c r="Z49" s="409">
        <v>40521623.398214497</v>
      </c>
      <c r="AA49" s="409">
        <v>36029849.544757403</v>
      </c>
      <c r="AB49" s="409">
        <v>22678926.880655799</v>
      </c>
      <c r="AC49" s="409">
        <v>12257537.135907199</v>
      </c>
      <c r="AD49" s="409">
        <v>12225950.539003801</v>
      </c>
      <c r="AE49" s="409">
        <v>12225950.539003801</v>
      </c>
      <c r="AF49" s="409">
        <v>5895804.4673943603</v>
      </c>
      <c r="AG49" s="409">
        <v>2914302.7446451802</v>
      </c>
      <c r="AH49" s="409">
        <v>0</v>
      </c>
      <c r="AI49" s="409">
        <v>0</v>
      </c>
      <c r="AJ49" s="409">
        <v>0</v>
      </c>
      <c r="AK49" s="409">
        <v>0</v>
      </c>
      <c r="AL49" s="409">
        <v>0</v>
      </c>
      <c r="AM49" s="409">
        <v>0</v>
      </c>
      <c r="AN49" s="403"/>
    </row>
    <row r="50" spans="1:40" s="394" customFormat="1" ht="15" thickBot="1" x14ac:dyDescent="0.4">
      <c r="A50" s="407" t="s">
        <v>633</v>
      </c>
      <c r="B50" s="406"/>
      <c r="C50" s="407"/>
      <c r="D50" s="407"/>
      <c r="E50" s="407"/>
      <c r="F50" s="408"/>
      <c r="G50" s="409">
        <v>216877649.85750401</v>
      </c>
      <c r="H50" s="409">
        <v>387368187.41850299</v>
      </c>
      <c r="I50" s="409">
        <v>664862937.97458196</v>
      </c>
      <c r="J50" s="409">
        <v>988870999.98760796</v>
      </c>
      <c r="K50" s="409">
        <v>985755042.91631699</v>
      </c>
      <c r="L50" s="409">
        <v>978571582.69196498</v>
      </c>
      <c r="M50" s="409">
        <v>972221380.09558594</v>
      </c>
      <c r="N50" s="409">
        <v>960384310.33235097</v>
      </c>
      <c r="O50" s="409">
        <v>952228470.24108303</v>
      </c>
      <c r="P50" s="409">
        <v>946753470.89048398</v>
      </c>
      <c r="Q50" s="409">
        <v>863519147.19146395</v>
      </c>
      <c r="R50" s="409">
        <v>828636301.66966999</v>
      </c>
      <c r="S50" s="409">
        <v>674948067.73282099</v>
      </c>
      <c r="T50" s="409">
        <v>544897146.85246301</v>
      </c>
      <c r="U50" s="409">
        <v>368127998.14603698</v>
      </c>
      <c r="V50" s="409">
        <v>304900312.99278998</v>
      </c>
      <c r="W50" s="409">
        <v>281614652.07423401</v>
      </c>
      <c r="X50" s="409">
        <v>156525936.95866901</v>
      </c>
      <c r="Y50" s="409">
        <v>85854005.362470403</v>
      </c>
      <c r="Z50" s="409">
        <v>84303043.957027599</v>
      </c>
      <c r="AA50" s="409">
        <v>79075629.3199981</v>
      </c>
      <c r="AB50" s="409">
        <v>65234279.466848098</v>
      </c>
      <c r="AC50" s="409">
        <v>54812889.722099602</v>
      </c>
      <c r="AD50" s="409">
        <v>16768908.787407</v>
      </c>
      <c r="AE50" s="409">
        <v>16510557.7362312</v>
      </c>
      <c r="AF50" s="409">
        <v>10180411.6646217</v>
      </c>
      <c r="AG50" s="409">
        <v>7198909.9418725502</v>
      </c>
      <c r="AH50" s="409">
        <v>4284607.19722737</v>
      </c>
      <c r="AI50" s="409">
        <v>0</v>
      </c>
      <c r="AJ50" s="409">
        <v>0</v>
      </c>
      <c r="AK50" s="409">
        <v>0</v>
      </c>
      <c r="AL50" s="409">
        <v>0</v>
      </c>
      <c r="AM50" s="409">
        <v>0</v>
      </c>
      <c r="AN50" s="403"/>
    </row>
    <row r="51" spans="1:40" s="394" customFormat="1" ht="14.5" customHeight="1" thickBot="1" x14ac:dyDescent="0.4">
      <c r="A51" s="407" t="s">
        <v>635</v>
      </c>
      <c r="B51" s="406"/>
      <c r="C51" s="407"/>
      <c r="D51" s="407"/>
      <c r="E51" s="407"/>
      <c r="F51" s="408"/>
      <c r="G51" s="425"/>
      <c r="H51" s="425"/>
      <c r="I51" s="425"/>
      <c r="J51" s="425"/>
      <c r="K51" s="409">
        <v>0</v>
      </c>
      <c r="L51" s="409">
        <v>26431.212613938402</v>
      </c>
      <c r="M51" s="409">
        <v>7326.3659536763998</v>
      </c>
      <c r="N51" s="409">
        <v>4210.3077342174902</v>
      </c>
      <c r="O51" s="409">
        <v>176259.62417329801</v>
      </c>
      <c r="P51" s="409">
        <v>55313.2416708358</v>
      </c>
      <c r="Q51" s="409">
        <v>2569.07945973799</v>
      </c>
      <c r="R51" s="409">
        <v>26395.626890843701</v>
      </c>
      <c r="S51" s="409">
        <v>56216.835720058501</v>
      </c>
      <c r="T51" s="409">
        <v>939263.67035059095</v>
      </c>
      <c r="U51" s="409">
        <v>5927793.8149339203</v>
      </c>
      <c r="V51" s="409">
        <v>4070.1886643231801</v>
      </c>
      <c r="W51" s="409">
        <v>7277.1417582272597</v>
      </c>
      <c r="X51" s="409">
        <v>82016.815984352506</v>
      </c>
      <c r="Y51" s="409">
        <v>2281087.01511417</v>
      </c>
      <c r="Z51" s="409">
        <v>7347.0377943364401</v>
      </c>
      <c r="AA51" s="409">
        <v>25098.6278939773</v>
      </c>
      <c r="AB51" s="409">
        <v>16732.418595985</v>
      </c>
      <c r="AC51" s="409">
        <v>0</v>
      </c>
      <c r="AD51" s="409">
        <v>1296908.7116270601</v>
      </c>
      <c r="AE51" s="409">
        <v>8814.43368051178</v>
      </c>
      <c r="AF51" s="409">
        <v>0</v>
      </c>
      <c r="AG51" s="409">
        <v>0</v>
      </c>
      <c r="AH51" s="409">
        <v>0</v>
      </c>
      <c r="AI51" s="409">
        <v>146182.435934062</v>
      </c>
      <c r="AJ51" s="409">
        <v>0</v>
      </c>
      <c r="AK51" s="409">
        <v>0</v>
      </c>
      <c r="AL51" s="409">
        <v>0</v>
      </c>
      <c r="AM51" s="409">
        <v>0</v>
      </c>
      <c r="AN51" s="403"/>
    </row>
    <row r="52" spans="1:40" s="394" customFormat="1" ht="15" thickBot="1" x14ac:dyDescent="0.4">
      <c r="A52" s="407" t="s">
        <v>582</v>
      </c>
      <c r="C52" s="366"/>
      <c r="D52" s="366"/>
      <c r="E52" s="366"/>
      <c r="F52" s="398"/>
      <c r="G52" s="429"/>
      <c r="H52" s="429"/>
      <c r="I52" s="429"/>
      <c r="J52" s="429"/>
      <c r="K52" s="402">
        <v>0</v>
      </c>
      <c r="L52" s="402">
        <v>774698.84171453398</v>
      </c>
      <c r="M52" s="402">
        <v>214735.78610225499</v>
      </c>
      <c r="N52" s="402">
        <v>123404.11968991499</v>
      </c>
      <c r="O52" s="402">
        <v>5166169.5845193798</v>
      </c>
      <c r="P52" s="402">
        <v>1621231.1133721999</v>
      </c>
      <c r="Q52" s="402">
        <v>75299.718964920394</v>
      </c>
      <c r="R52" s="402">
        <v>773655.82417062996</v>
      </c>
      <c r="S52" s="402">
        <v>1647715.4549549201</v>
      </c>
      <c r="T52" s="402">
        <v>27529818.1779758</v>
      </c>
      <c r="U52" s="402">
        <v>173743636.71571299</v>
      </c>
      <c r="V52" s="402">
        <v>119297.229751313</v>
      </c>
      <c r="W52" s="402">
        <v>213293.02493364099</v>
      </c>
      <c r="X52" s="402">
        <v>2403912.8765013702</v>
      </c>
      <c r="Y52" s="402">
        <v>66858660.4129963</v>
      </c>
      <c r="Z52" s="402">
        <v>215341.67775200101</v>
      </c>
      <c r="AA52" s="402">
        <v>735640.78357247601</v>
      </c>
      <c r="AB52" s="402">
        <v>490427.18904832198</v>
      </c>
      <c r="AC52" s="402">
        <v>0</v>
      </c>
      <c r="AD52" s="402">
        <v>38012394.3377892</v>
      </c>
      <c r="AE52" s="402">
        <v>258351.05117580001</v>
      </c>
      <c r="AF52" s="402">
        <v>0</v>
      </c>
      <c r="AG52" s="402">
        <v>0</v>
      </c>
      <c r="AH52" s="402">
        <v>0</v>
      </c>
      <c r="AI52" s="402">
        <v>4284607.19722737</v>
      </c>
      <c r="AJ52" s="402">
        <v>0</v>
      </c>
      <c r="AK52" s="402">
        <v>0</v>
      </c>
      <c r="AL52" s="402">
        <v>0</v>
      </c>
      <c r="AM52" s="402">
        <v>0</v>
      </c>
      <c r="AN52" s="403"/>
    </row>
    <row r="53" spans="1:40" s="394" customFormat="1" ht="15" thickBot="1" x14ac:dyDescent="0.4">
      <c r="A53" s="407" t="s">
        <v>634</v>
      </c>
      <c r="B53" s="406"/>
      <c r="C53" s="407"/>
      <c r="D53" s="407"/>
      <c r="E53" s="407"/>
      <c r="F53" s="408"/>
      <c r="G53" s="425"/>
      <c r="H53" s="425"/>
      <c r="I53" s="425"/>
      <c r="J53" s="409">
        <v>1254229.10490084</v>
      </c>
      <c r="K53" s="409">
        <v>3115957.0712903701</v>
      </c>
      <c r="L53" s="409">
        <v>6408761.3826376498</v>
      </c>
      <c r="M53" s="409">
        <v>6135466.8102769796</v>
      </c>
      <c r="N53" s="409">
        <v>11713665.643545</v>
      </c>
      <c r="O53" s="409">
        <v>2989670.50674889</v>
      </c>
      <c r="P53" s="409">
        <v>3853768.23722619</v>
      </c>
      <c r="Q53" s="409">
        <v>83159023.980054796</v>
      </c>
      <c r="R53" s="409">
        <v>34109189.697623603</v>
      </c>
      <c r="S53" s="409">
        <v>152040518.48189399</v>
      </c>
      <c r="T53" s="409">
        <v>102521102.702383</v>
      </c>
      <c r="U53" s="409">
        <v>3025511.9907125402</v>
      </c>
      <c r="V53" s="409">
        <v>63108387.9234953</v>
      </c>
      <c r="W53" s="409">
        <v>23072367.8936227</v>
      </c>
      <c r="X53" s="409">
        <v>122684802.23906399</v>
      </c>
      <c r="Y53" s="409">
        <v>3813271.18320189</v>
      </c>
      <c r="Z53" s="409">
        <v>1335619.7276907901</v>
      </c>
      <c r="AA53" s="409">
        <v>4491773.85345707</v>
      </c>
      <c r="AB53" s="409">
        <v>13350922.664101601</v>
      </c>
      <c r="AC53" s="409">
        <v>10421389.7447487</v>
      </c>
      <c r="AD53" s="409">
        <v>31586.596903312799</v>
      </c>
      <c r="AE53" s="409">
        <v>0</v>
      </c>
      <c r="AF53" s="409">
        <v>6330146.0716094896</v>
      </c>
      <c r="AG53" s="409">
        <v>2981501.7227491802</v>
      </c>
      <c r="AH53" s="409">
        <v>2914302.7446451802</v>
      </c>
      <c r="AI53" s="409">
        <v>0</v>
      </c>
      <c r="AJ53" s="409">
        <v>0</v>
      </c>
      <c r="AK53" s="409">
        <v>0</v>
      </c>
      <c r="AL53" s="409">
        <v>0</v>
      </c>
      <c r="AM53" s="409">
        <v>0</v>
      </c>
      <c r="AN53" s="403"/>
    </row>
    <row r="54" spans="1:40" s="394" customFormat="1" ht="15" thickBot="1" x14ac:dyDescent="0.4">
      <c r="A54" s="442" t="s">
        <v>470</v>
      </c>
      <c r="B54" s="443"/>
      <c r="C54" s="444"/>
      <c r="D54" s="444"/>
      <c r="E54" s="444"/>
      <c r="F54" s="445"/>
      <c r="G54" s="446"/>
      <c r="H54" s="446"/>
      <c r="I54" s="446"/>
      <c r="J54" s="447">
        <v>1254229.10490084</v>
      </c>
      <c r="K54" s="447">
        <v>3115957.0712903701</v>
      </c>
      <c r="L54" s="447">
        <v>7183460.22435218</v>
      </c>
      <c r="M54" s="447">
        <v>6350202.59637924</v>
      </c>
      <c r="N54" s="447">
        <v>11837069.7632349</v>
      </c>
      <c r="O54" s="447">
        <v>8155840.0912682703</v>
      </c>
      <c r="P54" s="447">
        <v>5474999.3505983902</v>
      </c>
      <c r="Q54" s="447">
        <v>83234323.6990197</v>
      </c>
      <c r="R54" s="447">
        <v>34882845.5217942</v>
      </c>
      <c r="S54" s="447">
        <v>153688233.936849</v>
      </c>
      <c r="T54" s="447">
        <v>130050920.88035899</v>
      </c>
      <c r="U54" s="447">
        <v>176769148.70642599</v>
      </c>
      <c r="V54" s="447">
        <v>63227685.153246596</v>
      </c>
      <c r="W54" s="447">
        <v>23285660.918556299</v>
      </c>
      <c r="X54" s="447">
        <v>125088715.115565</v>
      </c>
      <c r="Y54" s="447">
        <v>70671931.596198201</v>
      </c>
      <c r="Z54" s="447">
        <v>1550961.4054427899</v>
      </c>
      <c r="AA54" s="447">
        <v>5227414.63702955</v>
      </c>
      <c r="AB54" s="447">
        <v>13841349.8531499</v>
      </c>
      <c r="AC54" s="447">
        <v>10421389.7447487</v>
      </c>
      <c r="AD54" s="447">
        <v>38043980.934692502</v>
      </c>
      <c r="AE54" s="447">
        <v>258351.05117580001</v>
      </c>
      <c r="AF54" s="447">
        <v>6330146.0716094896</v>
      </c>
      <c r="AG54" s="447">
        <v>2981501.7227491802</v>
      </c>
      <c r="AH54" s="447">
        <v>2914302.7446451802</v>
      </c>
      <c r="AI54" s="447">
        <v>4284607.19722737</v>
      </c>
      <c r="AJ54" s="447">
        <v>0</v>
      </c>
      <c r="AK54" s="447">
        <v>0</v>
      </c>
      <c r="AL54" s="447">
        <v>0</v>
      </c>
      <c r="AM54" s="447">
        <v>0</v>
      </c>
      <c r="AN54" s="403"/>
    </row>
    <row r="57" spans="1:40" x14ac:dyDescent="0.35">
      <c r="I57" s="448"/>
    </row>
    <row r="61" spans="1:40" ht="14.5" customHeight="1" x14ac:dyDescent="0.35"/>
  </sheetData>
  <mergeCells count="1">
    <mergeCell ref="AO3:AP3"/>
  </mergeCells>
  <pageMargins left="0.7" right="0.7" top="0.75" bottom="0.75" header="0.3" footer="0.3"/>
  <ignoredErrors>
    <ignoredError sqref="G3:AM3"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24FC-C38E-4BEF-A6C0-19EF3B50D337}">
  <sheetPr codeName="Sheet50"/>
  <dimension ref="A1:G22"/>
  <sheetViews>
    <sheetView showGridLines="0" workbookViewId="0">
      <selection sqref="A1:G14"/>
    </sheetView>
  </sheetViews>
  <sheetFormatPr defaultColWidth="8.7265625" defaultRowHeight="14.5" x14ac:dyDescent="0.35"/>
  <cols>
    <col min="1" max="1" width="13.54296875" style="329" customWidth="1"/>
    <col min="2" max="2" width="28.1796875" style="329" customWidth="1"/>
    <col min="3" max="5" width="19.7265625" style="329" customWidth="1"/>
    <col min="6" max="6" width="20.26953125" style="329" customWidth="1"/>
    <col min="7" max="7" width="83.54296875" style="329" customWidth="1"/>
    <col min="8" max="8" width="3" style="329" customWidth="1"/>
    <col min="9" max="16384" width="8.7265625" style="329"/>
  </cols>
  <sheetData>
    <row r="1" spans="1:7" ht="27" thickBot="1" x14ac:dyDescent="0.4">
      <c r="A1" s="321" t="s">
        <v>98</v>
      </c>
      <c r="B1" s="321" t="s">
        <v>152</v>
      </c>
      <c r="C1" s="324" t="s">
        <v>219</v>
      </c>
      <c r="D1" s="324" t="s">
        <v>517</v>
      </c>
      <c r="E1" s="324" t="s">
        <v>218</v>
      </c>
      <c r="F1" s="324" t="s">
        <v>516</v>
      </c>
      <c r="G1" s="321" t="s">
        <v>293</v>
      </c>
    </row>
    <row r="2" spans="1:7" ht="19.5" customHeight="1" thickTop="1" thickBot="1" x14ac:dyDescent="0.4">
      <c r="A2" s="449" t="s">
        <v>199</v>
      </c>
      <c r="B2" s="449" t="s">
        <v>449</v>
      </c>
      <c r="C2" s="450">
        <v>653124</v>
      </c>
      <c r="D2" s="450">
        <v>19143064.440000001</v>
      </c>
      <c r="E2" s="450">
        <v>653124</v>
      </c>
      <c r="F2" s="450">
        <v>19143064.440000001</v>
      </c>
      <c r="G2" s="449" t="s">
        <v>1212</v>
      </c>
    </row>
    <row r="3" spans="1:7" ht="74.25" customHeight="1" thickBot="1" x14ac:dyDescent="0.4">
      <c r="A3" s="449" t="s">
        <v>199</v>
      </c>
      <c r="B3" s="449" t="s">
        <v>629</v>
      </c>
      <c r="C3" s="450">
        <v>661332.12335316604</v>
      </c>
      <c r="D3" s="450">
        <v>19383644.5354813</v>
      </c>
      <c r="E3" s="450">
        <v>661332.12335316604</v>
      </c>
      <c r="F3" s="450">
        <v>19383644.5354813</v>
      </c>
      <c r="G3" s="449" t="s">
        <v>1213</v>
      </c>
    </row>
    <row r="4" spans="1:7" ht="36.75" customHeight="1" thickBot="1" x14ac:dyDescent="0.4">
      <c r="A4" s="449" t="s">
        <v>199</v>
      </c>
      <c r="B4" s="449" t="s">
        <v>631</v>
      </c>
      <c r="C4" s="450">
        <v>42564.082862675001</v>
      </c>
      <c r="D4" s="450">
        <v>1247553.2687049999</v>
      </c>
      <c r="E4" s="450">
        <v>42564.082862675001</v>
      </c>
      <c r="F4" s="450">
        <v>1247553.2687049999</v>
      </c>
      <c r="G4" s="449" t="s">
        <v>1214</v>
      </c>
    </row>
    <row r="5" spans="1:7" ht="36" customHeight="1" thickBot="1" x14ac:dyDescent="0.4">
      <c r="A5" s="449" t="s">
        <v>199</v>
      </c>
      <c r="B5" s="449" t="s">
        <v>552</v>
      </c>
      <c r="C5" s="450">
        <v>60865.146097089899</v>
      </c>
      <c r="D5" s="450">
        <v>1783957.4321057</v>
      </c>
      <c r="E5" s="450">
        <v>60865.146097089899</v>
      </c>
      <c r="F5" s="450">
        <v>1783957.4321057</v>
      </c>
      <c r="G5" s="449" t="s">
        <v>1215</v>
      </c>
    </row>
    <row r="6" spans="1:7" ht="45.75" customHeight="1" thickBot="1" x14ac:dyDescent="0.4">
      <c r="A6" s="449" t="s">
        <v>199</v>
      </c>
      <c r="B6" s="449" t="s">
        <v>630</v>
      </c>
      <c r="C6" s="450">
        <v>341064.58522283402</v>
      </c>
      <c r="D6" s="450">
        <v>9996602.9928812608</v>
      </c>
      <c r="E6" s="450">
        <v>341064.585200214</v>
      </c>
      <c r="F6" s="450">
        <v>9996602.9922182709</v>
      </c>
      <c r="G6" s="449" t="s">
        <v>1216</v>
      </c>
    </row>
    <row r="7" spans="1:7" ht="70.5" customHeight="1" thickBot="1" x14ac:dyDescent="0.4">
      <c r="A7" s="449" t="s">
        <v>199</v>
      </c>
      <c r="B7" s="322" t="s">
        <v>628</v>
      </c>
      <c r="C7" s="340">
        <v>39798.519497570298</v>
      </c>
      <c r="D7" s="340">
        <v>1166494.60647378</v>
      </c>
      <c r="E7" s="340">
        <v>39798.519497570298</v>
      </c>
      <c r="F7" s="340">
        <v>1166494.60647378</v>
      </c>
      <c r="G7" s="449" t="s">
        <v>1217</v>
      </c>
    </row>
    <row r="8" spans="1:7" ht="15" thickBot="1" x14ac:dyDescent="0.4">
      <c r="A8" s="449" t="s">
        <v>199</v>
      </c>
      <c r="B8" s="322" t="s">
        <v>451</v>
      </c>
      <c r="C8" s="340">
        <v>577891.19999999995</v>
      </c>
      <c r="D8" s="340">
        <v>16937991.072000001</v>
      </c>
      <c r="E8" s="340">
        <v>577891.19999999995</v>
      </c>
      <c r="F8" s="340">
        <v>16937991.072000001</v>
      </c>
      <c r="G8" s="322" t="s">
        <v>1218</v>
      </c>
    </row>
    <row r="9" spans="1:7" ht="15" thickBot="1" x14ac:dyDescent="0.4">
      <c r="A9" s="449" t="s">
        <v>198</v>
      </c>
      <c r="B9" s="322" t="s">
        <v>439</v>
      </c>
      <c r="C9" s="340">
        <v>1861022.19331772</v>
      </c>
      <c r="D9" s="340">
        <v>54546560.486142203</v>
      </c>
      <c r="E9" s="340">
        <v>1302715.5353224</v>
      </c>
      <c r="F9" s="340">
        <v>38182592.340299599</v>
      </c>
      <c r="G9" s="322" t="s">
        <v>681</v>
      </c>
    </row>
    <row r="10" spans="1:7" ht="15" thickBot="1" x14ac:dyDescent="0.4">
      <c r="A10" s="449" t="s">
        <v>198</v>
      </c>
      <c r="B10" s="322" t="s">
        <v>538</v>
      </c>
      <c r="C10" s="340">
        <v>78926.502811249695</v>
      </c>
      <c r="D10" s="340">
        <v>2313335.7973977299</v>
      </c>
      <c r="E10" s="340">
        <v>41831.046489962297</v>
      </c>
      <c r="F10" s="340">
        <v>1226067.9726207899</v>
      </c>
      <c r="G10" s="322" t="s">
        <v>668</v>
      </c>
    </row>
    <row r="11" spans="1:7" ht="15" thickBot="1" x14ac:dyDescent="0.4">
      <c r="A11" s="449" t="s">
        <v>198</v>
      </c>
      <c r="B11" s="322" t="s">
        <v>542</v>
      </c>
      <c r="C11" s="340">
        <v>6206.78125</v>
      </c>
      <c r="D11" s="340">
        <v>181920.75843749999</v>
      </c>
      <c r="E11" s="340">
        <v>6020.5778124999997</v>
      </c>
      <c r="F11" s="340">
        <v>176463.13568437501</v>
      </c>
      <c r="G11" s="322" t="s">
        <v>678</v>
      </c>
    </row>
    <row r="12" spans="1:7" ht="15" thickBot="1" x14ac:dyDescent="0.4">
      <c r="A12" s="449" t="s">
        <v>97</v>
      </c>
      <c r="B12" s="322" t="s">
        <v>456</v>
      </c>
      <c r="C12" s="340">
        <v>11701.9813519164</v>
      </c>
      <c r="D12" s="340">
        <v>342985.07342466997</v>
      </c>
      <c r="E12" s="340">
        <v>10297.743589686401</v>
      </c>
      <c r="F12" s="340">
        <v>301826.86461370799</v>
      </c>
      <c r="G12" s="322" t="s">
        <v>679</v>
      </c>
    </row>
    <row r="13" spans="1:7" ht="15" thickBot="1" x14ac:dyDescent="0.4">
      <c r="A13" s="449" t="s">
        <v>563</v>
      </c>
      <c r="B13" s="322" t="s">
        <v>443</v>
      </c>
      <c r="C13" s="340">
        <v>17402.924999999999</v>
      </c>
      <c r="D13" s="340">
        <v>510079.73174999998</v>
      </c>
      <c r="E13" s="340">
        <v>16880.83725</v>
      </c>
      <c r="F13" s="340">
        <v>494777.3397975</v>
      </c>
      <c r="G13" s="322" t="s">
        <v>680</v>
      </c>
    </row>
    <row r="14" spans="1:7" ht="15" thickBot="1" x14ac:dyDescent="0.4">
      <c r="A14" s="339" t="s">
        <v>126</v>
      </c>
      <c r="B14" s="332" t="s">
        <v>636</v>
      </c>
      <c r="C14" s="342">
        <v>4351900.0407642201</v>
      </c>
      <c r="D14" s="342">
        <v>127554190.19479901</v>
      </c>
      <c r="E14" s="342">
        <v>3754385.3974752598</v>
      </c>
      <c r="F14" s="342">
        <v>110041036</v>
      </c>
      <c r="G14" s="332"/>
    </row>
    <row r="18" spans="2:6" x14ac:dyDescent="0.35">
      <c r="B18" s="606"/>
      <c r="C18" s="606"/>
      <c r="D18" s="606"/>
      <c r="E18" s="606"/>
      <c r="F18" s="606"/>
    </row>
    <row r="19" spans="2:6" x14ac:dyDescent="0.35">
      <c r="B19" s="606"/>
      <c r="C19" s="606"/>
      <c r="D19" s="606"/>
      <c r="E19" s="606"/>
      <c r="F19" s="606"/>
    </row>
    <row r="20" spans="2:6" x14ac:dyDescent="0.35">
      <c r="B20" s="606"/>
      <c r="C20" s="606"/>
      <c r="D20" s="606"/>
      <c r="E20" s="606"/>
      <c r="F20" s="606"/>
    </row>
    <row r="21" spans="2:6" x14ac:dyDescent="0.35">
      <c r="B21" s="606"/>
      <c r="C21" s="606"/>
      <c r="D21" s="606"/>
      <c r="E21" s="606"/>
      <c r="F21" s="606"/>
    </row>
    <row r="22" spans="2:6" x14ac:dyDescent="0.35">
      <c r="B22" s="606"/>
      <c r="C22" s="606"/>
      <c r="D22" s="606"/>
      <c r="E22" s="606"/>
      <c r="F22" s="606"/>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CB3F-F0D7-40DD-B263-6AA7CEDCC0CD}">
  <sheetPr codeName="Sheet51"/>
  <dimension ref="A1:AY67"/>
  <sheetViews>
    <sheetView showGridLines="0" topLeftCell="A2" workbookViewId="0">
      <selection activeCell="B22" sqref="B22"/>
    </sheetView>
  </sheetViews>
  <sheetFormatPr defaultColWidth="9.1796875" defaultRowHeight="14.5" outlineLevelCol="2" x14ac:dyDescent="0.35"/>
  <cols>
    <col min="1" max="1" width="16.7265625" style="356" customWidth="1"/>
    <col min="2" max="2" width="53.26953125" style="356" customWidth="1"/>
    <col min="3" max="3" width="11.54296875" style="356" customWidth="1" outlineLevel="2"/>
    <col min="4" max="5" width="14.453125" style="356" customWidth="1" outlineLevel="2"/>
    <col min="6" max="6" width="15" style="356" customWidth="1" outlineLevel="2"/>
    <col min="7" max="7" width="13.54296875" style="356" customWidth="1" outlineLevel="2"/>
    <col min="8" max="9" width="15.54296875" style="356" customWidth="1" outlineLevel="2"/>
    <col min="10" max="11" width="14.54296875" style="356" customWidth="1" outlineLevel="2"/>
    <col min="12" max="14" width="12" style="356" customWidth="1" outlineLevel="2"/>
    <col min="15" max="15" width="12.81640625" style="356" customWidth="1" outlineLevel="2"/>
    <col min="16" max="27" width="12" style="356" customWidth="1" outlineLevel="1"/>
    <col min="28" max="38" width="12" style="356" bestFit="1" customWidth="1"/>
    <col min="39" max="39" width="9" style="356" customWidth="1"/>
    <col min="40" max="49" width="9.1796875" style="356"/>
    <col min="50" max="50" width="16.81640625" style="452" bestFit="1" customWidth="1"/>
    <col min="51" max="51" width="15" style="453" bestFit="1" customWidth="1"/>
    <col min="52" max="16384" width="9.1796875" style="356"/>
  </cols>
  <sheetData>
    <row r="1" spans="1:49" ht="19" thickBot="1" x14ac:dyDescent="0.4">
      <c r="A1" s="451" t="s">
        <v>295</v>
      </c>
    </row>
    <row r="2" spans="1:49" ht="15" customHeight="1" thickTop="1" x14ac:dyDescent="0.35">
      <c r="A2" s="359"/>
      <c r="B2" s="359"/>
      <c r="C2" s="360"/>
      <c r="D2" s="360"/>
      <c r="E2" s="360"/>
      <c r="F2" s="360"/>
      <c r="G2" s="361" t="s">
        <v>110</v>
      </c>
      <c r="H2" s="362"/>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4"/>
      <c r="AN2" s="365"/>
      <c r="AO2" s="366"/>
      <c r="AP2" s="365"/>
    </row>
    <row r="3" spans="1:49" ht="40" thickBot="1" x14ac:dyDescent="0.4">
      <c r="A3" s="367" t="s">
        <v>98</v>
      </c>
      <c r="B3" s="367" t="s">
        <v>152</v>
      </c>
      <c r="C3" s="368" t="s">
        <v>313</v>
      </c>
      <c r="D3" s="368" t="s">
        <v>570</v>
      </c>
      <c r="E3" s="368" t="s">
        <v>189</v>
      </c>
      <c r="F3" s="368" t="s">
        <v>215</v>
      </c>
      <c r="G3" s="369" t="s">
        <v>401</v>
      </c>
      <c r="H3" s="370" t="s">
        <v>402</v>
      </c>
      <c r="I3" s="370" t="s">
        <v>403</v>
      </c>
      <c r="J3" s="370" t="s">
        <v>404</v>
      </c>
      <c r="K3" s="370" t="s">
        <v>405</v>
      </c>
      <c r="L3" s="370" t="s">
        <v>406</v>
      </c>
      <c r="M3" s="370" t="s">
        <v>407</v>
      </c>
      <c r="N3" s="370" t="s">
        <v>408</v>
      </c>
      <c r="O3" s="370" t="s">
        <v>409</v>
      </c>
      <c r="P3" s="370" t="s">
        <v>410</v>
      </c>
      <c r="Q3" s="370" t="s">
        <v>411</v>
      </c>
      <c r="R3" s="370" t="s">
        <v>412</v>
      </c>
      <c r="S3" s="370" t="s">
        <v>413</v>
      </c>
      <c r="T3" s="370" t="s">
        <v>414</v>
      </c>
      <c r="U3" s="370" t="s">
        <v>415</v>
      </c>
      <c r="V3" s="370" t="s">
        <v>416</v>
      </c>
      <c r="W3" s="370" t="s">
        <v>417</v>
      </c>
      <c r="X3" s="370" t="s">
        <v>418</v>
      </c>
      <c r="Y3" s="370" t="s">
        <v>419</v>
      </c>
      <c r="Z3" s="370" t="s">
        <v>420</v>
      </c>
      <c r="AA3" s="370" t="s">
        <v>421</v>
      </c>
      <c r="AB3" s="370" t="s">
        <v>422</v>
      </c>
      <c r="AC3" s="370" t="s">
        <v>423</v>
      </c>
      <c r="AD3" s="370" t="s">
        <v>424</v>
      </c>
      <c r="AE3" s="370" t="s">
        <v>425</v>
      </c>
      <c r="AF3" s="370" t="s">
        <v>426</v>
      </c>
      <c r="AG3" s="370" t="s">
        <v>427</v>
      </c>
      <c r="AH3" s="370" t="s">
        <v>428</v>
      </c>
      <c r="AI3" s="370" t="s">
        <v>429</v>
      </c>
      <c r="AJ3" s="370" t="s">
        <v>430</v>
      </c>
      <c r="AK3" s="370" t="s">
        <v>431</v>
      </c>
      <c r="AL3" s="370" t="s">
        <v>432</v>
      </c>
      <c r="AM3" s="371" t="s">
        <v>433</v>
      </c>
      <c r="AN3" s="366"/>
      <c r="AO3" s="454"/>
      <c r="AP3" s="454"/>
      <c r="AQ3" s="365"/>
      <c r="AR3" s="365"/>
      <c r="AS3" s="365"/>
      <c r="AT3" s="365"/>
      <c r="AU3" s="365"/>
      <c r="AV3" s="365"/>
      <c r="AW3" s="365"/>
    </row>
    <row r="4" spans="1:49" ht="15.65" customHeight="1" thickTop="1" thickBot="1" x14ac:dyDescent="0.4">
      <c r="A4" s="373" t="s">
        <v>198</v>
      </c>
      <c r="B4" s="373" t="s">
        <v>439</v>
      </c>
      <c r="C4" s="423">
        <v>13.811473035363599</v>
      </c>
      <c r="D4" s="382">
        <v>320714687.89392197</v>
      </c>
      <c r="E4" s="455">
        <v>0.75852119581486399</v>
      </c>
      <c r="F4" s="456">
        <v>3247483931.0769401</v>
      </c>
      <c r="G4" s="378"/>
      <c r="H4" s="378"/>
      <c r="I4" s="378"/>
      <c r="J4" s="375">
        <v>243268888.57668799</v>
      </c>
      <c r="K4" s="375">
        <v>243206509.69672701</v>
      </c>
      <c r="L4" s="375">
        <v>242300775.820079</v>
      </c>
      <c r="M4" s="375">
        <v>239701241.185388</v>
      </c>
      <c r="N4" s="375">
        <v>238242493.62187701</v>
      </c>
      <c r="O4" s="375">
        <v>236972211.107968</v>
      </c>
      <c r="P4" s="375">
        <v>233548225.487147</v>
      </c>
      <c r="Q4" s="375">
        <v>230701532.63729501</v>
      </c>
      <c r="R4" s="375">
        <v>228558734.09472099</v>
      </c>
      <c r="S4" s="375">
        <v>224720940.79824299</v>
      </c>
      <c r="T4" s="375">
        <v>216778063.451336</v>
      </c>
      <c r="U4" s="375">
        <v>179107218.843674</v>
      </c>
      <c r="V4" s="375">
        <v>135173397.38148901</v>
      </c>
      <c r="W4" s="375">
        <v>128448173.90981001</v>
      </c>
      <c r="X4" s="375">
        <v>125104117.505868</v>
      </c>
      <c r="Y4" s="375">
        <v>18288030.887594201</v>
      </c>
      <c r="Z4" s="375">
        <v>18248881.816095199</v>
      </c>
      <c r="AA4" s="375">
        <v>18248881.816095199</v>
      </c>
      <c r="AB4" s="375">
        <v>18248881.816095199</v>
      </c>
      <c r="AC4" s="375">
        <v>18248881.816095199</v>
      </c>
      <c r="AD4" s="375">
        <v>2924928.8710063598</v>
      </c>
      <c r="AE4" s="375">
        <v>2924928.8710063598</v>
      </c>
      <c r="AF4" s="375">
        <v>2924928.8710063598</v>
      </c>
      <c r="AG4" s="375">
        <v>796531.09681721998</v>
      </c>
      <c r="AH4" s="375">
        <v>796531.09681721998</v>
      </c>
      <c r="AI4" s="375">
        <v>0</v>
      </c>
      <c r="AJ4" s="375">
        <v>0</v>
      </c>
      <c r="AK4" s="375">
        <v>0</v>
      </c>
      <c r="AL4" s="375">
        <v>0</v>
      </c>
      <c r="AM4" s="375">
        <v>0</v>
      </c>
      <c r="AN4" s="365"/>
      <c r="AO4" s="365"/>
      <c r="AP4" s="365"/>
      <c r="AQ4" s="365"/>
      <c r="AR4" s="365"/>
      <c r="AS4" s="365"/>
      <c r="AT4" s="365"/>
      <c r="AU4" s="365"/>
      <c r="AV4" s="365"/>
      <c r="AW4" s="365"/>
    </row>
    <row r="5" spans="1:49" ht="15.65" customHeight="1" thickBot="1" x14ac:dyDescent="0.4">
      <c r="A5" s="594" t="s">
        <v>198</v>
      </c>
      <c r="B5" s="594" t="s">
        <v>442</v>
      </c>
      <c r="C5" s="422">
        <v>11.246085474299299</v>
      </c>
      <c r="D5" s="382">
        <v>269381913.05046999</v>
      </c>
      <c r="E5" s="455">
        <v>0.76333374907329399</v>
      </c>
      <c r="F5" s="456">
        <v>2046609041.54</v>
      </c>
      <c r="G5" s="457"/>
      <c r="H5" s="457"/>
      <c r="I5" s="457"/>
      <c r="J5" s="427">
        <v>205628305.621351</v>
      </c>
      <c r="K5" s="427">
        <v>205628305.621351</v>
      </c>
      <c r="L5" s="427">
        <v>205628305.621351</v>
      </c>
      <c r="M5" s="427">
        <v>205628305.621351</v>
      </c>
      <c r="N5" s="427">
        <v>153913771.285806</v>
      </c>
      <c r="O5" s="427">
        <v>148333241.81868801</v>
      </c>
      <c r="P5" s="427">
        <v>145626215.83480701</v>
      </c>
      <c r="Q5" s="427">
        <v>116519955.004017</v>
      </c>
      <c r="R5" s="427">
        <v>116469814.539626</v>
      </c>
      <c r="S5" s="427">
        <v>105535834.928342</v>
      </c>
      <c r="T5" s="427">
        <v>95096158.627060398</v>
      </c>
      <c r="U5" s="427">
        <v>87314960.370165795</v>
      </c>
      <c r="V5" s="427">
        <v>87131316.554251701</v>
      </c>
      <c r="W5" s="427">
        <v>86512236.350495905</v>
      </c>
      <c r="X5" s="427">
        <v>81642313.741340205</v>
      </c>
      <c r="Y5" s="427">
        <v>0</v>
      </c>
      <c r="Z5" s="427">
        <v>0</v>
      </c>
      <c r="AA5" s="427">
        <v>0</v>
      </c>
      <c r="AB5" s="427">
        <v>0</v>
      </c>
      <c r="AC5" s="427">
        <v>0</v>
      </c>
      <c r="AD5" s="427">
        <v>0</v>
      </c>
      <c r="AE5" s="427">
        <v>0</v>
      </c>
      <c r="AF5" s="427">
        <v>0</v>
      </c>
      <c r="AG5" s="427">
        <v>0</v>
      </c>
      <c r="AH5" s="427">
        <v>0</v>
      </c>
      <c r="AI5" s="427">
        <v>0</v>
      </c>
      <c r="AJ5" s="427">
        <v>0</v>
      </c>
      <c r="AK5" s="427">
        <v>0</v>
      </c>
      <c r="AL5" s="427">
        <v>0</v>
      </c>
      <c r="AM5" s="427">
        <v>0</v>
      </c>
      <c r="AN5" s="365"/>
      <c r="AO5" s="365"/>
      <c r="AP5" s="365"/>
      <c r="AQ5" s="365"/>
      <c r="AR5" s="365"/>
      <c r="AS5" s="365"/>
      <c r="AT5" s="365"/>
      <c r="AU5" s="365"/>
      <c r="AV5" s="365"/>
      <c r="AW5" s="365"/>
    </row>
    <row r="6" spans="1:49" ht="15.65" customHeight="1" thickBot="1" x14ac:dyDescent="0.4">
      <c r="A6" s="594" t="s">
        <v>198</v>
      </c>
      <c r="B6" s="594" t="s">
        <v>542</v>
      </c>
      <c r="C6" s="422">
        <v>12.4944487442349</v>
      </c>
      <c r="D6" s="382">
        <v>223011573.75864699</v>
      </c>
      <c r="E6" s="455">
        <v>0.97024384303843603</v>
      </c>
      <c r="F6" s="456">
        <v>2480476359.81215</v>
      </c>
      <c r="G6" s="457"/>
      <c r="H6" s="457"/>
      <c r="I6" s="457"/>
      <c r="J6" s="427">
        <v>216375606.36564001</v>
      </c>
      <c r="K6" s="427">
        <v>216248221.19373301</v>
      </c>
      <c r="L6" s="427">
        <v>214672459.764642</v>
      </c>
      <c r="M6" s="427">
        <v>207440479.90150201</v>
      </c>
      <c r="N6" s="427">
        <v>196275342.36976701</v>
      </c>
      <c r="O6" s="427">
        <v>189857905.10252199</v>
      </c>
      <c r="P6" s="427">
        <v>187616085.568528</v>
      </c>
      <c r="Q6" s="427">
        <v>185679687.769669</v>
      </c>
      <c r="R6" s="427">
        <v>184754352.55943099</v>
      </c>
      <c r="S6" s="427">
        <v>178921843.06925899</v>
      </c>
      <c r="T6" s="427">
        <v>157832853.36262101</v>
      </c>
      <c r="U6" s="427">
        <v>126719436.776903</v>
      </c>
      <c r="V6" s="427">
        <v>79890521.549641907</v>
      </c>
      <c r="W6" s="427">
        <v>70817184.410167396</v>
      </c>
      <c r="X6" s="427">
        <v>66305404.844700098</v>
      </c>
      <c r="Y6" s="427">
        <v>213795.04068437501</v>
      </c>
      <c r="Z6" s="427">
        <v>213795.04068437501</v>
      </c>
      <c r="AA6" s="427">
        <v>213795.04068437501</v>
      </c>
      <c r="AB6" s="427">
        <v>213795.04068437501</v>
      </c>
      <c r="AC6" s="427">
        <v>213795.04068437501</v>
      </c>
      <c r="AD6" s="427">
        <v>0</v>
      </c>
      <c r="AE6" s="427">
        <v>0</v>
      </c>
      <c r="AF6" s="427">
        <v>0</v>
      </c>
      <c r="AG6" s="427">
        <v>0</v>
      </c>
      <c r="AH6" s="427">
        <v>0</v>
      </c>
      <c r="AI6" s="427">
        <v>0</v>
      </c>
      <c r="AJ6" s="427">
        <v>0</v>
      </c>
      <c r="AK6" s="427">
        <v>0</v>
      </c>
      <c r="AL6" s="427">
        <v>0</v>
      </c>
      <c r="AM6" s="427">
        <v>0</v>
      </c>
      <c r="AN6" s="365"/>
      <c r="AO6" s="365"/>
      <c r="AP6" s="365"/>
      <c r="AQ6" s="365"/>
      <c r="AR6" s="365"/>
      <c r="AS6" s="365"/>
      <c r="AT6" s="365"/>
      <c r="AU6" s="365"/>
      <c r="AV6" s="365"/>
      <c r="AW6" s="365"/>
    </row>
    <row r="7" spans="1:49" ht="15.65" customHeight="1" thickBot="1" x14ac:dyDescent="0.4">
      <c r="A7" s="594" t="s">
        <v>198</v>
      </c>
      <c r="B7" s="594" t="s">
        <v>158</v>
      </c>
      <c r="C7" s="422">
        <v>19.974185451619299</v>
      </c>
      <c r="D7" s="382">
        <v>54194123.2507746</v>
      </c>
      <c r="E7" s="455">
        <v>0.86460592706537898</v>
      </c>
      <c r="F7" s="456">
        <v>897929009.97896695</v>
      </c>
      <c r="G7" s="457"/>
      <c r="H7" s="457"/>
      <c r="I7" s="457"/>
      <c r="J7" s="427">
        <v>46856560.174731404</v>
      </c>
      <c r="K7" s="427">
        <v>46856560.174731404</v>
      </c>
      <c r="L7" s="427">
        <v>46856560.174731404</v>
      </c>
      <c r="M7" s="427">
        <v>44617206.875074297</v>
      </c>
      <c r="N7" s="427">
        <v>44617206.875074297</v>
      </c>
      <c r="O7" s="427">
        <v>44617206.875074297</v>
      </c>
      <c r="P7" s="427">
        <v>44617206.875074297</v>
      </c>
      <c r="Q7" s="427">
        <v>44617206.875074297</v>
      </c>
      <c r="R7" s="427">
        <v>44617206.875074297</v>
      </c>
      <c r="S7" s="427">
        <v>44617206.875074297</v>
      </c>
      <c r="T7" s="427">
        <v>44617206.875074297</v>
      </c>
      <c r="U7" s="427">
        <v>44617206.875074297</v>
      </c>
      <c r="V7" s="427">
        <v>44617206.875074297</v>
      </c>
      <c r="W7" s="427">
        <v>44617206.875074297</v>
      </c>
      <c r="X7" s="427">
        <v>44617206.875074297</v>
      </c>
      <c r="Y7" s="427">
        <v>44617206.875074297</v>
      </c>
      <c r="Z7" s="427">
        <v>44617206.875074297</v>
      </c>
      <c r="AA7" s="427">
        <v>44617206.875074297</v>
      </c>
      <c r="AB7" s="427">
        <v>44617206.875074297</v>
      </c>
      <c r="AC7" s="427">
        <v>43484019.453584202</v>
      </c>
      <c r="AD7" s="427">
        <v>0</v>
      </c>
      <c r="AE7" s="427">
        <v>0</v>
      </c>
      <c r="AF7" s="427">
        <v>0</v>
      </c>
      <c r="AG7" s="427">
        <v>0</v>
      </c>
      <c r="AH7" s="427">
        <v>0</v>
      </c>
      <c r="AI7" s="427">
        <v>0</v>
      </c>
      <c r="AJ7" s="427">
        <v>0</v>
      </c>
      <c r="AK7" s="427">
        <v>0</v>
      </c>
      <c r="AL7" s="427">
        <v>0</v>
      </c>
      <c r="AM7" s="427">
        <v>0</v>
      </c>
      <c r="AN7" s="365"/>
      <c r="AO7" s="365"/>
      <c r="AP7" s="365"/>
      <c r="AQ7" s="365"/>
      <c r="AR7" s="365"/>
      <c r="AS7" s="365"/>
      <c r="AT7" s="365"/>
      <c r="AU7" s="365"/>
      <c r="AV7" s="365"/>
      <c r="AW7" s="365"/>
    </row>
    <row r="8" spans="1:49" ht="15.65" customHeight="1" thickBot="1" x14ac:dyDescent="0.4">
      <c r="A8" s="594" t="s">
        <v>198</v>
      </c>
      <c r="B8" s="594" t="s">
        <v>444</v>
      </c>
      <c r="C8" s="422">
        <v>8.0494645999505092</v>
      </c>
      <c r="D8" s="382">
        <v>43225396.368938603</v>
      </c>
      <c r="E8" s="455">
        <v>0.76999999999999902</v>
      </c>
      <c r="F8" s="456">
        <v>267711516.234263</v>
      </c>
      <c r="G8" s="457"/>
      <c r="H8" s="457"/>
      <c r="I8" s="457"/>
      <c r="J8" s="427">
        <v>33283555.204082701</v>
      </c>
      <c r="K8" s="427">
        <v>33283555.204082701</v>
      </c>
      <c r="L8" s="427">
        <v>33283555.204082701</v>
      </c>
      <c r="M8" s="427">
        <v>16684600.4317782</v>
      </c>
      <c r="N8" s="427">
        <v>16684600.4317782</v>
      </c>
      <c r="O8" s="427">
        <v>15109560.8036744</v>
      </c>
      <c r="P8" s="427">
        <v>15109560.8036744</v>
      </c>
      <c r="Q8" s="427">
        <v>15109560.8036744</v>
      </c>
      <c r="R8" s="427">
        <v>15088137.1107012</v>
      </c>
      <c r="S8" s="427">
        <v>15088137.1107012</v>
      </c>
      <c r="T8" s="427">
        <v>14163177.284941999</v>
      </c>
      <c r="U8" s="427">
        <v>14163177.284941999</v>
      </c>
      <c r="V8" s="427">
        <v>14163177.284941999</v>
      </c>
      <c r="W8" s="427">
        <v>2690916.94392714</v>
      </c>
      <c r="X8" s="427">
        <v>2690916.94392714</v>
      </c>
      <c r="Y8" s="427">
        <v>2274050.3640814601</v>
      </c>
      <c r="Z8" s="427">
        <v>2274050.3640814601</v>
      </c>
      <c r="AA8" s="427">
        <v>2169525.3860132098</v>
      </c>
      <c r="AB8" s="427">
        <v>2065000.4079449601</v>
      </c>
      <c r="AC8" s="427">
        <v>2065000.4079449601</v>
      </c>
      <c r="AD8" s="427">
        <v>89233.484429001604</v>
      </c>
      <c r="AE8" s="427">
        <v>89233.484429001604</v>
      </c>
      <c r="AF8" s="427">
        <v>89233.484429001604</v>
      </c>
      <c r="AG8" s="427">
        <v>0</v>
      </c>
      <c r="AH8" s="427">
        <v>0</v>
      </c>
      <c r="AI8" s="427">
        <v>0</v>
      </c>
      <c r="AJ8" s="427">
        <v>0</v>
      </c>
      <c r="AK8" s="427">
        <v>0</v>
      </c>
      <c r="AL8" s="427">
        <v>0</v>
      </c>
      <c r="AM8" s="427">
        <v>0</v>
      </c>
      <c r="AN8" s="365"/>
      <c r="AO8" s="365"/>
      <c r="AP8" s="365"/>
      <c r="AQ8" s="365"/>
      <c r="AR8" s="365"/>
      <c r="AS8" s="365"/>
      <c r="AT8" s="365"/>
      <c r="AU8" s="365"/>
      <c r="AV8" s="365"/>
      <c r="AW8" s="365"/>
    </row>
    <row r="9" spans="1:49" ht="15.65" customHeight="1" thickBot="1" x14ac:dyDescent="0.4">
      <c r="A9" s="594" t="s">
        <v>198</v>
      </c>
      <c r="B9" s="594" t="s">
        <v>586</v>
      </c>
      <c r="C9" s="422">
        <v>7</v>
      </c>
      <c r="D9" s="382">
        <v>34145567.6705584</v>
      </c>
      <c r="E9" s="455">
        <v>1</v>
      </c>
      <c r="F9" s="456">
        <v>239018973.69390899</v>
      </c>
      <c r="G9" s="457"/>
      <c r="H9" s="457"/>
      <c r="I9" s="457"/>
      <c r="J9" s="427">
        <v>34145567.6705584</v>
      </c>
      <c r="K9" s="427">
        <v>34145567.6705584</v>
      </c>
      <c r="L9" s="427">
        <v>34145567.6705584</v>
      </c>
      <c r="M9" s="427">
        <v>34145567.6705584</v>
      </c>
      <c r="N9" s="427">
        <v>34145567.6705584</v>
      </c>
      <c r="O9" s="427">
        <v>34145567.6705584</v>
      </c>
      <c r="P9" s="427">
        <v>34145567.6705584</v>
      </c>
      <c r="Q9" s="427">
        <v>0</v>
      </c>
      <c r="R9" s="427">
        <v>0</v>
      </c>
      <c r="S9" s="427">
        <v>0</v>
      </c>
      <c r="T9" s="427">
        <v>0</v>
      </c>
      <c r="U9" s="427">
        <v>0</v>
      </c>
      <c r="V9" s="427">
        <v>0</v>
      </c>
      <c r="W9" s="427">
        <v>0</v>
      </c>
      <c r="X9" s="427">
        <v>0</v>
      </c>
      <c r="Y9" s="427">
        <v>0</v>
      </c>
      <c r="Z9" s="427">
        <v>0</v>
      </c>
      <c r="AA9" s="427">
        <v>0</v>
      </c>
      <c r="AB9" s="427">
        <v>0</v>
      </c>
      <c r="AC9" s="427">
        <v>0</v>
      </c>
      <c r="AD9" s="427">
        <v>0</v>
      </c>
      <c r="AE9" s="427">
        <v>0</v>
      </c>
      <c r="AF9" s="427">
        <v>0</v>
      </c>
      <c r="AG9" s="427">
        <v>0</v>
      </c>
      <c r="AH9" s="427">
        <v>0</v>
      </c>
      <c r="AI9" s="427">
        <v>0</v>
      </c>
      <c r="AJ9" s="427">
        <v>0</v>
      </c>
      <c r="AK9" s="427">
        <v>0</v>
      </c>
      <c r="AL9" s="427">
        <v>0</v>
      </c>
      <c r="AM9" s="427">
        <v>0</v>
      </c>
      <c r="AN9" s="365"/>
      <c r="AO9" s="365"/>
      <c r="AP9" s="365"/>
      <c r="AQ9" s="365"/>
      <c r="AR9" s="365"/>
      <c r="AS9" s="365"/>
      <c r="AT9" s="365"/>
      <c r="AU9" s="365"/>
      <c r="AV9" s="365"/>
      <c r="AW9" s="365"/>
    </row>
    <row r="10" spans="1:49" ht="15.65" customHeight="1" thickBot="1" x14ac:dyDescent="0.4">
      <c r="A10" s="594" t="s">
        <v>198</v>
      </c>
      <c r="B10" s="594" t="s">
        <v>538</v>
      </c>
      <c r="C10" s="422">
        <v>17.399999999999999</v>
      </c>
      <c r="D10" s="382">
        <v>32194590.256252099</v>
      </c>
      <c r="E10" s="455">
        <v>0.52999999999999903</v>
      </c>
      <c r="F10" s="456">
        <v>296898511.34315699</v>
      </c>
      <c r="G10" s="457"/>
      <c r="H10" s="457"/>
      <c r="I10" s="457"/>
      <c r="J10" s="427">
        <v>17063132.835813601</v>
      </c>
      <c r="K10" s="427">
        <v>17063132.835813601</v>
      </c>
      <c r="L10" s="427">
        <v>17063132.835813601</v>
      </c>
      <c r="M10" s="427">
        <v>17063132.835813601</v>
      </c>
      <c r="N10" s="427">
        <v>17063132.835813601</v>
      </c>
      <c r="O10" s="427">
        <v>17063132.835813601</v>
      </c>
      <c r="P10" s="427">
        <v>17063132.835813601</v>
      </c>
      <c r="Q10" s="427">
        <v>17063132.835813601</v>
      </c>
      <c r="R10" s="427">
        <v>17063132.835813601</v>
      </c>
      <c r="S10" s="427">
        <v>17063132.835813601</v>
      </c>
      <c r="T10" s="427">
        <v>17063132.835813601</v>
      </c>
      <c r="U10" s="427">
        <v>17063132.835813601</v>
      </c>
      <c r="V10" s="427">
        <v>17063132.835813601</v>
      </c>
      <c r="W10" s="427">
        <v>17063132.835813601</v>
      </c>
      <c r="X10" s="427">
        <v>17063132.835813601</v>
      </c>
      <c r="Y10" s="427">
        <v>17063132.835813601</v>
      </c>
      <c r="Z10" s="427">
        <v>17063132.835813601</v>
      </c>
      <c r="AA10" s="427">
        <v>6825253.1343254503</v>
      </c>
      <c r="AB10" s="427">
        <v>0</v>
      </c>
      <c r="AC10" s="427">
        <v>0</v>
      </c>
      <c r="AD10" s="427">
        <v>0</v>
      </c>
      <c r="AE10" s="427">
        <v>0</v>
      </c>
      <c r="AF10" s="427">
        <v>0</v>
      </c>
      <c r="AG10" s="427">
        <v>0</v>
      </c>
      <c r="AH10" s="427">
        <v>0</v>
      </c>
      <c r="AI10" s="427">
        <v>0</v>
      </c>
      <c r="AJ10" s="427">
        <v>0</v>
      </c>
      <c r="AK10" s="427">
        <v>0</v>
      </c>
      <c r="AL10" s="427">
        <v>0</v>
      </c>
      <c r="AM10" s="427">
        <v>0</v>
      </c>
      <c r="AN10" s="365"/>
      <c r="AO10" s="365"/>
      <c r="AP10" s="365"/>
      <c r="AQ10" s="365"/>
      <c r="AR10" s="365"/>
      <c r="AS10" s="365"/>
      <c r="AT10" s="365"/>
      <c r="AU10" s="365"/>
      <c r="AV10" s="365"/>
      <c r="AW10" s="365"/>
    </row>
    <row r="11" spans="1:49" ht="15.65" customHeight="1" thickBot="1" x14ac:dyDescent="0.4">
      <c r="A11" s="594" t="s">
        <v>198</v>
      </c>
      <c r="B11" s="594" t="s">
        <v>440</v>
      </c>
      <c r="C11" s="422">
        <v>15.9243180262831</v>
      </c>
      <c r="D11" s="382">
        <v>26935745.1603342</v>
      </c>
      <c r="E11" s="455">
        <v>0.51770729675892202</v>
      </c>
      <c r="F11" s="456">
        <v>212632590.91233599</v>
      </c>
      <c r="G11" s="457"/>
      <c r="H11" s="457"/>
      <c r="I11" s="457"/>
      <c r="J11" s="427">
        <v>13944831.813143799</v>
      </c>
      <c r="K11" s="427">
        <v>13944831.813143799</v>
      </c>
      <c r="L11" s="427">
        <v>13944831.813143799</v>
      </c>
      <c r="M11" s="427">
        <v>13937403.0931128</v>
      </c>
      <c r="N11" s="427">
        <v>13937403.0931128</v>
      </c>
      <c r="O11" s="427">
        <v>13742928.401740201</v>
      </c>
      <c r="P11" s="427">
        <v>13742928.401740201</v>
      </c>
      <c r="Q11" s="427">
        <v>13742928.401740201</v>
      </c>
      <c r="R11" s="427">
        <v>13742928.401740201</v>
      </c>
      <c r="S11" s="427">
        <v>13742928.401740201</v>
      </c>
      <c r="T11" s="427">
        <v>12628267.065528801</v>
      </c>
      <c r="U11" s="427">
        <v>12628267.065528801</v>
      </c>
      <c r="V11" s="427">
        <v>12574991.532033199</v>
      </c>
      <c r="W11" s="427">
        <v>11637360.9571322</v>
      </c>
      <c r="X11" s="427">
        <v>10764008.797682</v>
      </c>
      <c r="Y11" s="427">
        <v>3850286.4818679402</v>
      </c>
      <c r="Z11" s="427">
        <v>2716633.8197624399</v>
      </c>
      <c r="AA11" s="427">
        <v>1509180.44841738</v>
      </c>
      <c r="AB11" s="427">
        <v>1504668.59559812</v>
      </c>
      <c r="AC11" s="427">
        <v>851865.73436939099</v>
      </c>
      <c r="AD11" s="427">
        <v>771211.54994272999</v>
      </c>
      <c r="AE11" s="427">
        <v>771211.54994272999</v>
      </c>
      <c r="AF11" s="427">
        <v>771211.54994272999</v>
      </c>
      <c r="AG11" s="427">
        <v>614741.06511473202</v>
      </c>
      <c r="AH11" s="427">
        <v>614741.06511473202</v>
      </c>
      <c r="AI11" s="427">
        <v>0</v>
      </c>
      <c r="AJ11" s="427">
        <v>0</v>
      </c>
      <c r="AK11" s="427">
        <v>0</v>
      </c>
      <c r="AL11" s="427">
        <v>0</v>
      </c>
      <c r="AM11" s="427">
        <v>0</v>
      </c>
      <c r="AN11" s="365"/>
      <c r="AO11" s="365"/>
      <c r="AP11" s="365"/>
      <c r="AQ11" s="365"/>
      <c r="AR11" s="365"/>
      <c r="AS11" s="365"/>
      <c r="AT11" s="365"/>
      <c r="AU11" s="365"/>
      <c r="AV11" s="365"/>
      <c r="AW11" s="365"/>
    </row>
    <row r="12" spans="1:49" ht="15.65" customHeight="1" thickBot="1" x14ac:dyDescent="0.4">
      <c r="A12" s="594" t="s">
        <v>198</v>
      </c>
      <c r="B12" s="594" t="s">
        <v>696</v>
      </c>
      <c r="C12" s="422">
        <v>8.4675933218703197</v>
      </c>
      <c r="D12" s="382">
        <v>23364352.927235398</v>
      </c>
      <c r="E12" s="455">
        <v>0.93999999999999895</v>
      </c>
      <c r="F12" s="456">
        <v>185969448.48749</v>
      </c>
      <c r="G12" s="457"/>
      <c r="H12" s="457"/>
      <c r="I12" s="457"/>
      <c r="J12" s="427">
        <v>21962491.751601201</v>
      </c>
      <c r="K12" s="427">
        <v>21962491.751601201</v>
      </c>
      <c r="L12" s="427">
        <v>21962491.751601201</v>
      </c>
      <c r="M12" s="427">
        <v>21962491.751601201</v>
      </c>
      <c r="N12" s="427">
        <v>21962491.751601201</v>
      </c>
      <c r="O12" s="427">
        <v>21962491.751601201</v>
      </c>
      <c r="P12" s="427">
        <v>21962491.751601201</v>
      </c>
      <c r="Q12" s="427">
        <v>20640682.398746699</v>
      </c>
      <c r="R12" s="427">
        <v>11591323.8275353</v>
      </c>
      <c r="S12" s="427">
        <v>0</v>
      </c>
      <c r="T12" s="427">
        <v>0</v>
      </c>
      <c r="U12" s="427">
        <v>0</v>
      </c>
      <c r="V12" s="427">
        <v>0</v>
      </c>
      <c r="W12" s="427">
        <v>0</v>
      </c>
      <c r="X12" s="427">
        <v>0</v>
      </c>
      <c r="Y12" s="427">
        <v>0</v>
      </c>
      <c r="Z12" s="427">
        <v>0</v>
      </c>
      <c r="AA12" s="427">
        <v>0</v>
      </c>
      <c r="AB12" s="427">
        <v>0</v>
      </c>
      <c r="AC12" s="427">
        <v>0</v>
      </c>
      <c r="AD12" s="427">
        <v>0</v>
      </c>
      <c r="AE12" s="427">
        <v>0</v>
      </c>
      <c r="AF12" s="427">
        <v>0</v>
      </c>
      <c r="AG12" s="427">
        <v>0</v>
      </c>
      <c r="AH12" s="427">
        <v>0</v>
      </c>
      <c r="AI12" s="427">
        <v>0</v>
      </c>
      <c r="AJ12" s="427">
        <v>0</v>
      </c>
      <c r="AK12" s="427">
        <v>0</v>
      </c>
      <c r="AL12" s="427">
        <v>0</v>
      </c>
      <c r="AM12" s="427">
        <v>0</v>
      </c>
      <c r="AN12" s="365"/>
      <c r="AO12" s="365"/>
      <c r="AP12" s="365"/>
      <c r="AQ12" s="365"/>
      <c r="AR12" s="365"/>
      <c r="AS12" s="365"/>
      <c r="AT12" s="365"/>
      <c r="AU12" s="365"/>
      <c r="AV12" s="365"/>
      <c r="AW12" s="365"/>
    </row>
    <row r="13" spans="1:49" ht="15.65" customHeight="1" thickBot="1" x14ac:dyDescent="0.4">
      <c r="A13" s="594" t="s">
        <v>198</v>
      </c>
      <c r="B13" s="594" t="s">
        <v>454</v>
      </c>
      <c r="C13" s="422">
        <v>7.3</v>
      </c>
      <c r="D13" s="382">
        <v>22473829.888369702</v>
      </c>
      <c r="E13" s="455">
        <v>1</v>
      </c>
      <c r="F13" s="456">
        <v>164058958.18509901</v>
      </c>
      <c r="G13" s="457"/>
      <c r="H13" s="457"/>
      <c r="I13" s="457"/>
      <c r="J13" s="427">
        <v>22473829.888369702</v>
      </c>
      <c r="K13" s="427">
        <v>22473829.888369702</v>
      </c>
      <c r="L13" s="427">
        <v>22473829.888369702</v>
      </c>
      <c r="M13" s="427">
        <v>22473829.888369702</v>
      </c>
      <c r="N13" s="427">
        <v>22473829.888369702</v>
      </c>
      <c r="O13" s="427">
        <v>22473829.888369702</v>
      </c>
      <c r="P13" s="427">
        <v>22473829.888369702</v>
      </c>
      <c r="Q13" s="427">
        <v>6742148.9665109096</v>
      </c>
      <c r="R13" s="427">
        <v>0</v>
      </c>
      <c r="S13" s="427">
        <v>0</v>
      </c>
      <c r="T13" s="427">
        <v>0</v>
      </c>
      <c r="U13" s="427">
        <v>0</v>
      </c>
      <c r="V13" s="427">
        <v>0</v>
      </c>
      <c r="W13" s="427">
        <v>0</v>
      </c>
      <c r="X13" s="427">
        <v>0</v>
      </c>
      <c r="Y13" s="427">
        <v>0</v>
      </c>
      <c r="Z13" s="427">
        <v>0</v>
      </c>
      <c r="AA13" s="427">
        <v>0</v>
      </c>
      <c r="AB13" s="427">
        <v>0</v>
      </c>
      <c r="AC13" s="427">
        <v>0</v>
      </c>
      <c r="AD13" s="427">
        <v>0</v>
      </c>
      <c r="AE13" s="427">
        <v>0</v>
      </c>
      <c r="AF13" s="427">
        <v>0</v>
      </c>
      <c r="AG13" s="427">
        <v>0</v>
      </c>
      <c r="AH13" s="427">
        <v>0</v>
      </c>
      <c r="AI13" s="427">
        <v>0</v>
      </c>
      <c r="AJ13" s="427">
        <v>0</v>
      </c>
      <c r="AK13" s="427">
        <v>0</v>
      </c>
      <c r="AL13" s="427">
        <v>0</v>
      </c>
      <c r="AM13" s="427">
        <v>0</v>
      </c>
      <c r="AN13" s="365"/>
      <c r="AO13" s="365"/>
      <c r="AP13" s="365"/>
      <c r="AQ13" s="365"/>
      <c r="AR13" s="365"/>
      <c r="AS13" s="365"/>
      <c r="AT13" s="365"/>
      <c r="AU13" s="365"/>
      <c r="AV13" s="365"/>
      <c r="AW13" s="365"/>
    </row>
    <row r="14" spans="1:49" ht="15.65" customHeight="1" thickBot="1" x14ac:dyDescent="0.4">
      <c r="A14" s="594" t="s">
        <v>198</v>
      </c>
      <c r="B14" s="594" t="s">
        <v>627</v>
      </c>
      <c r="C14" s="422">
        <v>5.6916516167119502</v>
      </c>
      <c r="D14" s="382">
        <v>10668396.4014784</v>
      </c>
      <c r="E14" s="455">
        <v>0.98638057252025002</v>
      </c>
      <c r="F14" s="456">
        <v>58297181.238297403</v>
      </c>
      <c r="G14" s="457"/>
      <c r="H14" s="457"/>
      <c r="I14" s="457"/>
      <c r="J14" s="427">
        <v>10523098.9503632</v>
      </c>
      <c r="K14" s="427">
        <v>10523098.9503632</v>
      </c>
      <c r="L14" s="427">
        <v>10523098.9503632</v>
      </c>
      <c r="M14" s="427">
        <v>10523098.9503632</v>
      </c>
      <c r="N14" s="427">
        <v>10523098.9503632</v>
      </c>
      <c r="O14" s="427">
        <v>486430.59721163701</v>
      </c>
      <c r="P14" s="427">
        <v>486430.59721163701</v>
      </c>
      <c r="Q14" s="427">
        <v>486430.59721163701</v>
      </c>
      <c r="R14" s="427">
        <v>486430.59721163701</v>
      </c>
      <c r="S14" s="427">
        <v>486430.59721163701</v>
      </c>
      <c r="T14" s="427">
        <v>442699.33043241798</v>
      </c>
      <c r="U14" s="427">
        <v>442699.33043241798</v>
      </c>
      <c r="V14" s="427">
        <v>442699.33043241798</v>
      </c>
      <c r="W14" s="427">
        <v>363326.48047068302</v>
      </c>
      <c r="X14" s="427">
        <v>363326.48047068302</v>
      </c>
      <c r="Y14" s="427">
        <v>238956.50963683799</v>
      </c>
      <c r="Z14" s="427">
        <v>238956.50963683799</v>
      </c>
      <c r="AA14" s="427">
        <v>238956.50963683799</v>
      </c>
      <c r="AB14" s="427">
        <v>238956.50963683799</v>
      </c>
      <c r="AC14" s="427">
        <v>238956.50963683799</v>
      </c>
      <c r="AD14" s="427">
        <v>0</v>
      </c>
      <c r="AE14" s="427">
        <v>0</v>
      </c>
      <c r="AF14" s="427">
        <v>0</v>
      </c>
      <c r="AG14" s="427">
        <v>0</v>
      </c>
      <c r="AH14" s="427">
        <v>0</v>
      </c>
      <c r="AI14" s="427">
        <v>0</v>
      </c>
      <c r="AJ14" s="427">
        <v>0</v>
      </c>
      <c r="AK14" s="427">
        <v>0</v>
      </c>
      <c r="AL14" s="427">
        <v>0</v>
      </c>
      <c r="AM14" s="427">
        <v>0</v>
      </c>
      <c r="AN14" s="365"/>
      <c r="AO14" s="365"/>
      <c r="AP14" s="365"/>
      <c r="AQ14" s="365"/>
      <c r="AR14" s="365"/>
      <c r="AS14" s="365"/>
      <c r="AT14" s="365"/>
      <c r="AU14" s="365"/>
      <c r="AV14" s="365"/>
      <c r="AW14" s="365"/>
    </row>
    <row r="15" spans="1:49" ht="15.65" customHeight="1" thickBot="1" x14ac:dyDescent="0.4">
      <c r="A15" s="594" t="s">
        <v>198</v>
      </c>
      <c r="B15" s="594" t="s">
        <v>446</v>
      </c>
      <c r="C15" s="422">
        <v>3.9124526954864902</v>
      </c>
      <c r="D15" s="382">
        <v>2339215.8334040102</v>
      </c>
      <c r="E15" s="455">
        <v>0.93999999999999895</v>
      </c>
      <c r="F15" s="456">
        <v>8602947.0151626207</v>
      </c>
      <c r="G15" s="457"/>
      <c r="H15" s="457"/>
      <c r="I15" s="457"/>
      <c r="J15" s="427">
        <v>2198862.8833997701</v>
      </c>
      <c r="K15" s="427">
        <v>2198862.8833997701</v>
      </c>
      <c r="L15" s="427">
        <v>2100051.36094615</v>
      </c>
      <c r="M15" s="427">
        <v>1488903.29334249</v>
      </c>
      <c r="N15" s="427">
        <v>615038.73273873702</v>
      </c>
      <c r="O15" s="427">
        <v>1227.86133570631</v>
      </c>
      <c r="P15" s="427">
        <v>0</v>
      </c>
      <c r="Q15" s="427">
        <v>0</v>
      </c>
      <c r="R15" s="427">
        <v>0</v>
      </c>
      <c r="S15" s="427">
        <v>0</v>
      </c>
      <c r="T15" s="427">
        <v>0</v>
      </c>
      <c r="U15" s="427">
        <v>0</v>
      </c>
      <c r="V15" s="427">
        <v>0</v>
      </c>
      <c r="W15" s="427">
        <v>0</v>
      </c>
      <c r="X15" s="427">
        <v>0</v>
      </c>
      <c r="Y15" s="427">
        <v>0</v>
      </c>
      <c r="Z15" s="427">
        <v>0</v>
      </c>
      <c r="AA15" s="427">
        <v>0</v>
      </c>
      <c r="AB15" s="427">
        <v>0</v>
      </c>
      <c r="AC15" s="427">
        <v>0</v>
      </c>
      <c r="AD15" s="427">
        <v>0</v>
      </c>
      <c r="AE15" s="427">
        <v>0</v>
      </c>
      <c r="AF15" s="427">
        <v>0</v>
      </c>
      <c r="AG15" s="427">
        <v>0</v>
      </c>
      <c r="AH15" s="427">
        <v>0</v>
      </c>
      <c r="AI15" s="427">
        <v>0</v>
      </c>
      <c r="AJ15" s="427">
        <v>0</v>
      </c>
      <c r="AK15" s="427">
        <v>0</v>
      </c>
      <c r="AL15" s="427">
        <v>0</v>
      </c>
      <c r="AM15" s="427">
        <v>0</v>
      </c>
      <c r="AN15" s="365"/>
      <c r="AO15" s="365"/>
      <c r="AP15" s="365"/>
      <c r="AQ15" s="365"/>
      <c r="AR15" s="365"/>
      <c r="AS15" s="365"/>
      <c r="AT15" s="365"/>
      <c r="AU15" s="365"/>
      <c r="AV15" s="365"/>
      <c r="AW15" s="365"/>
    </row>
    <row r="16" spans="1:49" ht="15.65" customHeight="1" thickBot="1" x14ac:dyDescent="0.4">
      <c r="A16" s="594" t="s">
        <v>97</v>
      </c>
      <c r="B16" s="594" t="s">
        <v>587</v>
      </c>
      <c r="C16" s="422">
        <v>10.8748421932127</v>
      </c>
      <c r="D16" s="382">
        <v>318243559.25599998</v>
      </c>
      <c r="E16" s="455">
        <v>0.555252359667884</v>
      </c>
      <c r="F16" s="456">
        <v>1431751245.7383399</v>
      </c>
      <c r="G16" s="457"/>
      <c r="H16" s="457"/>
      <c r="I16" s="457"/>
      <c r="J16" s="427">
        <v>176705487.22600001</v>
      </c>
      <c r="K16" s="427">
        <v>176705487.22600001</v>
      </c>
      <c r="L16" s="427">
        <v>176705487.22600001</v>
      </c>
      <c r="M16" s="427">
        <v>176705487.22600001</v>
      </c>
      <c r="N16" s="427">
        <v>106182643.82671601</v>
      </c>
      <c r="O16" s="427">
        <v>100982131.211077</v>
      </c>
      <c r="P16" s="427">
        <v>99864579.765831798</v>
      </c>
      <c r="Q16" s="427">
        <v>97978163.141310096</v>
      </c>
      <c r="R16" s="427">
        <v>92561324.690535903</v>
      </c>
      <c r="S16" s="427">
        <v>92289418.762625501</v>
      </c>
      <c r="T16" s="427">
        <v>27404531.469599999</v>
      </c>
      <c r="U16" s="427">
        <v>27404531.469599999</v>
      </c>
      <c r="V16" s="427">
        <v>27404531.469599999</v>
      </c>
      <c r="W16" s="427">
        <v>27404531.469599999</v>
      </c>
      <c r="X16" s="427">
        <v>25452909.557847101</v>
      </c>
      <c r="Y16" s="427">
        <v>0</v>
      </c>
      <c r="Z16" s="427">
        <v>0</v>
      </c>
      <c r="AA16" s="427">
        <v>0</v>
      </c>
      <c r="AB16" s="427">
        <v>0</v>
      </c>
      <c r="AC16" s="427">
        <v>0</v>
      </c>
      <c r="AD16" s="427">
        <v>0</v>
      </c>
      <c r="AE16" s="427">
        <v>0</v>
      </c>
      <c r="AF16" s="427">
        <v>0</v>
      </c>
      <c r="AG16" s="427">
        <v>0</v>
      </c>
      <c r="AH16" s="427">
        <v>0</v>
      </c>
      <c r="AI16" s="427">
        <v>0</v>
      </c>
      <c r="AJ16" s="427">
        <v>0</v>
      </c>
      <c r="AK16" s="427">
        <v>0</v>
      </c>
      <c r="AL16" s="427">
        <v>0</v>
      </c>
      <c r="AM16" s="427">
        <v>0</v>
      </c>
      <c r="AN16" s="365"/>
      <c r="AO16" s="365"/>
      <c r="AP16" s="365"/>
      <c r="AQ16" s="365"/>
      <c r="AR16" s="365"/>
      <c r="AS16" s="365"/>
      <c r="AT16" s="365"/>
      <c r="AU16" s="365"/>
      <c r="AV16" s="365"/>
      <c r="AW16" s="365"/>
    </row>
    <row r="17" spans="1:49" ht="15.65" customHeight="1" thickBot="1" x14ac:dyDescent="0.4">
      <c r="A17" s="594" t="s">
        <v>97</v>
      </c>
      <c r="B17" s="594" t="s">
        <v>267</v>
      </c>
      <c r="C17" s="422">
        <v>10.0850018388017</v>
      </c>
      <c r="D17" s="382">
        <v>56668075.741991803</v>
      </c>
      <c r="E17" s="455">
        <v>0.791959068151045</v>
      </c>
      <c r="F17" s="456">
        <v>451471933.78473502</v>
      </c>
      <c r="G17" s="457"/>
      <c r="H17" s="457"/>
      <c r="I17" s="457"/>
      <c r="J17" s="427">
        <v>44878796.458540604</v>
      </c>
      <c r="K17" s="427">
        <v>44878796.458540604</v>
      </c>
      <c r="L17" s="427">
        <v>44878796.458540604</v>
      </c>
      <c r="M17" s="427">
        <v>44878796.458540604</v>
      </c>
      <c r="N17" s="427">
        <v>44878796.458540604</v>
      </c>
      <c r="O17" s="427">
        <v>44878796.458540604</v>
      </c>
      <c r="P17" s="427">
        <v>44878796.458540604</v>
      </c>
      <c r="Q17" s="427">
        <v>31492870.8110612</v>
      </c>
      <c r="R17" s="427">
        <v>31492870.8110612</v>
      </c>
      <c r="S17" s="427">
        <v>29748578.461061198</v>
      </c>
      <c r="T17" s="427">
        <v>29674545.0546562</v>
      </c>
      <c r="U17" s="427">
        <v>4999895.8613542002</v>
      </c>
      <c r="V17" s="427">
        <v>2660735.4762033299</v>
      </c>
      <c r="W17" s="427">
        <v>2660735.4762033299</v>
      </c>
      <c r="X17" s="427">
        <v>1457002.3346754101</v>
      </c>
      <c r="Y17" s="427">
        <v>1457002.3346754101</v>
      </c>
      <c r="Z17" s="427">
        <v>1331485.2480000099</v>
      </c>
      <c r="AA17" s="427">
        <v>130115.598000008</v>
      </c>
      <c r="AB17" s="427">
        <v>130115.598000008</v>
      </c>
      <c r="AC17" s="427">
        <v>28135.17</v>
      </c>
      <c r="AD17" s="427">
        <v>28135.17</v>
      </c>
      <c r="AE17" s="427">
        <v>28135.17</v>
      </c>
      <c r="AF17" s="427">
        <v>0</v>
      </c>
      <c r="AG17" s="427">
        <v>0</v>
      </c>
      <c r="AH17" s="427">
        <v>0</v>
      </c>
      <c r="AI17" s="427">
        <v>0</v>
      </c>
      <c r="AJ17" s="427">
        <v>0</v>
      </c>
      <c r="AK17" s="427">
        <v>0</v>
      </c>
      <c r="AL17" s="427">
        <v>0</v>
      </c>
      <c r="AM17" s="427">
        <v>0</v>
      </c>
      <c r="AN17" s="365"/>
      <c r="AO17" s="365"/>
      <c r="AP17" s="365"/>
      <c r="AQ17" s="365"/>
      <c r="AR17" s="365"/>
      <c r="AS17" s="365"/>
      <c r="AT17" s="365"/>
      <c r="AU17" s="365"/>
      <c r="AV17" s="365"/>
      <c r="AW17" s="365"/>
    </row>
    <row r="18" spans="1:49" ht="15.65" customHeight="1" thickBot="1" x14ac:dyDescent="0.4">
      <c r="A18" s="594" t="s">
        <v>97</v>
      </c>
      <c r="B18" s="594" t="s">
        <v>589</v>
      </c>
      <c r="C18" s="422">
        <v>9.6597924905184307</v>
      </c>
      <c r="D18" s="382">
        <v>16921455.886321601</v>
      </c>
      <c r="E18" s="455">
        <v>0.84190519621484405</v>
      </c>
      <c r="F18" s="456">
        <v>100823485.764571</v>
      </c>
      <c r="G18" s="457"/>
      <c r="H18" s="457"/>
      <c r="I18" s="457"/>
      <c r="J18" s="427">
        <v>14246261.6382144</v>
      </c>
      <c r="K18" s="427">
        <v>14246261.6382144</v>
      </c>
      <c r="L18" s="427">
        <v>14246261.6382144</v>
      </c>
      <c r="M18" s="427">
        <v>14246261.6382144</v>
      </c>
      <c r="N18" s="427">
        <v>7639577.2900786502</v>
      </c>
      <c r="O18" s="427">
        <v>7639577.2900786502</v>
      </c>
      <c r="P18" s="427">
        <v>7561667.6202565897</v>
      </c>
      <c r="Q18" s="427">
        <v>6694189.87285804</v>
      </c>
      <c r="R18" s="427">
        <v>6321933.3534309398</v>
      </c>
      <c r="S18" s="427">
        <v>6321933.3534309398</v>
      </c>
      <c r="T18" s="427">
        <v>520708.96955560503</v>
      </c>
      <c r="U18" s="427">
        <v>229422.05856730201</v>
      </c>
      <c r="V18" s="427">
        <v>229422.05856730201</v>
      </c>
      <c r="W18" s="427">
        <v>229422.05856730201</v>
      </c>
      <c r="X18" s="427">
        <v>229422.05856730201</v>
      </c>
      <c r="Y18" s="427">
        <v>221163.22775448501</v>
      </c>
      <c r="Z18" s="427">
        <v>0</v>
      </c>
      <c r="AA18" s="427">
        <v>0</v>
      </c>
      <c r="AB18" s="427">
        <v>0</v>
      </c>
      <c r="AC18" s="427">
        <v>0</v>
      </c>
      <c r="AD18" s="427">
        <v>0</v>
      </c>
      <c r="AE18" s="427">
        <v>0</v>
      </c>
      <c r="AF18" s="427">
        <v>0</v>
      </c>
      <c r="AG18" s="427">
        <v>0</v>
      </c>
      <c r="AH18" s="427">
        <v>0</v>
      </c>
      <c r="AI18" s="427">
        <v>0</v>
      </c>
      <c r="AJ18" s="427">
        <v>0</v>
      </c>
      <c r="AK18" s="427">
        <v>0</v>
      </c>
      <c r="AL18" s="427">
        <v>0</v>
      </c>
      <c r="AM18" s="427">
        <v>0</v>
      </c>
      <c r="AN18" s="365"/>
      <c r="AO18" s="365"/>
      <c r="AP18" s="365"/>
      <c r="AQ18" s="365"/>
      <c r="AR18" s="365"/>
      <c r="AS18" s="365"/>
      <c r="AT18" s="365"/>
      <c r="AU18" s="365"/>
      <c r="AV18" s="365"/>
      <c r="AW18" s="365"/>
    </row>
    <row r="19" spans="1:49" ht="15.65" customHeight="1" thickBot="1" x14ac:dyDescent="0.4">
      <c r="A19" s="594" t="s">
        <v>97</v>
      </c>
      <c r="B19" s="594" t="s">
        <v>590</v>
      </c>
      <c r="C19" s="422">
        <v>8.1272676114708897</v>
      </c>
      <c r="D19" s="382">
        <v>9369021.8730801102</v>
      </c>
      <c r="E19" s="455">
        <v>0.86682325383005598</v>
      </c>
      <c r="F19" s="456">
        <v>60268958.936925501</v>
      </c>
      <c r="G19" s="457"/>
      <c r="H19" s="457"/>
      <c r="I19" s="457"/>
      <c r="J19" s="427">
        <v>8121286.0252282703</v>
      </c>
      <c r="K19" s="427">
        <v>7931529.6922887797</v>
      </c>
      <c r="L19" s="427">
        <v>7700769.0581875304</v>
      </c>
      <c r="M19" s="427">
        <v>7522432.2923516603</v>
      </c>
      <c r="N19" s="427">
        <v>6911585.4080576496</v>
      </c>
      <c r="O19" s="427">
        <v>5033452.2011439903</v>
      </c>
      <c r="P19" s="427">
        <v>3037828.3897233699</v>
      </c>
      <c r="Q19" s="427">
        <v>3035326.6642833101</v>
      </c>
      <c r="R19" s="427">
        <v>3034678.7846817099</v>
      </c>
      <c r="S19" s="427">
        <v>3034678.7846817099</v>
      </c>
      <c r="T19" s="427">
        <v>2412803.11205367</v>
      </c>
      <c r="U19" s="427">
        <v>1258901.88090935</v>
      </c>
      <c r="V19" s="427">
        <v>409467.67090384802</v>
      </c>
      <c r="W19" s="427">
        <v>409467.67090384802</v>
      </c>
      <c r="X19" s="427">
        <v>406325.86302554799</v>
      </c>
      <c r="Y19" s="427">
        <v>8425.4385012477705</v>
      </c>
      <c r="Z19" s="427">
        <v>0</v>
      </c>
      <c r="AA19" s="427">
        <v>0</v>
      </c>
      <c r="AB19" s="427">
        <v>0</v>
      </c>
      <c r="AC19" s="427">
        <v>0</v>
      </c>
      <c r="AD19" s="427">
        <v>0</v>
      </c>
      <c r="AE19" s="427">
        <v>0</v>
      </c>
      <c r="AF19" s="427">
        <v>0</v>
      </c>
      <c r="AG19" s="427">
        <v>0</v>
      </c>
      <c r="AH19" s="427">
        <v>0</v>
      </c>
      <c r="AI19" s="427">
        <v>0</v>
      </c>
      <c r="AJ19" s="427">
        <v>0</v>
      </c>
      <c r="AK19" s="427">
        <v>0</v>
      </c>
      <c r="AL19" s="427">
        <v>0</v>
      </c>
      <c r="AM19" s="427">
        <v>0</v>
      </c>
      <c r="AN19" s="365"/>
      <c r="AO19" s="365"/>
      <c r="AP19" s="365"/>
      <c r="AQ19" s="365"/>
      <c r="AR19" s="365"/>
      <c r="AS19" s="365"/>
      <c r="AT19" s="365"/>
      <c r="AU19" s="365"/>
      <c r="AV19" s="365"/>
      <c r="AW19" s="365"/>
    </row>
    <row r="20" spans="1:49" ht="15.65" customHeight="1" thickBot="1" x14ac:dyDescent="0.4">
      <c r="A20" s="594" t="s">
        <v>97</v>
      </c>
      <c r="B20" s="594" t="s">
        <v>456</v>
      </c>
      <c r="C20" s="422">
        <v>16.151859480864399</v>
      </c>
      <c r="D20" s="382">
        <v>6484680.6564689297</v>
      </c>
      <c r="E20" s="455">
        <v>0.79270732876358596</v>
      </c>
      <c r="F20" s="456">
        <v>75698833.851422593</v>
      </c>
      <c r="G20" s="457"/>
      <c r="H20" s="457"/>
      <c r="I20" s="457"/>
      <c r="J20" s="427">
        <v>5140453.8810743904</v>
      </c>
      <c r="K20" s="427">
        <v>5140453.8810743904</v>
      </c>
      <c r="L20" s="427">
        <v>5140453.8810743904</v>
      </c>
      <c r="M20" s="427">
        <v>5083706.7505640201</v>
      </c>
      <c r="N20" s="427">
        <v>5083706.7505640201</v>
      </c>
      <c r="O20" s="427">
        <v>5083706.7505640201</v>
      </c>
      <c r="P20" s="427">
        <v>4666579.1761654597</v>
      </c>
      <c r="Q20" s="427">
        <v>4656008.77399527</v>
      </c>
      <c r="R20" s="427">
        <v>4604784.0138943298</v>
      </c>
      <c r="S20" s="427">
        <v>4537123.4030746296</v>
      </c>
      <c r="T20" s="427">
        <v>4345962.40210493</v>
      </c>
      <c r="U20" s="427">
        <v>3710593.73189345</v>
      </c>
      <c r="V20" s="427">
        <v>3710593.73189345</v>
      </c>
      <c r="W20" s="427">
        <v>3710593.73189345</v>
      </c>
      <c r="X20" s="427">
        <v>3710593.73189345</v>
      </c>
      <c r="Y20" s="427">
        <v>2363382.3846691502</v>
      </c>
      <c r="Z20" s="427">
        <v>1696902.0389707601</v>
      </c>
      <c r="AA20" s="427">
        <v>1696902.0389707601</v>
      </c>
      <c r="AB20" s="427">
        <v>457997.99727693398</v>
      </c>
      <c r="AC20" s="427">
        <v>457997.99727693398</v>
      </c>
      <c r="AD20" s="427">
        <v>140067.360506881</v>
      </c>
      <c r="AE20" s="427">
        <v>140067.360506881</v>
      </c>
      <c r="AF20" s="427">
        <v>140067.360506881</v>
      </c>
      <c r="AG20" s="427">
        <v>140067.360506881</v>
      </c>
      <c r="AH20" s="427">
        <v>140067.360506881</v>
      </c>
      <c r="AI20" s="427">
        <v>0</v>
      </c>
      <c r="AJ20" s="427">
        <v>0</v>
      </c>
      <c r="AK20" s="427">
        <v>0</v>
      </c>
      <c r="AL20" s="427">
        <v>0</v>
      </c>
      <c r="AM20" s="427">
        <v>0</v>
      </c>
      <c r="AN20" s="365"/>
      <c r="AO20" s="365"/>
      <c r="AP20" s="365"/>
      <c r="AQ20" s="365"/>
      <c r="AR20" s="365"/>
      <c r="AS20" s="365"/>
      <c r="AT20" s="365"/>
      <c r="AU20" s="365"/>
      <c r="AV20" s="365"/>
      <c r="AW20" s="365"/>
    </row>
    <row r="21" spans="1:49" ht="15.65" customHeight="1" thickBot="1" x14ac:dyDescent="0.4">
      <c r="A21" s="594" t="s">
        <v>97</v>
      </c>
      <c r="B21" s="594" t="s">
        <v>448</v>
      </c>
      <c r="C21" s="422">
        <v>5</v>
      </c>
      <c r="D21" s="382">
        <v>0</v>
      </c>
      <c r="E21" s="455"/>
      <c r="F21" s="456">
        <v>262365943.51783699</v>
      </c>
      <c r="G21" s="457"/>
      <c r="H21" s="457"/>
      <c r="I21" s="457"/>
      <c r="J21" s="427">
        <v>105968420.90390401</v>
      </c>
      <c r="K21" s="427">
        <v>76127713.577364907</v>
      </c>
      <c r="L21" s="427">
        <v>46144813.584919699</v>
      </c>
      <c r="M21" s="427">
        <v>23788505.936611</v>
      </c>
      <c r="N21" s="427">
        <v>10336489.515037101</v>
      </c>
      <c r="O21" s="427">
        <v>0</v>
      </c>
      <c r="P21" s="427">
        <v>0</v>
      </c>
      <c r="Q21" s="427">
        <v>0</v>
      </c>
      <c r="R21" s="427">
        <v>0</v>
      </c>
      <c r="S21" s="427">
        <v>0</v>
      </c>
      <c r="T21" s="427">
        <v>0</v>
      </c>
      <c r="U21" s="427">
        <v>0</v>
      </c>
      <c r="V21" s="427">
        <v>0</v>
      </c>
      <c r="W21" s="427">
        <v>0</v>
      </c>
      <c r="X21" s="427">
        <v>0</v>
      </c>
      <c r="Y21" s="427">
        <v>0</v>
      </c>
      <c r="Z21" s="427">
        <v>0</v>
      </c>
      <c r="AA21" s="427">
        <v>0</v>
      </c>
      <c r="AB21" s="427">
        <v>0</v>
      </c>
      <c r="AC21" s="427">
        <v>0</v>
      </c>
      <c r="AD21" s="427">
        <v>0</v>
      </c>
      <c r="AE21" s="427">
        <v>0</v>
      </c>
      <c r="AF21" s="427">
        <v>0</v>
      </c>
      <c r="AG21" s="427">
        <v>0</v>
      </c>
      <c r="AH21" s="427">
        <v>0</v>
      </c>
      <c r="AI21" s="427">
        <v>0</v>
      </c>
      <c r="AJ21" s="427">
        <v>0</v>
      </c>
      <c r="AK21" s="427">
        <v>0</v>
      </c>
      <c r="AL21" s="427">
        <v>0</v>
      </c>
      <c r="AM21" s="427">
        <v>0</v>
      </c>
      <c r="AN21" s="365"/>
      <c r="AO21" s="365"/>
      <c r="AP21" s="365"/>
      <c r="AQ21" s="365"/>
      <c r="AR21" s="365"/>
      <c r="AS21" s="365"/>
      <c r="AT21" s="365"/>
      <c r="AU21" s="365"/>
      <c r="AV21" s="365"/>
      <c r="AW21" s="365"/>
    </row>
    <row r="22" spans="1:49" ht="15.65" customHeight="1" thickBot="1" x14ac:dyDescent="0.4">
      <c r="A22" s="594" t="s">
        <v>199</v>
      </c>
      <c r="B22" s="594" t="s">
        <v>521</v>
      </c>
      <c r="C22" s="422">
        <v>10.445322328283901</v>
      </c>
      <c r="D22" s="382">
        <v>82914480.823997393</v>
      </c>
      <c r="E22" s="455">
        <v>0.84850425971344101</v>
      </c>
      <c r="F22" s="456">
        <v>594456933.28972197</v>
      </c>
      <c r="G22" s="457"/>
      <c r="H22" s="457"/>
      <c r="I22" s="457"/>
      <c r="J22" s="427">
        <v>70353290.171090201</v>
      </c>
      <c r="K22" s="427">
        <v>70353290.171090201</v>
      </c>
      <c r="L22" s="427">
        <v>70353290.171090201</v>
      </c>
      <c r="M22" s="427">
        <v>70353290.171090201</v>
      </c>
      <c r="N22" s="427">
        <v>53895126.125354402</v>
      </c>
      <c r="O22" s="427">
        <v>52438106.157885797</v>
      </c>
      <c r="P22" s="427">
        <v>51441322.088846102</v>
      </c>
      <c r="Q22" s="427">
        <v>41754021.929026902</v>
      </c>
      <c r="R22" s="427">
        <v>38895048.298470102</v>
      </c>
      <c r="S22" s="427">
        <v>37428192.222438499</v>
      </c>
      <c r="T22" s="427">
        <v>7761866.5695578698</v>
      </c>
      <c r="U22" s="427">
        <v>7761866.5695578698</v>
      </c>
      <c r="V22" s="427">
        <v>7479292.4059935296</v>
      </c>
      <c r="W22" s="427">
        <v>7094465.1191151999</v>
      </c>
      <c r="X22" s="427">
        <v>7094465.1191151999</v>
      </c>
      <c r="Y22" s="427">
        <v>0</v>
      </c>
      <c r="Z22" s="427">
        <v>0</v>
      </c>
      <c r="AA22" s="427">
        <v>0</v>
      </c>
      <c r="AB22" s="427">
        <v>0</v>
      </c>
      <c r="AC22" s="427">
        <v>0</v>
      </c>
      <c r="AD22" s="427">
        <v>0</v>
      </c>
      <c r="AE22" s="427">
        <v>0</v>
      </c>
      <c r="AF22" s="427">
        <v>0</v>
      </c>
      <c r="AG22" s="427">
        <v>0</v>
      </c>
      <c r="AH22" s="427">
        <v>0</v>
      </c>
      <c r="AI22" s="427">
        <v>0</v>
      </c>
      <c r="AJ22" s="427">
        <v>0</v>
      </c>
      <c r="AK22" s="427">
        <v>0</v>
      </c>
      <c r="AL22" s="427">
        <v>0</v>
      </c>
      <c r="AM22" s="427">
        <v>0</v>
      </c>
      <c r="AN22" s="365"/>
      <c r="AO22" s="365"/>
      <c r="AP22" s="365"/>
      <c r="AQ22" s="365"/>
      <c r="AR22" s="365"/>
      <c r="AS22" s="365"/>
      <c r="AT22" s="365"/>
      <c r="AU22" s="365"/>
      <c r="AV22" s="365"/>
      <c r="AW22" s="365"/>
    </row>
    <row r="23" spans="1:49" ht="15.65" customHeight="1" thickBot="1" x14ac:dyDescent="0.4">
      <c r="A23" s="594" t="s">
        <v>199</v>
      </c>
      <c r="B23" s="594" t="s">
        <v>629</v>
      </c>
      <c r="C23" s="422">
        <v>17.1850384931547</v>
      </c>
      <c r="D23" s="382">
        <v>23752835.427515201</v>
      </c>
      <c r="E23" s="455">
        <v>1</v>
      </c>
      <c r="F23" s="456">
        <v>399735319.30731601</v>
      </c>
      <c r="G23" s="457"/>
      <c r="H23" s="457"/>
      <c r="I23" s="457"/>
      <c r="J23" s="427">
        <v>23752835.427515201</v>
      </c>
      <c r="K23" s="427">
        <v>23752835.427515201</v>
      </c>
      <c r="L23" s="427">
        <v>23478259.528349999</v>
      </c>
      <c r="M23" s="427">
        <v>22917267.6646033</v>
      </c>
      <c r="N23" s="427">
        <v>22603290.535359301</v>
      </c>
      <c r="O23" s="427">
        <v>22165723.520020202</v>
      </c>
      <c r="P23" s="427">
        <v>21799005.386101201</v>
      </c>
      <c r="Q23" s="427">
        <v>21713429.5792454</v>
      </c>
      <c r="R23" s="427">
        <v>21450476.913715899</v>
      </c>
      <c r="S23" s="427">
        <v>21366861.082738999</v>
      </c>
      <c r="T23" s="427">
        <v>19823245.4032785</v>
      </c>
      <c r="U23" s="427">
        <v>18983710.4580134</v>
      </c>
      <c r="V23" s="427">
        <v>18744343.994741999</v>
      </c>
      <c r="W23" s="427">
        <v>18558187.990584701</v>
      </c>
      <c r="X23" s="427">
        <v>18555112.388334699</v>
      </c>
      <c r="Y23" s="427">
        <v>12377654.358047601</v>
      </c>
      <c r="Z23" s="427">
        <v>12164348.3551022</v>
      </c>
      <c r="AA23" s="427">
        <v>12156682.4911022</v>
      </c>
      <c r="AB23" s="427">
        <v>12154827.2053308</v>
      </c>
      <c r="AC23" s="427">
        <v>12154827.2053308</v>
      </c>
      <c r="AD23" s="427">
        <v>3812478.8784567299</v>
      </c>
      <c r="AE23" s="427">
        <v>3812478.8784567299</v>
      </c>
      <c r="AF23" s="427">
        <v>3812478.8784567299</v>
      </c>
      <c r="AG23" s="427">
        <v>3812478.8784567299</v>
      </c>
      <c r="AH23" s="427">
        <v>3812478.8784567299</v>
      </c>
      <c r="AI23" s="427">
        <v>0</v>
      </c>
      <c r="AJ23" s="427">
        <v>0</v>
      </c>
      <c r="AK23" s="427">
        <v>0</v>
      </c>
      <c r="AL23" s="427">
        <v>0</v>
      </c>
      <c r="AM23" s="427">
        <v>0</v>
      </c>
      <c r="AN23" s="365"/>
      <c r="AO23" s="365"/>
      <c r="AP23" s="365"/>
      <c r="AQ23" s="365"/>
      <c r="AR23" s="365"/>
      <c r="AS23" s="365"/>
      <c r="AT23" s="365"/>
      <c r="AU23" s="365"/>
      <c r="AV23" s="365"/>
      <c r="AW23" s="365"/>
    </row>
    <row r="24" spans="1:49" ht="15.65" customHeight="1" thickBot="1" x14ac:dyDescent="0.4">
      <c r="A24" s="594" t="s">
        <v>199</v>
      </c>
      <c r="B24" s="594" t="s">
        <v>630</v>
      </c>
      <c r="C24" s="422">
        <v>19.479215467458399</v>
      </c>
      <c r="D24" s="382">
        <v>11797710.149609299</v>
      </c>
      <c r="E24" s="455">
        <v>0.99999999994380295</v>
      </c>
      <c r="F24" s="456">
        <v>218535181.29976699</v>
      </c>
      <c r="G24" s="457"/>
      <c r="H24" s="457"/>
      <c r="I24" s="457"/>
      <c r="J24" s="427">
        <v>11797710.1489463</v>
      </c>
      <c r="K24" s="427">
        <v>11797710.1489463</v>
      </c>
      <c r="L24" s="427">
        <v>11797710.1489463</v>
      </c>
      <c r="M24" s="427">
        <v>11797710.1489463</v>
      </c>
      <c r="N24" s="427">
        <v>11797710.1489463</v>
      </c>
      <c r="O24" s="427">
        <v>11797709.7534473</v>
      </c>
      <c r="P24" s="427">
        <v>11598546.6329473</v>
      </c>
      <c r="Q24" s="427">
        <v>11589273.9946473</v>
      </c>
      <c r="R24" s="427">
        <v>11586294.3848473</v>
      </c>
      <c r="S24" s="427">
        <v>10717660.1103468</v>
      </c>
      <c r="T24" s="427">
        <v>10390944.9333655</v>
      </c>
      <c r="U24" s="427">
        <v>10375388.297115499</v>
      </c>
      <c r="V24" s="427">
        <v>10256091.067364199</v>
      </c>
      <c r="W24" s="427">
        <v>10256091.067364199</v>
      </c>
      <c r="X24" s="427">
        <v>10256091.067364199</v>
      </c>
      <c r="Y24" s="427">
        <v>10230840.6034212</v>
      </c>
      <c r="Z24" s="427">
        <v>10131076.328001199</v>
      </c>
      <c r="AA24" s="427">
        <v>10131076.328001199</v>
      </c>
      <c r="AB24" s="427">
        <v>10131076.328001199</v>
      </c>
      <c r="AC24" s="427">
        <v>10098469.644001201</v>
      </c>
      <c r="AD24" s="427">
        <v>0</v>
      </c>
      <c r="AE24" s="427">
        <v>0</v>
      </c>
      <c r="AF24" s="427">
        <v>0</v>
      </c>
      <c r="AG24" s="427">
        <v>0</v>
      </c>
      <c r="AH24" s="427">
        <v>0</v>
      </c>
      <c r="AI24" s="427">
        <v>0</v>
      </c>
      <c r="AJ24" s="427">
        <v>0</v>
      </c>
      <c r="AK24" s="427">
        <v>0</v>
      </c>
      <c r="AL24" s="427">
        <v>0</v>
      </c>
      <c r="AM24" s="427">
        <v>0</v>
      </c>
      <c r="AN24" s="365"/>
      <c r="AO24" s="365"/>
      <c r="AP24" s="365"/>
      <c r="AQ24" s="365"/>
      <c r="AR24" s="365"/>
      <c r="AS24" s="365"/>
      <c r="AT24" s="365"/>
      <c r="AU24" s="365"/>
      <c r="AV24" s="365"/>
      <c r="AW24" s="365"/>
    </row>
    <row r="25" spans="1:49" ht="15.65" customHeight="1" thickBot="1" x14ac:dyDescent="0.4">
      <c r="A25" s="594" t="s">
        <v>199</v>
      </c>
      <c r="B25" s="594" t="s">
        <v>520</v>
      </c>
      <c r="C25" s="422">
        <v>7.5770506531936004</v>
      </c>
      <c r="D25" s="382">
        <v>7999925.8923343997</v>
      </c>
      <c r="E25" s="455">
        <v>1</v>
      </c>
      <c r="F25" s="456">
        <v>60615843.708012797</v>
      </c>
      <c r="G25" s="457"/>
      <c r="H25" s="457"/>
      <c r="I25" s="457"/>
      <c r="J25" s="427">
        <v>7999925.8923343997</v>
      </c>
      <c r="K25" s="427">
        <v>7999925.8923343997</v>
      </c>
      <c r="L25" s="427">
        <v>7999925.8923343997</v>
      </c>
      <c r="M25" s="427">
        <v>7999925.8923343997</v>
      </c>
      <c r="N25" s="427">
        <v>7999925.8923343997</v>
      </c>
      <c r="O25" s="427">
        <v>7999925.8923343997</v>
      </c>
      <c r="P25" s="427">
        <v>7999925.8923343997</v>
      </c>
      <c r="Q25" s="427">
        <v>1028963.6923344</v>
      </c>
      <c r="R25" s="427">
        <v>1028963.6923344</v>
      </c>
      <c r="S25" s="427">
        <v>852811.69233440096</v>
      </c>
      <c r="T25" s="427">
        <v>852811.69233440096</v>
      </c>
      <c r="U25" s="427">
        <v>852811.69233440096</v>
      </c>
      <c r="V25" s="427">
        <v>0</v>
      </c>
      <c r="W25" s="427">
        <v>0</v>
      </c>
      <c r="X25" s="427">
        <v>0</v>
      </c>
      <c r="Y25" s="427">
        <v>0</v>
      </c>
      <c r="Z25" s="427">
        <v>0</v>
      </c>
      <c r="AA25" s="427">
        <v>0</v>
      </c>
      <c r="AB25" s="427">
        <v>0</v>
      </c>
      <c r="AC25" s="427">
        <v>0</v>
      </c>
      <c r="AD25" s="427">
        <v>0</v>
      </c>
      <c r="AE25" s="427">
        <v>0</v>
      </c>
      <c r="AF25" s="427">
        <v>0</v>
      </c>
      <c r="AG25" s="427">
        <v>0</v>
      </c>
      <c r="AH25" s="427">
        <v>0</v>
      </c>
      <c r="AI25" s="427">
        <v>0</v>
      </c>
      <c r="AJ25" s="427">
        <v>0</v>
      </c>
      <c r="AK25" s="427">
        <v>0</v>
      </c>
      <c r="AL25" s="427">
        <v>0</v>
      </c>
      <c r="AM25" s="427">
        <v>0</v>
      </c>
      <c r="AN25" s="365"/>
      <c r="AO25" s="365"/>
      <c r="AP25" s="365"/>
      <c r="AQ25" s="365"/>
      <c r="AR25" s="365"/>
      <c r="AS25" s="365"/>
      <c r="AT25" s="365"/>
      <c r="AU25" s="365"/>
      <c r="AV25" s="365"/>
      <c r="AW25" s="365"/>
    </row>
    <row r="26" spans="1:49" ht="15.65" customHeight="1" thickBot="1" x14ac:dyDescent="0.4">
      <c r="A26" s="594" t="s">
        <v>199</v>
      </c>
      <c r="B26" s="594" t="s">
        <v>552</v>
      </c>
      <c r="C26" s="422">
        <v>7.3342987974323002</v>
      </c>
      <c r="D26" s="382">
        <v>3188733.3932854398</v>
      </c>
      <c r="E26" s="455">
        <v>1</v>
      </c>
      <c r="F26" s="456">
        <v>21605290.133644398</v>
      </c>
      <c r="G26" s="457"/>
      <c r="H26" s="457"/>
      <c r="I26" s="457"/>
      <c r="J26" s="427">
        <v>3188733.3932854398</v>
      </c>
      <c r="K26" s="427">
        <v>3188733.3932854398</v>
      </c>
      <c r="L26" s="427">
        <v>3106497.7837866801</v>
      </c>
      <c r="M26" s="427">
        <v>2912921.3814647798</v>
      </c>
      <c r="N26" s="427">
        <v>2735848.2347360798</v>
      </c>
      <c r="O26" s="427">
        <v>2474597.3321130401</v>
      </c>
      <c r="P26" s="427">
        <v>1046562.67717007</v>
      </c>
      <c r="Q26" s="427">
        <v>875220.34076596599</v>
      </c>
      <c r="R26" s="427">
        <v>616617.31719682901</v>
      </c>
      <c r="S26" s="427">
        <v>414926.019431566</v>
      </c>
      <c r="T26" s="427">
        <v>348698.90065622103</v>
      </c>
      <c r="U26" s="427">
        <v>176767.69367777999</v>
      </c>
      <c r="V26" s="427">
        <v>75741.466853820501</v>
      </c>
      <c r="W26" s="427">
        <v>75433.977608786299</v>
      </c>
      <c r="X26" s="427">
        <v>75433.977608786299</v>
      </c>
      <c r="Y26" s="427">
        <v>75433.977608786299</v>
      </c>
      <c r="Z26" s="427">
        <v>55263.320360299898</v>
      </c>
      <c r="AA26" s="427">
        <v>55263.320360299898</v>
      </c>
      <c r="AB26" s="427">
        <v>53297.812836871097</v>
      </c>
      <c r="AC26" s="427">
        <v>53297.812836871097</v>
      </c>
      <c r="AD26" s="427">
        <v>0</v>
      </c>
      <c r="AE26" s="427">
        <v>0</v>
      </c>
      <c r="AF26" s="427">
        <v>0</v>
      </c>
      <c r="AG26" s="427">
        <v>0</v>
      </c>
      <c r="AH26" s="427">
        <v>0</v>
      </c>
      <c r="AI26" s="427">
        <v>0</v>
      </c>
      <c r="AJ26" s="427">
        <v>0</v>
      </c>
      <c r="AK26" s="427">
        <v>0</v>
      </c>
      <c r="AL26" s="427">
        <v>0</v>
      </c>
      <c r="AM26" s="427">
        <v>0</v>
      </c>
      <c r="AN26" s="365"/>
      <c r="AO26" s="365"/>
      <c r="AP26" s="365"/>
      <c r="AQ26" s="365"/>
      <c r="AR26" s="365"/>
      <c r="AS26" s="365"/>
      <c r="AT26" s="365"/>
      <c r="AU26" s="365"/>
      <c r="AV26" s="365"/>
      <c r="AW26" s="365"/>
    </row>
    <row r="27" spans="1:49" ht="15.65" customHeight="1" thickBot="1" x14ac:dyDescent="0.4">
      <c r="A27" s="594" t="s">
        <v>199</v>
      </c>
      <c r="B27" s="594" t="s">
        <v>628</v>
      </c>
      <c r="C27" s="422">
        <v>16.120732412531702</v>
      </c>
      <c r="D27" s="382">
        <v>3145644.8541119299</v>
      </c>
      <c r="E27" s="455">
        <v>1</v>
      </c>
      <c r="F27" s="456">
        <v>42684115.491051301</v>
      </c>
      <c r="G27" s="457"/>
      <c r="H27" s="457"/>
      <c r="I27" s="457"/>
      <c r="J27" s="427">
        <v>3145644.8541119299</v>
      </c>
      <c r="K27" s="427">
        <v>3145644.8541119299</v>
      </c>
      <c r="L27" s="427">
        <v>3145644.8541119299</v>
      </c>
      <c r="M27" s="427">
        <v>3048534.4506573998</v>
      </c>
      <c r="N27" s="427">
        <v>3031688.1532924599</v>
      </c>
      <c r="O27" s="427">
        <v>3031688.1532924599</v>
      </c>
      <c r="P27" s="427">
        <v>2265371.7837086599</v>
      </c>
      <c r="Q27" s="427">
        <v>2235985.90561016</v>
      </c>
      <c r="R27" s="427">
        <v>2210224.9417113201</v>
      </c>
      <c r="S27" s="427">
        <v>2210224.9417113201</v>
      </c>
      <c r="T27" s="427">
        <v>1723997.0701721001</v>
      </c>
      <c r="U27" s="427">
        <v>1575742.99112744</v>
      </c>
      <c r="V27" s="427">
        <v>1572698.64789527</v>
      </c>
      <c r="W27" s="427">
        <v>1545869.11636392</v>
      </c>
      <c r="X27" s="427">
        <v>1545869.11636392</v>
      </c>
      <c r="Y27" s="427">
        <v>1528443.8479898199</v>
      </c>
      <c r="Z27" s="427">
        <v>1484598.0318972101</v>
      </c>
      <c r="AA27" s="427">
        <v>1479962.3318972101</v>
      </c>
      <c r="AB27" s="427">
        <v>1397395.1471114401</v>
      </c>
      <c r="AC27" s="427">
        <v>1323648.35197099</v>
      </c>
      <c r="AD27" s="427">
        <v>7393.90918848603</v>
      </c>
      <c r="AE27" s="427">
        <v>7393.90918848603</v>
      </c>
      <c r="AF27" s="427">
        <v>6816.7091884860301</v>
      </c>
      <c r="AG27" s="427">
        <v>6816.7091884860301</v>
      </c>
      <c r="AH27" s="427">
        <v>6816.7091884860301</v>
      </c>
      <c r="AI27" s="427">
        <v>0</v>
      </c>
      <c r="AJ27" s="427">
        <v>0</v>
      </c>
      <c r="AK27" s="427">
        <v>0</v>
      </c>
      <c r="AL27" s="427">
        <v>0</v>
      </c>
      <c r="AM27" s="427">
        <v>0</v>
      </c>
      <c r="AN27" s="365"/>
      <c r="AO27" s="365"/>
      <c r="AP27" s="365"/>
      <c r="AQ27" s="365"/>
      <c r="AR27" s="365"/>
      <c r="AS27" s="365"/>
      <c r="AT27" s="365"/>
      <c r="AU27" s="365"/>
      <c r="AV27" s="365"/>
      <c r="AW27" s="365"/>
    </row>
    <row r="28" spans="1:49" ht="15.65" customHeight="1" thickBot="1" x14ac:dyDescent="0.4">
      <c r="A28" s="594" t="s">
        <v>199</v>
      </c>
      <c r="B28" s="594" t="s">
        <v>631</v>
      </c>
      <c r="C28" s="422">
        <v>20.425943551828698</v>
      </c>
      <c r="D28" s="382">
        <v>1596088.7653248201</v>
      </c>
      <c r="E28" s="455">
        <v>1</v>
      </c>
      <c r="F28" s="456">
        <v>31427437.5817835</v>
      </c>
      <c r="G28" s="457"/>
      <c r="H28" s="457"/>
      <c r="I28" s="457"/>
      <c r="J28" s="427">
        <v>1596088.7653248201</v>
      </c>
      <c r="K28" s="427">
        <v>1596088.7653248201</v>
      </c>
      <c r="L28" s="427">
        <v>1596088.7653248201</v>
      </c>
      <c r="M28" s="427">
        <v>1595915.4461633</v>
      </c>
      <c r="N28" s="427">
        <v>1595915.4461633</v>
      </c>
      <c r="O28" s="427">
        <v>1591766.93444837</v>
      </c>
      <c r="P28" s="427">
        <v>1493720.5344483701</v>
      </c>
      <c r="Q28" s="427">
        <v>1475658.55934839</v>
      </c>
      <c r="R28" s="427">
        <v>1475658.55934839</v>
      </c>
      <c r="S28" s="427">
        <v>1475658.55934839</v>
      </c>
      <c r="T28" s="427">
        <v>1430539.48471082</v>
      </c>
      <c r="U28" s="427">
        <v>1430232.97314767</v>
      </c>
      <c r="V28" s="427">
        <v>1395216.82337249</v>
      </c>
      <c r="W28" s="427">
        <v>1395216.82337249</v>
      </c>
      <c r="X28" s="427">
        <v>1395216.82337249</v>
      </c>
      <c r="Y28" s="427">
        <v>1253065.4609827599</v>
      </c>
      <c r="Z28" s="427">
        <v>1253065.4609827599</v>
      </c>
      <c r="AA28" s="427">
        <v>1241414.56098276</v>
      </c>
      <c r="AB28" s="427">
        <v>1241414.56098276</v>
      </c>
      <c r="AC28" s="427">
        <v>1165117.67554699</v>
      </c>
      <c r="AD28" s="427">
        <v>753556.16075795598</v>
      </c>
      <c r="AE28" s="427">
        <v>495205.10958215501</v>
      </c>
      <c r="AF28" s="427">
        <v>495205.10958215501</v>
      </c>
      <c r="AG28" s="427">
        <v>495205.10958215501</v>
      </c>
      <c r="AH28" s="427">
        <v>495205.10958215501</v>
      </c>
      <c r="AI28" s="427">
        <v>0</v>
      </c>
      <c r="AJ28" s="427">
        <v>0</v>
      </c>
      <c r="AK28" s="427">
        <v>0</v>
      </c>
      <c r="AL28" s="427">
        <v>0</v>
      </c>
      <c r="AM28" s="427">
        <v>0</v>
      </c>
      <c r="AN28" s="365"/>
      <c r="AO28" s="365"/>
      <c r="AP28" s="365"/>
      <c r="AQ28" s="365"/>
      <c r="AR28" s="365"/>
      <c r="AS28" s="365"/>
      <c r="AT28" s="365"/>
      <c r="AU28" s="365"/>
      <c r="AV28" s="365"/>
      <c r="AW28" s="365"/>
    </row>
    <row r="29" spans="1:49" ht="15.65" customHeight="1" thickBot="1" x14ac:dyDescent="0.4">
      <c r="A29" s="594" t="s">
        <v>199</v>
      </c>
      <c r="B29" s="594" t="s">
        <v>592</v>
      </c>
      <c r="C29" s="422">
        <v>15.4331013542559</v>
      </c>
      <c r="D29" s="382">
        <v>1374419.5823121399</v>
      </c>
      <c r="E29" s="455">
        <v>1</v>
      </c>
      <c r="F29" s="456">
        <v>21211556.717097402</v>
      </c>
      <c r="G29" s="457"/>
      <c r="H29" s="457"/>
      <c r="I29" s="457"/>
      <c r="J29" s="427">
        <v>1374419.5823121399</v>
      </c>
      <c r="K29" s="427">
        <v>1374419.5823121399</v>
      </c>
      <c r="L29" s="427">
        <v>1374419.5823121399</v>
      </c>
      <c r="M29" s="427">
        <v>1374419.5823121399</v>
      </c>
      <c r="N29" s="427">
        <v>1374419.5823121399</v>
      </c>
      <c r="O29" s="427">
        <v>1374419.5823121399</v>
      </c>
      <c r="P29" s="427">
        <v>1374419.5823121399</v>
      </c>
      <c r="Q29" s="427">
        <v>1374419.5823121399</v>
      </c>
      <c r="R29" s="427">
        <v>1286448.8684741899</v>
      </c>
      <c r="S29" s="427">
        <v>1286448.8684741899</v>
      </c>
      <c r="T29" s="427">
        <v>1282003.23984697</v>
      </c>
      <c r="U29" s="427">
        <v>1257493.25391082</v>
      </c>
      <c r="V29" s="427">
        <v>1257493.25391082</v>
      </c>
      <c r="W29" s="427">
        <v>1228821.1287272901</v>
      </c>
      <c r="X29" s="427">
        <v>917360.81356316095</v>
      </c>
      <c r="Y29" s="427">
        <v>594751.42823790701</v>
      </c>
      <c r="Z29" s="427">
        <v>365184.90485071199</v>
      </c>
      <c r="AA29" s="427">
        <v>142940.094888219</v>
      </c>
      <c r="AB29" s="427">
        <v>142940.094888219</v>
      </c>
      <c r="AC29" s="427">
        <v>94452.948037693204</v>
      </c>
      <c r="AD29" s="427">
        <v>94452.948037693204</v>
      </c>
      <c r="AE29" s="427">
        <v>94452.948037693204</v>
      </c>
      <c r="AF29" s="427">
        <v>94452.948037693204</v>
      </c>
      <c r="AG29" s="427">
        <v>76502.316676941293</v>
      </c>
      <c r="AH29" s="427">
        <v>0</v>
      </c>
      <c r="AI29" s="427">
        <v>0</v>
      </c>
      <c r="AJ29" s="427">
        <v>0</v>
      </c>
      <c r="AK29" s="427">
        <v>0</v>
      </c>
      <c r="AL29" s="427">
        <v>0</v>
      </c>
      <c r="AM29" s="427">
        <v>0</v>
      </c>
      <c r="AN29" s="365"/>
      <c r="AO29" s="365"/>
      <c r="AP29" s="365"/>
      <c r="AQ29" s="365"/>
      <c r="AR29" s="365"/>
      <c r="AS29" s="365"/>
      <c r="AT29" s="365"/>
      <c r="AU29" s="365"/>
      <c r="AV29" s="365"/>
      <c r="AW29" s="365"/>
    </row>
    <row r="30" spans="1:49" ht="15.65" customHeight="1" thickBot="1" x14ac:dyDescent="0.4">
      <c r="A30" s="594" t="s">
        <v>563</v>
      </c>
      <c r="B30" s="594" t="s">
        <v>449</v>
      </c>
      <c r="C30" s="422">
        <v>11.611883273228999</v>
      </c>
      <c r="D30" s="382">
        <v>127326444.374239</v>
      </c>
      <c r="E30" s="455">
        <v>1</v>
      </c>
      <c r="F30" s="456">
        <v>1390183528.64417</v>
      </c>
      <c r="G30" s="457"/>
      <c r="H30" s="457"/>
      <c r="I30" s="457"/>
      <c r="J30" s="427">
        <v>127326444.374239</v>
      </c>
      <c r="K30" s="427">
        <v>127326444.374239</v>
      </c>
      <c r="L30" s="427">
        <v>127326444.374239</v>
      </c>
      <c r="M30" s="427">
        <v>127326444.374239</v>
      </c>
      <c r="N30" s="427">
        <v>127326444.374239</v>
      </c>
      <c r="O30" s="427">
        <v>127326444.374239</v>
      </c>
      <c r="P30" s="427">
        <v>121412762.1041</v>
      </c>
      <c r="Q30" s="427">
        <v>99427150.977982193</v>
      </c>
      <c r="R30" s="427">
        <v>99135313.603644595</v>
      </c>
      <c r="S30" s="427">
        <v>99135313.603644595</v>
      </c>
      <c r="T30" s="427">
        <v>20718467.601473901</v>
      </c>
      <c r="U30" s="427">
        <v>20718467.601473901</v>
      </c>
      <c r="V30" s="427">
        <v>20718467.601473901</v>
      </c>
      <c r="W30" s="427">
        <v>20718467.601473901</v>
      </c>
      <c r="X30" s="427">
        <v>20718467.601473901</v>
      </c>
      <c r="Y30" s="427">
        <v>20704396.8204</v>
      </c>
      <c r="Z30" s="427">
        <v>20704396.8204</v>
      </c>
      <c r="AA30" s="427">
        <v>20704396.8204</v>
      </c>
      <c r="AB30" s="427">
        <v>20704396.8204</v>
      </c>
      <c r="AC30" s="427">
        <v>20704396.8204</v>
      </c>
      <c r="AD30" s="427">
        <v>0</v>
      </c>
      <c r="AE30" s="427">
        <v>0</v>
      </c>
      <c r="AF30" s="427">
        <v>0</v>
      </c>
      <c r="AG30" s="427">
        <v>0</v>
      </c>
      <c r="AH30" s="427">
        <v>0</v>
      </c>
      <c r="AI30" s="427">
        <v>0</v>
      </c>
      <c r="AJ30" s="427">
        <v>0</v>
      </c>
      <c r="AK30" s="427">
        <v>0</v>
      </c>
      <c r="AL30" s="427">
        <v>0</v>
      </c>
      <c r="AM30" s="427">
        <v>0</v>
      </c>
      <c r="AN30" s="365"/>
      <c r="AO30" s="365"/>
      <c r="AP30" s="365"/>
      <c r="AQ30" s="365"/>
      <c r="AR30" s="365"/>
      <c r="AS30" s="365"/>
      <c r="AT30" s="365"/>
      <c r="AU30" s="365"/>
      <c r="AV30" s="365"/>
      <c r="AW30" s="365"/>
    </row>
    <row r="31" spans="1:49" ht="15.65" customHeight="1" thickBot="1" x14ac:dyDescent="0.4">
      <c r="A31" s="594" t="s">
        <v>563</v>
      </c>
      <c r="B31" s="594" t="s">
        <v>451</v>
      </c>
      <c r="C31" s="422">
        <v>9.6282483071351503</v>
      </c>
      <c r="D31" s="382">
        <v>52883830.624941602</v>
      </c>
      <c r="E31" s="455">
        <v>1</v>
      </c>
      <c r="F31" s="456">
        <v>489351164.90045601</v>
      </c>
      <c r="G31" s="457"/>
      <c r="H31" s="457"/>
      <c r="I31" s="457"/>
      <c r="J31" s="427">
        <v>52883830.624941602</v>
      </c>
      <c r="K31" s="427">
        <v>52883830.624941602</v>
      </c>
      <c r="L31" s="427">
        <v>52883830.624941602</v>
      </c>
      <c r="M31" s="427">
        <v>52883830.624941602</v>
      </c>
      <c r="N31" s="427">
        <v>52883830.624941602</v>
      </c>
      <c r="O31" s="427">
        <v>52883830.624941602</v>
      </c>
      <c r="P31" s="427">
        <v>52883830.624941602</v>
      </c>
      <c r="Q31" s="427">
        <v>40585662.628621601</v>
      </c>
      <c r="R31" s="427">
        <v>39289343.948621601</v>
      </c>
      <c r="S31" s="427">
        <v>39289343.948621601</v>
      </c>
      <c r="T31" s="427">
        <v>0</v>
      </c>
      <c r="U31" s="427">
        <v>0</v>
      </c>
      <c r="V31" s="427">
        <v>0</v>
      </c>
      <c r="W31" s="427">
        <v>0</v>
      </c>
      <c r="X31" s="427">
        <v>0</v>
      </c>
      <c r="Y31" s="427">
        <v>0</v>
      </c>
      <c r="Z31" s="427">
        <v>0</v>
      </c>
      <c r="AA31" s="427">
        <v>0</v>
      </c>
      <c r="AB31" s="427">
        <v>0</v>
      </c>
      <c r="AC31" s="427">
        <v>0</v>
      </c>
      <c r="AD31" s="427">
        <v>0</v>
      </c>
      <c r="AE31" s="427">
        <v>0</v>
      </c>
      <c r="AF31" s="427">
        <v>0</v>
      </c>
      <c r="AG31" s="427">
        <v>0</v>
      </c>
      <c r="AH31" s="427">
        <v>0</v>
      </c>
      <c r="AI31" s="427">
        <v>0</v>
      </c>
      <c r="AJ31" s="427">
        <v>0</v>
      </c>
      <c r="AK31" s="427">
        <v>0</v>
      </c>
      <c r="AL31" s="427">
        <v>0</v>
      </c>
      <c r="AM31" s="427">
        <v>0</v>
      </c>
      <c r="AN31" s="365"/>
      <c r="AO31" s="365"/>
      <c r="AP31" s="365"/>
      <c r="AQ31" s="365"/>
      <c r="AR31" s="365"/>
      <c r="AS31" s="365"/>
      <c r="AT31" s="365"/>
      <c r="AU31" s="365"/>
      <c r="AV31" s="365"/>
      <c r="AW31" s="365"/>
    </row>
    <row r="32" spans="1:49" ht="15.65" customHeight="1" thickBot="1" x14ac:dyDescent="0.4">
      <c r="A32" s="380" t="s">
        <v>563</v>
      </c>
      <c r="B32" s="380" t="s">
        <v>447</v>
      </c>
      <c r="C32" s="422">
        <v>10.7709679470561</v>
      </c>
      <c r="D32" s="382">
        <v>12350427.905908599</v>
      </c>
      <c r="E32" s="455">
        <v>0.80021970598268899</v>
      </c>
      <c r="F32" s="456">
        <v>106450698.577472</v>
      </c>
      <c r="G32" s="457"/>
      <c r="H32" s="457"/>
      <c r="I32" s="457"/>
      <c r="J32" s="427">
        <v>9883055.7876266092</v>
      </c>
      <c r="K32" s="427">
        <v>9883055.7876266092</v>
      </c>
      <c r="L32" s="427">
        <v>9883055.7876266092</v>
      </c>
      <c r="M32" s="427">
        <v>9883055.7876266092</v>
      </c>
      <c r="N32" s="427">
        <v>9883055.7876266092</v>
      </c>
      <c r="O32" s="427">
        <v>9883055.7876266092</v>
      </c>
      <c r="P32" s="427">
        <v>9883055.7876266092</v>
      </c>
      <c r="Q32" s="427">
        <v>9883055.7876266092</v>
      </c>
      <c r="R32" s="427">
        <v>9429728.5703233499</v>
      </c>
      <c r="S32" s="427">
        <v>7616419.7011103202</v>
      </c>
      <c r="T32" s="427">
        <v>2087557.7338828701</v>
      </c>
      <c r="U32" s="427">
        <v>2063136.56778561</v>
      </c>
      <c r="V32" s="427">
        <v>2063136.56778561</v>
      </c>
      <c r="W32" s="427">
        <v>2063136.56778561</v>
      </c>
      <c r="X32" s="427">
        <v>2063136.56778561</v>
      </c>
      <c r="Y32" s="427">
        <v>0</v>
      </c>
      <c r="Z32" s="427">
        <v>0</v>
      </c>
      <c r="AA32" s="427">
        <v>0</v>
      </c>
      <c r="AB32" s="427">
        <v>0</v>
      </c>
      <c r="AC32" s="427">
        <v>0</v>
      </c>
      <c r="AD32" s="427">
        <v>0</v>
      </c>
      <c r="AE32" s="427">
        <v>0</v>
      </c>
      <c r="AF32" s="427">
        <v>0</v>
      </c>
      <c r="AG32" s="427">
        <v>0</v>
      </c>
      <c r="AH32" s="427">
        <v>0</v>
      </c>
      <c r="AI32" s="427">
        <v>0</v>
      </c>
      <c r="AJ32" s="427">
        <v>0</v>
      </c>
      <c r="AK32" s="427">
        <v>0</v>
      </c>
      <c r="AL32" s="427">
        <v>0</v>
      </c>
      <c r="AM32" s="427">
        <v>0</v>
      </c>
      <c r="AN32" s="365"/>
      <c r="AO32" s="365"/>
      <c r="AP32" s="365"/>
      <c r="AQ32" s="365"/>
      <c r="AR32" s="365"/>
      <c r="AS32" s="365"/>
      <c r="AT32" s="365"/>
      <c r="AU32" s="365"/>
      <c r="AV32" s="365"/>
      <c r="AW32" s="365"/>
    </row>
    <row r="33" spans="1:51" ht="15.65" customHeight="1" thickBot="1" x14ac:dyDescent="0.4">
      <c r="A33" s="380" t="s">
        <v>563</v>
      </c>
      <c r="B33" s="380" t="s">
        <v>441</v>
      </c>
      <c r="C33" s="422">
        <v>14.2706946073769</v>
      </c>
      <c r="D33" s="382">
        <v>10159377.8356863</v>
      </c>
      <c r="E33" s="455">
        <v>0.79999999999999905</v>
      </c>
      <c r="F33" s="456">
        <v>107553246.796556</v>
      </c>
      <c r="G33" s="457"/>
      <c r="H33" s="457"/>
      <c r="I33" s="457"/>
      <c r="J33" s="427">
        <v>8127502.2685489999</v>
      </c>
      <c r="K33" s="427">
        <v>8127502.2685489999</v>
      </c>
      <c r="L33" s="427">
        <v>8127080.4166105501</v>
      </c>
      <c r="M33" s="427">
        <v>8090978.9430511901</v>
      </c>
      <c r="N33" s="427">
        <v>7638603.7702875203</v>
      </c>
      <c r="O33" s="427">
        <v>7621863.5981942397</v>
      </c>
      <c r="P33" s="427">
        <v>7621863.5981942397</v>
      </c>
      <c r="Q33" s="427">
        <v>7547631.5215108199</v>
      </c>
      <c r="R33" s="427">
        <v>7547631.5215108199</v>
      </c>
      <c r="S33" s="427">
        <v>7379414.8503441801</v>
      </c>
      <c r="T33" s="427">
        <v>6939220.3156703999</v>
      </c>
      <c r="U33" s="427">
        <v>6758160.3120490098</v>
      </c>
      <c r="V33" s="427">
        <v>6649515.8925669296</v>
      </c>
      <c r="W33" s="427">
        <v>6581301.2942081196</v>
      </c>
      <c r="X33" s="427">
        <v>2794976.2252599001</v>
      </c>
      <c r="Y33" s="427">
        <v>0</v>
      </c>
      <c r="Z33" s="427">
        <v>0</v>
      </c>
      <c r="AA33" s="427">
        <v>0</v>
      </c>
      <c r="AB33" s="427">
        <v>0</v>
      </c>
      <c r="AC33" s="427">
        <v>0</v>
      </c>
      <c r="AD33" s="427">
        <v>0</v>
      </c>
      <c r="AE33" s="427">
        <v>0</v>
      </c>
      <c r="AF33" s="427">
        <v>0</v>
      </c>
      <c r="AG33" s="427">
        <v>0</v>
      </c>
      <c r="AH33" s="427">
        <v>0</v>
      </c>
      <c r="AI33" s="427">
        <v>0</v>
      </c>
      <c r="AJ33" s="427">
        <v>0</v>
      </c>
      <c r="AK33" s="427">
        <v>0</v>
      </c>
      <c r="AL33" s="427">
        <v>0</v>
      </c>
      <c r="AM33" s="427">
        <v>0</v>
      </c>
      <c r="AN33" s="365"/>
      <c r="AO33" s="365"/>
      <c r="AP33" s="365"/>
      <c r="AQ33" s="458" t="s">
        <v>32</v>
      </c>
      <c r="AS33" s="459"/>
      <c r="AT33" s="460"/>
      <c r="AU33" s="460"/>
      <c r="AV33" s="460"/>
      <c r="AW33" s="460"/>
    </row>
    <row r="34" spans="1:51" ht="15.65" customHeight="1" thickBot="1" x14ac:dyDescent="0.4">
      <c r="A34" s="380" t="s">
        <v>563</v>
      </c>
      <c r="B34" s="380" t="s">
        <v>457</v>
      </c>
      <c r="C34" s="422">
        <v>14.7612796171938</v>
      </c>
      <c r="D34" s="382">
        <v>9091362.7029258795</v>
      </c>
      <c r="E34" s="455">
        <v>0.97</v>
      </c>
      <c r="F34" s="456">
        <v>127861084.38897599</v>
      </c>
      <c r="G34" s="457"/>
      <c r="H34" s="457"/>
      <c r="I34" s="457"/>
      <c r="J34" s="427">
        <v>8818621.8218380995</v>
      </c>
      <c r="K34" s="427">
        <v>8818621.8218380995</v>
      </c>
      <c r="L34" s="427">
        <v>8818621.8218380995</v>
      </c>
      <c r="M34" s="427">
        <v>8817877.9830961097</v>
      </c>
      <c r="N34" s="427">
        <v>8605394.5896714907</v>
      </c>
      <c r="O34" s="427">
        <v>8526012.8013433795</v>
      </c>
      <c r="P34" s="427">
        <v>8501269.1172064301</v>
      </c>
      <c r="Q34" s="427">
        <v>8471275.4423801005</v>
      </c>
      <c r="R34" s="427">
        <v>8459503.5468226504</v>
      </c>
      <c r="S34" s="427">
        <v>8458572.1464990806</v>
      </c>
      <c r="T34" s="427">
        <v>8457065.99100345</v>
      </c>
      <c r="U34" s="427">
        <v>8437991.3383747693</v>
      </c>
      <c r="V34" s="427">
        <v>8406895.9236066304</v>
      </c>
      <c r="W34" s="427">
        <v>8406895.9236066304</v>
      </c>
      <c r="X34" s="427">
        <v>7856464.11985044</v>
      </c>
      <c r="Y34" s="427">
        <v>0</v>
      </c>
      <c r="Z34" s="427">
        <v>0</v>
      </c>
      <c r="AA34" s="427">
        <v>0</v>
      </c>
      <c r="AB34" s="427">
        <v>0</v>
      </c>
      <c r="AC34" s="427">
        <v>0</v>
      </c>
      <c r="AD34" s="427">
        <v>0</v>
      </c>
      <c r="AE34" s="427">
        <v>0</v>
      </c>
      <c r="AF34" s="427">
        <v>0</v>
      </c>
      <c r="AG34" s="427">
        <v>0</v>
      </c>
      <c r="AH34" s="427">
        <v>0</v>
      </c>
      <c r="AI34" s="427">
        <v>0</v>
      </c>
      <c r="AJ34" s="427">
        <v>0</v>
      </c>
      <c r="AK34" s="427">
        <v>0</v>
      </c>
      <c r="AL34" s="427">
        <v>0</v>
      </c>
      <c r="AM34" s="427">
        <v>0</v>
      </c>
      <c r="AN34" s="365"/>
      <c r="AO34" s="365"/>
      <c r="AP34" s="365"/>
      <c r="AQ34" s="430" t="s">
        <v>397</v>
      </c>
      <c r="AT34" s="460"/>
      <c r="AU34" s="460"/>
      <c r="AV34" s="460"/>
      <c r="AW34" s="460"/>
    </row>
    <row r="35" spans="1:51" ht="15.65" customHeight="1" thickBot="1" x14ac:dyDescent="0.4">
      <c r="A35" s="380" t="s">
        <v>563</v>
      </c>
      <c r="B35" s="380" t="s">
        <v>443</v>
      </c>
      <c r="C35" s="422">
        <v>13.102431432796701</v>
      </c>
      <c r="D35" s="382">
        <v>7447224.8631966403</v>
      </c>
      <c r="E35" s="455">
        <v>0.97</v>
      </c>
      <c r="F35" s="456">
        <v>94649450.540613398</v>
      </c>
      <c r="G35" s="457"/>
      <c r="H35" s="457"/>
      <c r="I35" s="457"/>
      <c r="J35" s="427">
        <v>7223808.1173007404</v>
      </c>
      <c r="K35" s="427">
        <v>7223808.1173007404</v>
      </c>
      <c r="L35" s="427">
        <v>7223808.1173007404</v>
      </c>
      <c r="M35" s="427">
        <v>7223808.1173007404</v>
      </c>
      <c r="N35" s="427">
        <v>7149521.8682193803</v>
      </c>
      <c r="O35" s="427">
        <v>6434891.9245974496</v>
      </c>
      <c r="P35" s="427">
        <v>6434891.9245974496</v>
      </c>
      <c r="Q35" s="427">
        <v>6434891.9245974496</v>
      </c>
      <c r="R35" s="427">
        <v>6434891.9245974496</v>
      </c>
      <c r="S35" s="427">
        <v>6434891.9245974496</v>
      </c>
      <c r="T35" s="427">
        <v>5377802.4793257099</v>
      </c>
      <c r="U35" s="427">
        <v>5377802.4793257099</v>
      </c>
      <c r="V35" s="427">
        <v>5364746.2076832298</v>
      </c>
      <c r="W35" s="427">
        <v>5154942.7069346504</v>
      </c>
      <c r="X35" s="427">
        <v>5154942.7069346504</v>
      </c>
      <c r="Y35" s="427">
        <v>0</v>
      </c>
      <c r="Z35" s="427">
        <v>0</v>
      </c>
      <c r="AA35" s="427">
        <v>0</v>
      </c>
      <c r="AB35" s="427">
        <v>0</v>
      </c>
      <c r="AC35" s="427">
        <v>0</v>
      </c>
      <c r="AD35" s="427">
        <v>0</v>
      </c>
      <c r="AE35" s="427">
        <v>0</v>
      </c>
      <c r="AF35" s="427">
        <v>0</v>
      </c>
      <c r="AG35" s="427">
        <v>0</v>
      </c>
      <c r="AH35" s="427">
        <v>0</v>
      </c>
      <c r="AI35" s="427">
        <v>0</v>
      </c>
      <c r="AJ35" s="427">
        <v>0</v>
      </c>
      <c r="AK35" s="427">
        <v>0</v>
      </c>
      <c r="AL35" s="427">
        <v>0</v>
      </c>
      <c r="AM35" s="427">
        <v>0</v>
      </c>
      <c r="AN35" s="365"/>
      <c r="AO35" s="365"/>
      <c r="AP35" s="365"/>
      <c r="AQ35" s="430" t="s">
        <v>632</v>
      </c>
      <c r="AT35" s="460"/>
      <c r="AU35" s="460"/>
      <c r="AV35" s="460"/>
      <c r="AW35" s="460"/>
    </row>
    <row r="36" spans="1:51" ht="15.65" customHeight="1" thickBot="1" x14ac:dyDescent="0.4">
      <c r="A36" s="380" t="s">
        <v>563</v>
      </c>
      <c r="B36" s="380" t="s">
        <v>266</v>
      </c>
      <c r="C36" s="422">
        <v>7.15181676849895</v>
      </c>
      <c r="D36" s="382">
        <v>6148377.0891522299</v>
      </c>
      <c r="E36" s="455">
        <v>0.968274225145486</v>
      </c>
      <c r="F36" s="456">
        <v>35921123.980373897</v>
      </c>
      <c r="G36" s="457"/>
      <c r="H36" s="457"/>
      <c r="I36" s="457"/>
      <c r="J36" s="427">
        <v>5953315.0619011298</v>
      </c>
      <c r="K36" s="427">
        <v>5953315.0619011298</v>
      </c>
      <c r="L36" s="427">
        <v>5953315.0619011298</v>
      </c>
      <c r="M36" s="427">
        <v>5825432.5266215503</v>
      </c>
      <c r="N36" s="427">
        <v>3943148.3688884699</v>
      </c>
      <c r="O36" s="427">
        <v>2282569.2778411801</v>
      </c>
      <c r="P36" s="427">
        <v>2179943.1069899299</v>
      </c>
      <c r="Q36" s="427">
        <v>2106797.2704645498</v>
      </c>
      <c r="R36" s="427">
        <v>1219178.8664142401</v>
      </c>
      <c r="S36" s="427">
        <v>493665.398679187</v>
      </c>
      <c r="T36" s="427">
        <v>2610.9946928459999</v>
      </c>
      <c r="U36" s="427">
        <v>2610.9946928459999</v>
      </c>
      <c r="V36" s="427">
        <v>2610.9946928459999</v>
      </c>
      <c r="W36" s="427">
        <v>2610.9946928459999</v>
      </c>
      <c r="X36" s="427">
        <v>0</v>
      </c>
      <c r="Y36" s="427">
        <v>0</v>
      </c>
      <c r="Z36" s="427">
        <v>0</v>
      </c>
      <c r="AA36" s="427">
        <v>0</v>
      </c>
      <c r="AB36" s="427">
        <v>0</v>
      </c>
      <c r="AC36" s="427">
        <v>0</v>
      </c>
      <c r="AD36" s="427">
        <v>0</v>
      </c>
      <c r="AE36" s="427">
        <v>0</v>
      </c>
      <c r="AF36" s="427">
        <v>0</v>
      </c>
      <c r="AG36" s="427">
        <v>0</v>
      </c>
      <c r="AH36" s="427">
        <v>0</v>
      </c>
      <c r="AI36" s="427">
        <v>0</v>
      </c>
      <c r="AJ36" s="427">
        <v>0</v>
      </c>
      <c r="AK36" s="427">
        <v>0</v>
      </c>
      <c r="AL36" s="427">
        <v>0</v>
      </c>
      <c r="AM36" s="427">
        <v>0</v>
      </c>
      <c r="AN36" s="365"/>
      <c r="AO36" s="365"/>
      <c r="AP36" s="365"/>
      <c r="AQ36" s="430" t="s">
        <v>389</v>
      </c>
      <c r="AR36" s="461"/>
      <c r="AT36" s="460"/>
      <c r="AU36" s="460"/>
      <c r="AV36" s="460"/>
      <c r="AW36" s="460"/>
    </row>
    <row r="37" spans="1:51" ht="15.65" customHeight="1" thickBot="1" x14ac:dyDescent="0.4">
      <c r="A37" s="380" t="s">
        <v>563</v>
      </c>
      <c r="B37" s="380" t="s">
        <v>674</v>
      </c>
      <c r="C37" s="422">
        <v>9.4364434428529798</v>
      </c>
      <c r="D37" s="382">
        <v>5543705.2151399096</v>
      </c>
      <c r="E37" s="455">
        <v>0.94502355790125303</v>
      </c>
      <c r="F37" s="456">
        <v>44443347.577042297</v>
      </c>
      <c r="G37" s="457"/>
      <c r="H37" s="457"/>
      <c r="I37" s="457"/>
      <c r="J37" s="427">
        <v>5238932.0263672499</v>
      </c>
      <c r="K37" s="427">
        <v>5238932.0263672499</v>
      </c>
      <c r="L37" s="427">
        <v>5026025.0784065397</v>
      </c>
      <c r="M37" s="427">
        <v>5026025.0784065397</v>
      </c>
      <c r="N37" s="427">
        <v>4210392.0147483703</v>
      </c>
      <c r="O37" s="427">
        <v>4210392.0147483703</v>
      </c>
      <c r="P37" s="427">
        <v>4210392.0147483703</v>
      </c>
      <c r="Q37" s="427">
        <v>4210392.0147483703</v>
      </c>
      <c r="R37" s="427">
        <v>3535932.6542506199</v>
      </c>
      <c r="S37" s="427">
        <v>3535932.6542506199</v>
      </c>
      <c r="T37" s="427">
        <v>0</v>
      </c>
      <c r="U37" s="427">
        <v>0</v>
      </c>
      <c r="V37" s="427">
        <v>0</v>
      </c>
      <c r="W37" s="427">
        <v>0</v>
      </c>
      <c r="X37" s="427">
        <v>0</v>
      </c>
      <c r="Y37" s="427">
        <v>0</v>
      </c>
      <c r="Z37" s="427">
        <v>0</v>
      </c>
      <c r="AA37" s="427">
        <v>0</v>
      </c>
      <c r="AB37" s="427">
        <v>0</v>
      </c>
      <c r="AC37" s="427">
        <v>0</v>
      </c>
      <c r="AD37" s="427">
        <v>0</v>
      </c>
      <c r="AE37" s="427">
        <v>0</v>
      </c>
      <c r="AF37" s="427">
        <v>0</v>
      </c>
      <c r="AG37" s="427">
        <v>0</v>
      </c>
      <c r="AH37" s="427">
        <v>0</v>
      </c>
      <c r="AI37" s="427">
        <v>0</v>
      </c>
      <c r="AJ37" s="427">
        <v>0</v>
      </c>
      <c r="AK37" s="427">
        <v>0</v>
      </c>
      <c r="AL37" s="427">
        <v>0</v>
      </c>
      <c r="AM37" s="427">
        <v>0</v>
      </c>
      <c r="AN37" s="365"/>
      <c r="AO37" s="365"/>
      <c r="AP37" s="365"/>
      <c r="AQ37" s="430" t="s">
        <v>209</v>
      </c>
      <c r="AT37" s="460"/>
      <c r="AU37" s="460"/>
      <c r="AV37" s="460"/>
      <c r="AW37" s="460"/>
    </row>
    <row r="38" spans="1:51" ht="15.65" customHeight="1" thickBot="1" x14ac:dyDescent="0.4">
      <c r="A38" s="380" t="s">
        <v>563</v>
      </c>
      <c r="B38" s="380" t="s">
        <v>555</v>
      </c>
      <c r="C38" s="422">
        <v>13.5720807170388</v>
      </c>
      <c r="D38" s="382">
        <v>4347609.07893191</v>
      </c>
      <c r="E38" s="455">
        <v>0.97000000000000097</v>
      </c>
      <c r="F38" s="456">
        <v>53868282.889705397</v>
      </c>
      <c r="G38" s="457"/>
      <c r="H38" s="457"/>
      <c r="I38" s="457"/>
      <c r="J38" s="427">
        <v>4217180.8065639604</v>
      </c>
      <c r="K38" s="427">
        <v>4217180.8065639604</v>
      </c>
      <c r="L38" s="427">
        <v>4217013.1163058402</v>
      </c>
      <c r="M38" s="427">
        <v>4139084.2342331698</v>
      </c>
      <c r="N38" s="427">
        <v>3979099.3841555198</v>
      </c>
      <c r="O38" s="427">
        <v>3792369.8616901501</v>
      </c>
      <c r="P38" s="427">
        <v>3750032.3881825898</v>
      </c>
      <c r="Q38" s="427">
        <v>3726001.3800790799</v>
      </c>
      <c r="R38" s="427">
        <v>3723263.7498864098</v>
      </c>
      <c r="S38" s="427">
        <v>3720303.4848315502</v>
      </c>
      <c r="T38" s="427">
        <v>3571347.9816376101</v>
      </c>
      <c r="U38" s="427">
        <v>3227074.4197476199</v>
      </c>
      <c r="V38" s="427">
        <v>2681299.1680724402</v>
      </c>
      <c r="W38" s="427">
        <v>2417014.9885107898</v>
      </c>
      <c r="X38" s="427">
        <v>2381854.3410098501</v>
      </c>
      <c r="Y38" s="427">
        <v>13520.347279364199</v>
      </c>
      <c r="Z38" s="427">
        <v>13520.347279364199</v>
      </c>
      <c r="AA38" s="427">
        <v>13520.347279364199</v>
      </c>
      <c r="AB38" s="427">
        <v>13520.347279364199</v>
      </c>
      <c r="AC38" s="427">
        <v>13520.347279364199</v>
      </c>
      <c r="AD38" s="427">
        <v>13520.347279364199</v>
      </c>
      <c r="AE38" s="427">
        <v>13520.347279364199</v>
      </c>
      <c r="AF38" s="427">
        <v>13520.347279364199</v>
      </c>
      <c r="AG38" s="427">
        <v>0</v>
      </c>
      <c r="AH38" s="427">
        <v>0</v>
      </c>
      <c r="AI38" s="427">
        <v>0</v>
      </c>
      <c r="AJ38" s="427">
        <v>0</v>
      </c>
      <c r="AK38" s="427">
        <v>0</v>
      </c>
      <c r="AL38" s="427">
        <v>0</v>
      </c>
      <c r="AM38" s="427">
        <v>0</v>
      </c>
      <c r="AN38" s="365"/>
      <c r="AO38" s="365"/>
      <c r="AP38" s="365"/>
      <c r="AQ38" s="430" t="s">
        <v>637</v>
      </c>
      <c r="AT38" s="460"/>
      <c r="AU38" s="460"/>
      <c r="AV38" s="460"/>
      <c r="AW38" s="460"/>
    </row>
    <row r="39" spans="1:51" ht="15.65" customHeight="1" thickBot="1" x14ac:dyDescent="0.4">
      <c r="A39" s="380" t="s">
        <v>268</v>
      </c>
      <c r="B39" s="380" t="s">
        <v>675</v>
      </c>
      <c r="C39" s="422">
        <v>10.199999999999999</v>
      </c>
      <c r="D39" s="382">
        <v>756433</v>
      </c>
      <c r="E39" s="455">
        <v>0.8</v>
      </c>
      <c r="F39" s="456">
        <v>6172493.2800000003</v>
      </c>
      <c r="G39" s="457"/>
      <c r="H39" s="457"/>
      <c r="I39" s="457"/>
      <c r="J39" s="427">
        <v>605146.4</v>
      </c>
      <c r="K39" s="427">
        <v>605146.4</v>
      </c>
      <c r="L39" s="427">
        <v>605146.4</v>
      </c>
      <c r="M39" s="427">
        <v>605146.4</v>
      </c>
      <c r="N39" s="427">
        <v>605146.4</v>
      </c>
      <c r="O39" s="427">
        <v>605146.4</v>
      </c>
      <c r="P39" s="427">
        <v>605146.4</v>
      </c>
      <c r="Q39" s="427">
        <v>605146.4</v>
      </c>
      <c r="R39" s="427">
        <v>605146.4</v>
      </c>
      <c r="S39" s="427">
        <v>605146.4</v>
      </c>
      <c r="T39" s="427">
        <v>121029.28</v>
      </c>
      <c r="U39" s="427">
        <v>0</v>
      </c>
      <c r="V39" s="427">
        <v>0</v>
      </c>
      <c r="W39" s="427">
        <v>0</v>
      </c>
      <c r="X39" s="427">
        <v>0</v>
      </c>
      <c r="Y39" s="427">
        <v>0</v>
      </c>
      <c r="Z39" s="427">
        <v>0</v>
      </c>
      <c r="AA39" s="427">
        <v>0</v>
      </c>
      <c r="AB39" s="427">
        <v>0</v>
      </c>
      <c r="AC39" s="427">
        <v>0</v>
      </c>
      <c r="AD39" s="427">
        <v>0</v>
      </c>
      <c r="AE39" s="427">
        <v>0</v>
      </c>
      <c r="AF39" s="427">
        <v>0</v>
      </c>
      <c r="AG39" s="427">
        <v>0</v>
      </c>
      <c r="AH39" s="427">
        <v>0</v>
      </c>
      <c r="AI39" s="427">
        <v>0</v>
      </c>
      <c r="AJ39" s="427">
        <v>0</v>
      </c>
      <c r="AK39" s="427">
        <v>0</v>
      </c>
      <c r="AL39" s="427">
        <v>0</v>
      </c>
      <c r="AM39" s="427">
        <v>0</v>
      </c>
      <c r="AN39" s="365"/>
      <c r="AO39" s="365"/>
      <c r="AP39" s="365"/>
      <c r="AQ39" s="320" t="s">
        <v>398</v>
      </c>
      <c r="AT39" s="460"/>
      <c r="AU39" s="460"/>
      <c r="AV39" s="460"/>
      <c r="AW39" s="460"/>
    </row>
    <row r="40" spans="1:51" ht="15.65" customHeight="1" thickBot="1" x14ac:dyDescent="0.4">
      <c r="A40" s="380" t="s">
        <v>268</v>
      </c>
      <c r="B40" s="380" t="s">
        <v>558</v>
      </c>
      <c r="C40" s="422">
        <v>29.1653287207515</v>
      </c>
      <c r="D40" s="382">
        <v>587663.134594145</v>
      </c>
      <c r="E40" s="455">
        <v>0.80000000000000104</v>
      </c>
      <c r="F40" s="456">
        <v>13711510.7980044</v>
      </c>
      <c r="G40" s="457"/>
      <c r="H40" s="457"/>
      <c r="I40" s="457"/>
      <c r="J40" s="427">
        <v>470130.50767531601</v>
      </c>
      <c r="K40" s="427">
        <v>470130.50767531601</v>
      </c>
      <c r="L40" s="427">
        <v>470130.50767531601</v>
      </c>
      <c r="M40" s="427">
        <v>470130.50767531601</v>
      </c>
      <c r="N40" s="427">
        <v>470130.50767531601</v>
      </c>
      <c r="O40" s="427">
        <v>470130.50767531601</v>
      </c>
      <c r="P40" s="427">
        <v>470130.50767531601</v>
      </c>
      <c r="Q40" s="427">
        <v>470130.50767531601</v>
      </c>
      <c r="R40" s="427">
        <v>470130.50767531601</v>
      </c>
      <c r="S40" s="427">
        <v>470130.50767531601</v>
      </c>
      <c r="T40" s="427">
        <v>470130.50767531601</v>
      </c>
      <c r="U40" s="427">
        <v>470130.50767531601</v>
      </c>
      <c r="V40" s="427">
        <v>470130.50767531601</v>
      </c>
      <c r="W40" s="427">
        <v>470130.50767531601</v>
      </c>
      <c r="X40" s="427">
        <v>470130.50767531601</v>
      </c>
      <c r="Y40" s="427">
        <v>443970.21219164098</v>
      </c>
      <c r="Z40" s="427">
        <v>443970.21219164098</v>
      </c>
      <c r="AA40" s="427">
        <v>443970.21219164098</v>
      </c>
      <c r="AB40" s="427">
        <v>443970.21219164098</v>
      </c>
      <c r="AC40" s="427">
        <v>443970.21219164098</v>
      </c>
      <c r="AD40" s="427">
        <v>443970.21219164098</v>
      </c>
      <c r="AE40" s="427">
        <v>443970.21219164098</v>
      </c>
      <c r="AF40" s="427">
        <v>443970.21219164098</v>
      </c>
      <c r="AG40" s="427">
        <v>443970.21219164098</v>
      </c>
      <c r="AH40" s="427">
        <v>443970.21219164098</v>
      </c>
      <c r="AI40" s="427">
        <v>443970.21219164098</v>
      </c>
      <c r="AJ40" s="427">
        <v>443970.21219164098</v>
      </c>
      <c r="AK40" s="427">
        <v>443970.21219164098</v>
      </c>
      <c r="AL40" s="427">
        <v>443970.21219164098</v>
      </c>
      <c r="AM40" s="427">
        <v>443970.21219164098</v>
      </c>
      <c r="AN40" s="365"/>
      <c r="AO40" s="365"/>
      <c r="AP40" s="365"/>
      <c r="AQ40" s="338" t="s">
        <v>399</v>
      </c>
      <c r="AT40" s="460"/>
      <c r="AU40" s="460"/>
      <c r="AV40" s="460"/>
      <c r="AW40" s="460"/>
    </row>
    <row r="41" spans="1:51" ht="15.65" customHeight="1" thickBot="1" x14ac:dyDescent="0.4">
      <c r="A41" s="380" t="s">
        <v>268</v>
      </c>
      <c r="B41" s="380" t="s">
        <v>458</v>
      </c>
      <c r="C41" s="422">
        <v>13.126794185239801</v>
      </c>
      <c r="D41" s="382">
        <v>349652.50053581799</v>
      </c>
      <c r="E41" s="455">
        <v>0.80000000000000104</v>
      </c>
      <c r="F41" s="456">
        <v>3671853.1287105102</v>
      </c>
      <c r="G41" s="457"/>
      <c r="H41" s="457"/>
      <c r="I41" s="457"/>
      <c r="J41" s="427">
        <v>279722.00042865501</v>
      </c>
      <c r="K41" s="427">
        <v>279722.00042865501</v>
      </c>
      <c r="L41" s="427">
        <v>279722.00042865501</v>
      </c>
      <c r="M41" s="427">
        <v>279722.00042865501</v>
      </c>
      <c r="N41" s="427">
        <v>279722.00042865501</v>
      </c>
      <c r="O41" s="427">
        <v>279722.00042865501</v>
      </c>
      <c r="P41" s="427">
        <v>279722.00042865501</v>
      </c>
      <c r="Q41" s="427">
        <v>279722.00042865501</v>
      </c>
      <c r="R41" s="427">
        <v>279722.00042865501</v>
      </c>
      <c r="S41" s="427">
        <v>272271.425807469</v>
      </c>
      <c r="T41" s="427">
        <v>268865.67586497602</v>
      </c>
      <c r="U41" s="427">
        <v>268865.67586497602</v>
      </c>
      <c r="V41" s="427">
        <v>48115.7601364</v>
      </c>
      <c r="W41" s="427">
        <v>48115.7601364</v>
      </c>
      <c r="X41" s="427">
        <v>48115.7601364</v>
      </c>
      <c r="Y41" s="427">
        <v>40001.013381199999</v>
      </c>
      <c r="Z41" s="427">
        <v>40001.013381199999</v>
      </c>
      <c r="AA41" s="427">
        <v>40001.013381199999</v>
      </c>
      <c r="AB41" s="427">
        <v>40001.013381199999</v>
      </c>
      <c r="AC41" s="427">
        <v>40001.013381199999</v>
      </c>
      <c r="AD41" s="427">
        <v>0</v>
      </c>
      <c r="AE41" s="427">
        <v>0</v>
      </c>
      <c r="AF41" s="427">
        <v>0</v>
      </c>
      <c r="AG41" s="427">
        <v>0</v>
      </c>
      <c r="AH41" s="427">
        <v>0</v>
      </c>
      <c r="AI41" s="427">
        <v>0</v>
      </c>
      <c r="AJ41" s="427">
        <v>0</v>
      </c>
      <c r="AK41" s="427">
        <v>0</v>
      </c>
      <c r="AL41" s="427">
        <v>0</v>
      </c>
      <c r="AM41" s="427">
        <v>0</v>
      </c>
      <c r="AN41" s="365"/>
      <c r="AO41" s="365"/>
      <c r="AP41" s="365"/>
      <c r="AQ41" s="338"/>
      <c r="AT41" s="460"/>
      <c r="AU41" s="460"/>
      <c r="AV41" s="460"/>
      <c r="AW41" s="460"/>
    </row>
    <row r="42" spans="1:51" ht="15.65" customHeight="1" thickBot="1" x14ac:dyDescent="0.4">
      <c r="A42" s="380" t="s">
        <v>268</v>
      </c>
      <c r="B42" s="380" t="s">
        <v>557</v>
      </c>
      <c r="C42" s="422">
        <v>5.1029354259906299</v>
      </c>
      <c r="D42" s="382">
        <v>307652.948049</v>
      </c>
      <c r="E42" s="455">
        <v>1</v>
      </c>
      <c r="F42" s="456">
        <v>1567597.0251209999</v>
      </c>
      <c r="G42" s="457"/>
      <c r="H42" s="457"/>
      <c r="I42" s="457"/>
      <c r="J42" s="427">
        <v>307652.948049</v>
      </c>
      <c r="K42" s="427">
        <v>307652.948049</v>
      </c>
      <c r="L42" s="427">
        <v>307652.948049</v>
      </c>
      <c r="M42" s="427">
        <v>307652.948049</v>
      </c>
      <c r="N42" s="427">
        <v>307652.948049</v>
      </c>
      <c r="O42" s="427">
        <v>6342.4489290000001</v>
      </c>
      <c r="P42" s="427">
        <v>6342.4489290000001</v>
      </c>
      <c r="Q42" s="427">
        <v>6342.4489290000001</v>
      </c>
      <c r="R42" s="427">
        <v>6342.4489290000001</v>
      </c>
      <c r="S42" s="427">
        <v>3962.4891600000001</v>
      </c>
      <c r="T42" s="427">
        <v>0</v>
      </c>
      <c r="U42" s="427">
        <v>0</v>
      </c>
      <c r="V42" s="427">
        <v>0</v>
      </c>
      <c r="W42" s="427">
        <v>0</v>
      </c>
      <c r="X42" s="427">
        <v>0</v>
      </c>
      <c r="Y42" s="427">
        <v>0</v>
      </c>
      <c r="Z42" s="427">
        <v>0</v>
      </c>
      <c r="AA42" s="427">
        <v>0</v>
      </c>
      <c r="AB42" s="427">
        <v>0</v>
      </c>
      <c r="AC42" s="427">
        <v>0</v>
      </c>
      <c r="AD42" s="427">
        <v>0</v>
      </c>
      <c r="AE42" s="427">
        <v>0</v>
      </c>
      <c r="AF42" s="427">
        <v>0</v>
      </c>
      <c r="AG42" s="427">
        <v>0</v>
      </c>
      <c r="AH42" s="427">
        <v>0</v>
      </c>
      <c r="AI42" s="427">
        <v>0</v>
      </c>
      <c r="AJ42" s="427">
        <v>0</v>
      </c>
      <c r="AK42" s="427">
        <v>0</v>
      </c>
      <c r="AL42" s="427">
        <v>0</v>
      </c>
      <c r="AM42" s="427">
        <v>0</v>
      </c>
      <c r="AN42" s="365"/>
      <c r="AO42" s="365"/>
      <c r="AP42" s="365"/>
      <c r="AQ42" s="338"/>
      <c r="AT42" s="460"/>
      <c r="AU42" s="460"/>
      <c r="AV42" s="460"/>
      <c r="AW42" s="460"/>
    </row>
    <row r="43" spans="1:51" ht="15.65" customHeight="1" thickBot="1" x14ac:dyDescent="0.4">
      <c r="A43" s="380" t="s">
        <v>268</v>
      </c>
      <c r="B43" s="380" t="s">
        <v>559</v>
      </c>
      <c r="C43" s="422">
        <v>15.924818176405999</v>
      </c>
      <c r="D43" s="382">
        <v>278151.33375957201</v>
      </c>
      <c r="E43" s="455">
        <v>0.62604113739599299</v>
      </c>
      <c r="F43" s="456">
        <v>2775188.39412812</v>
      </c>
      <c r="G43" s="457"/>
      <c r="H43" s="457"/>
      <c r="I43" s="457"/>
      <c r="J43" s="427">
        <v>174134.177355055</v>
      </c>
      <c r="K43" s="427">
        <v>174134.177355055</v>
      </c>
      <c r="L43" s="427">
        <v>174134.177355055</v>
      </c>
      <c r="M43" s="427">
        <v>174134.177355055</v>
      </c>
      <c r="N43" s="427">
        <v>174076.31158494001</v>
      </c>
      <c r="O43" s="427">
        <v>174076.31158494001</v>
      </c>
      <c r="P43" s="427">
        <v>164519.0536981</v>
      </c>
      <c r="Q43" s="427">
        <v>164462.61879066401</v>
      </c>
      <c r="R43" s="427">
        <v>164462.61879066401</v>
      </c>
      <c r="S43" s="427">
        <v>164017.91297213701</v>
      </c>
      <c r="T43" s="427">
        <v>163991.27367578601</v>
      </c>
      <c r="U43" s="427">
        <v>163266.702613147</v>
      </c>
      <c r="V43" s="427">
        <v>162037.559402057</v>
      </c>
      <c r="W43" s="427">
        <v>162037.559402057</v>
      </c>
      <c r="X43" s="427">
        <v>146678.526619421</v>
      </c>
      <c r="Y43" s="427">
        <v>146678.526619421</v>
      </c>
      <c r="Z43" s="427">
        <v>126755.974347733</v>
      </c>
      <c r="AA43" s="427">
        <v>318.14692136860401</v>
      </c>
      <c r="AB43" s="427">
        <v>318.14692136860401</v>
      </c>
      <c r="AC43" s="427">
        <v>318.14692136860401</v>
      </c>
      <c r="AD43" s="427">
        <v>318.14692136860401</v>
      </c>
      <c r="AE43" s="427">
        <v>318.14692136860401</v>
      </c>
      <c r="AF43" s="427">
        <v>0</v>
      </c>
      <c r="AG43" s="427">
        <v>0</v>
      </c>
      <c r="AH43" s="427">
        <v>0</v>
      </c>
      <c r="AI43" s="427">
        <v>0</v>
      </c>
      <c r="AJ43" s="427">
        <v>0</v>
      </c>
      <c r="AK43" s="427">
        <v>0</v>
      </c>
      <c r="AL43" s="427">
        <v>0</v>
      </c>
      <c r="AM43" s="427">
        <v>0</v>
      </c>
      <c r="AN43" s="365"/>
      <c r="AO43" s="365"/>
      <c r="AP43" s="365"/>
      <c r="AQ43" s="338" t="s">
        <v>400</v>
      </c>
      <c r="AT43" s="460"/>
      <c r="AU43" s="460"/>
      <c r="AV43" s="460"/>
      <c r="AW43" s="460"/>
    </row>
    <row r="44" spans="1:51" ht="15.65" customHeight="1" thickBot="1" x14ac:dyDescent="0.4">
      <c r="A44" s="380" t="s">
        <v>268</v>
      </c>
      <c r="B44" s="380" t="s">
        <v>560</v>
      </c>
      <c r="C44" s="422">
        <v>15.083173376739699</v>
      </c>
      <c r="D44" s="382">
        <v>192184.55806949601</v>
      </c>
      <c r="E44" s="455">
        <v>0.80000000000000104</v>
      </c>
      <c r="F44" s="456">
        <v>2319002.4077554499</v>
      </c>
      <c r="G44" s="457"/>
      <c r="H44" s="457"/>
      <c r="I44" s="457"/>
      <c r="J44" s="427">
        <v>153747.64645559699</v>
      </c>
      <c r="K44" s="427">
        <v>153747.64645559699</v>
      </c>
      <c r="L44" s="427">
        <v>153747.64645559699</v>
      </c>
      <c r="M44" s="427">
        <v>153747.64645559699</v>
      </c>
      <c r="N44" s="427">
        <v>153747.64645559699</v>
      </c>
      <c r="O44" s="427">
        <v>153747.64645559699</v>
      </c>
      <c r="P44" s="427">
        <v>153747.64645559699</v>
      </c>
      <c r="Q44" s="427">
        <v>153747.64645559699</v>
      </c>
      <c r="R44" s="427">
        <v>153747.64645559699</v>
      </c>
      <c r="S44" s="427">
        <v>153747.64645559699</v>
      </c>
      <c r="T44" s="427">
        <v>153747.64645559699</v>
      </c>
      <c r="U44" s="427">
        <v>153747.64645559699</v>
      </c>
      <c r="V44" s="427">
        <v>153747.64645559699</v>
      </c>
      <c r="W44" s="427">
        <v>153747.64645559699</v>
      </c>
      <c r="X44" s="427">
        <v>153747.64645559699</v>
      </c>
      <c r="Y44" s="427">
        <v>12787.710921498599</v>
      </c>
      <c r="Z44" s="427">
        <v>0</v>
      </c>
      <c r="AA44" s="427">
        <v>0</v>
      </c>
      <c r="AB44" s="427">
        <v>0</v>
      </c>
      <c r="AC44" s="427">
        <v>0</v>
      </c>
      <c r="AD44" s="427">
        <v>0</v>
      </c>
      <c r="AE44" s="427">
        <v>0</v>
      </c>
      <c r="AF44" s="427">
        <v>0</v>
      </c>
      <c r="AG44" s="427">
        <v>0</v>
      </c>
      <c r="AH44" s="427">
        <v>0</v>
      </c>
      <c r="AI44" s="427">
        <v>0</v>
      </c>
      <c r="AJ44" s="427">
        <v>0</v>
      </c>
      <c r="AK44" s="427">
        <v>0</v>
      </c>
      <c r="AL44" s="427">
        <v>0</v>
      </c>
      <c r="AM44" s="427">
        <v>0</v>
      </c>
      <c r="AN44" s="365"/>
      <c r="AO44" s="365"/>
      <c r="AP44" s="365"/>
      <c r="AQ44" s="320" t="s">
        <v>387</v>
      </c>
      <c r="AT44" s="460"/>
      <c r="AU44" s="460"/>
      <c r="AV44" s="460"/>
      <c r="AW44" s="460"/>
    </row>
    <row r="45" spans="1:51" ht="15.65" customHeight="1" thickBot="1" x14ac:dyDescent="0.4">
      <c r="A45" s="380" t="s">
        <v>268</v>
      </c>
      <c r="B45" s="380" t="s">
        <v>673</v>
      </c>
      <c r="C45" s="422">
        <v>14</v>
      </c>
      <c r="D45" s="382">
        <v>0</v>
      </c>
      <c r="E45" s="455"/>
      <c r="F45" s="456">
        <v>17753557.4667284</v>
      </c>
      <c r="G45" s="457"/>
      <c r="H45" s="457"/>
      <c r="I45" s="457"/>
      <c r="J45" s="427">
        <v>1268111.2476234599</v>
      </c>
      <c r="K45" s="427">
        <v>1268111.2476234599</v>
      </c>
      <c r="L45" s="427">
        <v>1268111.2476234599</v>
      </c>
      <c r="M45" s="427">
        <v>1268111.2476234599</v>
      </c>
      <c r="N45" s="427">
        <v>1268111.2476234599</v>
      </c>
      <c r="O45" s="427">
        <v>1268111.2476234599</v>
      </c>
      <c r="P45" s="427">
        <v>1268111.2476234599</v>
      </c>
      <c r="Q45" s="427">
        <v>1268111.2476234599</v>
      </c>
      <c r="R45" s="427">
        <v>1268111.2476234599</v>
      </c>
      <c r="S45" s="427">
        <v>1268111.2476234599</v>
      </c>
      <c r="T45" s="427">
        <v>1268111.2476234599</v>
      </c>
      <c r="U45" s="427">
        <v>1268111.2476234599</v>
      </c>
      <c r="V45" s="427">
        <v>1268111.2476234599</v>
      </c>
      <c r="W45" s="427">
        <v>1268111.2476234599</v>
      </c>
      <c r="X45" s="427">
        <v>0</v>
      </c>
      <c r="Y45" s="427">
        <v>0</v>
      </c>
      <c r="Z45" s="427">
        <v>0</v>
      </c>
      <c r="AA45" s="427">
        <v>0</v>
      </c>
      <c r="AB45" s="427">
        <v>0</v>
      </c>
      <c r="AC45" s="427">
        <v>0</v>
      </c>
      <c r="AD45" s="427">
        <v>0</v>
      </c>
      <c r="AE45" s="427">
        <v>0</v>
      </c>
      <c r="AF45" s="427">
        <v>0</v>
      </c>
      <c r="AG45" s="427">
        <v>0</v>
      </c>
      <c r="AH45" s="427">
        <v>0</v>
      </c>
      <c r="AI45" s="427">
        <v>0</v>
      </c>
      <c r="AJ45" s="427">
        <v>0</v>
      </c>
      <c r="AK45" s="427">
        <v>0</v>
      </c>
      <c r="AL45" s="427">
        <v>0</v>
      </c>
      <c r="AM45" s="427">
        <v>0</v>
      </c>
      <c r="AN45" s="365"/>
      <c r="AO45" s="365"/>
      <c r="AP45" s="365"/>
      <c r="AQ45" s="365"/>
      <c r="AR45" s="365"/>
      <c r="AS45" s="365"/>
      <c r="AT45" s="365"/>
      <c r="AU45" s="365"/>
      <c r="AV45" s="365"/>
      <c r="AW45" s="365"/>
      <c r="AX45" s="365"/>
    </row>
    <row r="46" spans="1:51" ht="15" thickBot="1" x14ac:dyDescent="0.4">
      <c r="A46" s="387" t="s">
        <v>265</v>
      </c>
      <c r="B46" s="387" t="s">
        <v>265</v>
      </c>
      <c r="C46" s="431">
        <v>15</v>
      </c>
      <c r="D46" s="389">
        <v>270951739.97075999</v>
      </c>
      <c r="E46" s="432">
        <v>1</v>
      </c>
      <c r="F46" s="462">
        <v>4064276099.56141</v>
      </c>
      <c r="G46" s="392"/>
      <c r="H46" s="392"/>
      <c r="I46" s="392"/>
      <c r="J46" s="389">
        <v>270951739.97075999</v>
      </c>
      <c r="K46" s="389">
        <v>270951739.97075999</v>
      </c>
      <c r="L46" s="389">
        <v>270951739.97075999</v>
      </c>
      <c r="M46" s="389">
        <v>270951739.97075999</v>
      </c>
      <c r="N46" s="389">
        <v>270951739.97075999</v>
      </c>
      <c r="O46" s="389">
        <v>270951739.97075999</v>
      </c>
      <c r="P46" s="389">
        <v>270951739.97075999</v>
      </c>
      <c r="Q46" s="389">
        <v>270951739.97075999</v>
      </c>
      <c r="R46" s="389">
        <v>270951739.97075999</v>
      </c>
      <c r="S46" s="389">
        <v>270951739.97075999</v>
      </c>
      <c r="T46" s="389">
        <v>270951739.97075999</v>
      </c>
      <c r="U46" s="389">
        <v>270951739.97075999</v>
      </c>
      <c r="V46" s="389">
        <v>270951739.97075999</v>
      </c>
      <c r="W46" s="389">
        <v>270951739.97075999</v>
      </c>
      <c r="X46" s="389">
        <v>270951739.97075999</v>
      </c>
      <c r="Y46" s="389">
        <v>0</v>
      </c>
      <c r="Z46" s="389">
        <v>0</v>
      </c>
      <c r="AA46" s="389">
        <v>0</v>
      </c>
      <c r="AB46" s="389">
        <v>0</v>
      </c>
      <c r="AC46" s="389">
        <v>0</v>
      </c>
      <c r="AD46" s="389">
        <v>0</v>
      </c>
      <c r="AE46" s="389">
        <v>0</v>
      </c>
      <c r="AF46" s="389">
        <v>0</v>
      </c>
      <c r="AG46" s="389">
        <v>0</v>
      </c>
      <c r="AH46" s="389">
        <v>0</v>
      </c>
      <c r="AI46" s="389">
        <v>0</v>
      </c>
      <c r="AJ46" s="389">
        <v>0</v>
      </c>
      <c r="AK46" s="389">
        <v>0</v>
      </c>
      <c r="AL46" s="389">
        <v>0</v>
      </c>
      <c r="AM46" s="389">
        <v>0</v>
      </c>
      <c r="AN46" s="365"/>
      <c r="AO46" s="365"/>
      <c r="AP46" s="365"/>
      <c r="AQ46" s="365"/>
      <c r="AR46" s="365"/>
      <c r="AS46" s="365"/>
      <c r="AT46" s="365"/>
      <c r="AU46" s="365"/>
      <c r="AV46" s="365"/>
      <c r="AW46" s="365"/>
      <c r="AX46" s="365"/>
    </row>
    <row r="47" spans="1:51" s="394" customFormat="1" ht="15" thickBot="1" x14ac:dyDescent="0.4">
      <c r="A47" s="463" t="s">
        <v>599</v>
      </c>
      <c r="B47" s="464"/>
      <c r="C47" s="463"/>
      <c r="D47" s="382">
        <v>2114827861.8986299</v>
      </c>
      <c r="E47" s="463"/>
      <c r="F47" s="465">
        <v>20440869778.9972</v>
      </c>
      <c r="G47" s="466"/>
      <c r="H47" s="466"/>
      <c r="I47" s="466"/>
      <c r="J47" s="467">
        <v>1849877161.8913</v>
      </c>
      <c r="K47" s="396">
        <v>1819656934.17995</v>
      </c>
      <c r="L47" s="396">
        <v>1786292658.7263899</v>
      </c>
      <c r="M47" s="396">
        <v>1733318359.1059699</v>
      </c>
      <c r="N47" s="396">
        <v>1556350518.6897099</v>
      </c>
      <c r="O47" s="396">
        <v>1508127782.75049</v>
      </c>
      <c r="P47" s="396">
        <v>1486197501.6450701</v>
      </c>
      <c r="Q47" s="396">
        <v>1333499060.92522</v>
      </c>
      <c r="R47" s="396">
        <v>1301611576.6982901</v>
      </c>
      <c r="S47" s="396">
        <v>1261813956.1911199</v>
      </c>
      <c r="T47" s="396">
        <v>987145905.83444297</v>
      </c>
      <c r="U47" s="396">
        <v>881934563.77818596</v>
      </c>
      <c r="V47" s="396">
        <v>785192626.45891201</v>
      </c>
      <c r="W47" s="396">
        <v>755116627.162462</v>
      </c>
      <c r="X47" s="396">
        <v>732386484.85056806</v>
      </c>
      <c r="Y47" s="396">
        <v>138016976.68743399</v>
      </c>
      <c r="Z47" s="396">
        <v>135183225.31691301</v>
      </c>
      <c r="AA47" s="396">
        <v>122059362.514623</v>
      </c>
      <c r="AB47" s="396">
        <v>113799780.529636</v>
      </c>
      <c r="AC47" s="396">
        <v>111680672.30749001</v>
      </c>
      <c r="AD47" s="396">
        <v>9079267.0387182105</v>
      </c>
      <c r="AE47" s="396">
        <v>8820915.9875424094</v>
      </c>
      <c r="AF47" s="396">
        <v>8791885.4706210401</v>
      </c>
      <c r="AG47" s="396">
        <v>6386312.74853478</v>
      </c>
      <c r="AH47" s="396">
        <v>6309810.4318578402</v>
      </c>
      <c r="AI47" s="396">
        <v>443970.21219164098</v>
      </c>
      <c r="AJ47" s="396">
        <v>443970.21219164098</v>
      </c>
      <c r="AK47" s="396">
        <v>443970.21219164098</v>
      </c>
      <c r="AL47" s="396">
        <v>443970.21219164098</v>
      </c>
      <c r="AM47" s="396">
        <v>443970.21219164098</v>
      </c>
      <c r="AN47" s="403"/>
      <c r="AO47" s="366"/>
      <c r="AP47" s="366"/>
      <c r="AQ47" s="365"/>
      <c r="AR47" s="365"/>
      <c r="AS47" s="365"/>
      <c r="AT47" s="365"/>
      <c r="AU47" s="365"/>
      <c r="AV47" s="365"/>
      <c r="AW47" s="365"/>
      <c r="AX47" s="365"/>
      <c r="AY47" s="453"/>
    </row>
    <row r="48" spans="1:51" s="394" customFormat="1" ht="15" thickBot="1" x14ac:dyDescent="0.4">
      <c r="A48" s="405" t="s">
        <v>292</v>
      </c>
      <c r="C48" s="366"/>
      <c r="D48" s="402"/>
      <c r="E48" s="366"/>
      <c r="F48" s="408"/>
      <c r="G48" s="402">
        <v>1859781074.5836699</v>
      </c>
      <c r="H48" s="402">
        <v>3426787036.4096899</v>
      </c>
      <c r="I48" s="402">
        <v>5139036924.2538795</v>
      </c>
      <c r="J48" s="402">
        <v>4663796144.4959297</v>
      </c>
      <c r="K48" s="402">
        <v>4539857373.6670399</v>
      </c>
      <c r="L48" s="402">
        <v>4392279654.1385899</v>
      </c>
      <c r="M48" s="402">
        <v>3992666173.4349499</v>
      </c>
      <c r="N48" s="402">
        <v>3791153251.1471701</v>
      </c>
      <c r="O48" s="402">
        <v>3579801792.0013399</v>
      </c>
      <c r="P48" s="402">
        <v>3327673743.0412502</v>
      </c>
      <c r="Q48" s="402">
        <v>2912431143.7686901</v>
      </c>
      <c r="R48" s="402">
        <v>2678537824.27914</v>
      </c>
      <c r="S48" s="402">
        <v>2091471679.8099401</v>
      </c>
      <c r="T48" s="402">
        <v>1792079385.3477001</v>
      </c>
      <c r="U48" s="402">
        <v>1569448916.0488501</v>
      </c>
      <c r="V48" s="402">
        <v>1224766965.8001101</v>
      </c>
      <c r="W48" s="402">
        <v>736297441.70605004</v>
      </c>
      <c r="X48" s="402">
        <v>161357462.57169899</v>
      </c>
      <c r="Y48" s="402">
        <v>132639814.852293</v>
      </c>
      <c r="Z48" s="402">
        <v>108955839.424512</v>
      </c>
      <c r="AA48" s="402">
        <v>75957800.874541104</v>
      </c>
      <c r="AB48" s="402">
        <v>58725778.6044285</v>
      </c>
      <c r="AC48" s="402">
        <v>41216529.905464798</v>
      </c>
      <c r="AD48" s="402">
        <v>40854425.650766097</v>
      </c>
      <c r="AE48" s="402">
        <v>30446814.9955092</v>
      </c>
      <c r="AF48" s="402">
        <v>11064638.132999999</v>
      </c>
      <c r="AG48" s="402">
        <v>3585212.8118270799</v>
      </c>
      <c r="AH48" s="402">
        <v>0</v>
      </c>
      <c r="AI48" s="402">
        <v>0</v>
      </c>
      <c r="AJ48" s="402">
        <v>0</v>
      </c>
      <c r="AK48" s="402">
        <v>0</v>
      </c>
      <c r="AL48" s="402">
        <v>0</v>
      </c>
      <c r="AM48" s="402">
        <v>0</v>
      </c>
      <c r="AN48" s="403"/>
      <c r="AO48" s="366"/>
      <c r="AP48" s="366"/>
      <c r="AQ48" s="365"/>
      <c r="AR48" s="365"/>
      <c r="AS48" s="365"/>
      <c r="AT48" s="365"/>
      <c r="AU48" s="365"/>
      <c r="AV48" s="365"/>
      <c r="AW48" s="365"/>
      <c r="AX48" s="365"/>
      <c r="AY48" s="468"/>
    </row>
    <row r="49" spans="1:51" s="394" customFormat="1" ht="15" thickBot="1" x14ac:dyDescent="0.4">
      <c r="A49" s="407" t="s">
        <v>518</v>
      </c>
      <c r="B49" s="469"/>
      <c r="C49" s="412"/>
      <c r="D49" s="470"/>
      <c r="E49" s="470"/>
      <c r="F49" s="398"/>
      <c r="G49" s="471"/>
      <c r="H49" s="411">
        <v>4087238480</v>
      </c>
      <c r="I49" s="411">
        <v>3537033300</v>
      </c>
      <c r="J49" s="411">
        <v>3144029600</v>
      </c>
      <c r="K49" s="411">
        <v>2751025900</v>
      </c>
      <c r="L49" s="411">
        <v>2436622940</v>
      </c>
      <c r="M49" s="411">
        <v>2200820720</v>
      </c>
      <c r="N49" s="411">
        <v>1965018500</v>
      </c>
      <c r="O49" s="411">
        <v>1807817020</v>
      </c>
      <c r="P49" s="411">
        <v>1650615540</v>
      </c>
      <c r="Q49" s="411">
        <v>1414813320</v>
      </c>
      <c r="R49" s="411">
        <v>1336212580</v>
      </c>
      <c r="S49" s="411">
        <v>0</v>
      </c>
      <c r="T49" s="411">
        <v>0</v>
      </c>
      <c r="U49" s="411">
        <v>0</v>
      </c>
      <c r="V49" s="411">
        <v>0</v>
      </c>
      <c r="W49" s="411">
        <v>0</v>
      </c>
      <c r="X49" s="411">
        <v>0</v>
      </c>
      <c r="Y49" s="411">
        <v>0</v>
      </c>
      <c r="Z49" s="411">
        <v>0</v>
      </c>
      <c r="AA49" s="411">
        <v>0</v>
      </c>
      <c r="AB49" s="411">
        <v>0</v>
      </c>
      <c r="AC49" s="411">
        <v>0</v>
      </c>
      <c r="AD49" s="411">
        <v>0</v>
      </c>
      <c r="AE49" s="411">
        <v>0</v>
      </c>
      <c r="AF49" s="411">
        <v>0</v>
      </c>
      <c r="AG49" s="411">
        <v>0</v>
      </c>
      <c r="AH49" s="411">
        <v>0</v>
      </c>
      <c r="AI49" s="411">
        <v>0</v>
      </c>
      <c r="AJ49" s="411">
        <v>0</v>
      </c>
      <c r="AK49" s="411">
        <v>0</v>
      </c>
      <c r="AL49" s="411">
        <v>0</v>
      </c>
      <c r="AM49" s="411">
        <v>0</v>
      </c>
      <c r="AN49" s="403"/>
      <c r="AO49" s="366"/>
      <c r="AP49" s="366"/>
      <c r="AQ49" s="365"/>
      <c r="AR49" s="365"/>
      <c r="AS49" s="365"/>
      <c r="AT49" s="365"/>
      <c r="AU49" s="365"/>
      <c r="AV49" s="365"/>
      <c r="AW49" s="365"/>
      <c r="AX49" s="365"/>
      <c r="AY49" s="468"/>
    </row>
    <row r="50" spans="1:51" s="394" customFormat="1" ht="15" thickBot="1" x14ac:dyDescent="0.4">
      <c r="A50" s="407" t="s">
        <v>297</v>
      </c>
      <c r="B50" s="406"/>
      <c r="C50" s="407"/>
      <c r="D50" s="409"/>
      <c r="E50" s="407"/>
      <c r="F50" s="408"/>
      <c r="G50" s="411">
        <v>1859781074.5836699</v>
      </c>
      <c r="H50" s="411">
        <v>7514025516.4096899</v>
      </c>
      <c r="I50" s="411">
        <v>8676070224.2538795</v>
      </c>
      <c r="J50" s="411">
        <v>9657702906.3872299</v>
      </c>
      <c r="K50" s="411">
        <v>9110540207.8469906</v>
      </c>
      <c r="L50" s="411">
        <v>8615195252.8649807</v>
      </c>
      <c r="M50" s="411">
        <v>7926805252.5409203</v>
      </c>
      <c r="N50" s="411">
        <v>7312522269.8368797</v>
      </c>
      <c r="O50" s="411">
        <v>6895746594.7518301</v>
      </c>
      <c r="P50" s="411">
        <v>6464486784.6863203</v>
      </c>
      <c r="Q50" s="411">
        <v>5660743524.6939096</v>
      </c>
      <c r="R50" s="411">
        <v>5316361980.9774303</v>
      </c>
      <c r="S50" s="411">
        <v>3353285636.00106</v>
      </c>
      <c r="T50" s="411">
        <v>2779225291.1821399</v>
      </c>
      <c r="U50" s="411">
        <v>2451383479.8270302</v>
      </c>
      <c r="V50" s="411">
        <v>2009959592.2590201</v>
      </c>
      <c r="W50" s="411">
        <v>1491414068.86851</v>
      </c>
      <c r="X50" s="411">
        <v>893743947.42226696</v>
      </c>
      <c r="Y50" s="411">
        <v>270656791.53972697</v>
      </c>
      <c r="Z50" s="411">
        <v>244139064.74142501</v>
      </c>
      <c r="AA50" s="411">
        <v>198017163.389164</v>
      </c>
      <c r="AB50" s="411">
        <v>172525559.13406399</v>
      </c>
      <c r="AC50" s="411">
        <v>152897202.212955</v>
      </c>
      <c r="AD50" s="411">
        <v>49933692.689484298</v>
      </c>
      <c r="AE50" s="411">
        <v>39267730.983051598</v>
      </c>
      <c r="AF50" s="411">
        <v>19856523.603620999</v>
      </c>
      <c r="AG50" s="411">
        <v>9971525.5603618603</v>
      </c>
      <c r="AH50" s="411">
        <v>6309810.4318578402</v>
      </c>
      <c r="AI50" s="411">
        <v>443970.21219164098</v>
      </c>
      <c r="AJ50" s="411">
        <v>443970.21219164098</v>
      </c>
      <c r="AK50" s="411">
        <v>443970.21219164098</v>
      </c>
      <c r="AL50" s="411">
        <v>443970.21219164098</v>
      </c>
      <c r="AM50" s="411">
        <v>443970.21219164098</v>
      </c>
      <c r="AN50" s="366"/>
      <c r="AO50" s="366"/>
      <c r="AP50" s="366"/>
      <c r="AQ50" s="365"/>
      <c r="AR50" s="365"/>
      <c r="AS50" s="365"/>
      <c r="AT50" s="365"/>
      <c r="AU50" s="365"/>
      <c r="AV50" s="365"/>
      <c r="AW50" s="365"/>
      <c r="AX50" s="365"/>
      <c r="AY50" s="468"/>
    </row>
    <row r="51" spans="1:51" ht="15" thickBot="1" x14ac:dyDescent="0.4">
      <c r="A51" s="407" t="s">
        <v>600</v>
      </c>
      <c r="D51" s="453"/>
      <c r="F51" s="472"/>
      <c r="G51" s="473"/>
      <c r="H51" s="473"/>
      <c r="I51" s="473"/>
      <c r="J51" s="473"/>
      <c r="K51" s="411">
        <v>30220227.711347099</v>
      </c>
      <c r="L51" s="411">
        <v>33364275.453560099</v>
      </c>
      <c r="M51" s="411">
        <v>52974299.620420501</v>
      </c>
      <c r="N51" s="411">
        <v>176967840.416264</v>
      </c>
      <c r="O51" s="411">
        <v>48222735.9392142</v>
      </c>
      <c r="P51" s="411">
        <v>21930281.105425399</v>
      </c>
      <c r="Q51" s="411">
        <v>152698440.71984401</v>
      </c>
      <c r="R51" s="411">
        <v>31887484.226933502</v>
      </c>
      <c r="S51" s="411">
        <v>39797620.507174999</v>
      </c>
      <c r="T51" s="411">
        <v>274668050.356673</v>
      </c>
      <c r="U51" s="411">
        <v>105211342.05625699</v>
      </c>
      <c r="V51" s="411">
        <v>96741937.319273397</v>
      </c>
      <c r="W51" s="411">
        <v>30075999.296450902</v>
      </c>
      <c r="X51" s="411">
        <v>22730142.3118935</v>
      </c>
      <c r="Y51" s="411">
        <v>594369508.16313398</v>
      </c>
      <c r="Z51" s="411">
        <v>2833751.37052092</v>
      </c>
      <c r="AA51" s="411">
        <v>13123862.8022903</v>
      </c>
      <c r="AB51" s="411">
        <v>8259581.98498738</v>
      </c>
      <c r="AC51" s="411">
        <v>2119108.2221455998</v>
      </c>
      <c r="AD51" s="411">
        <v>102601405.26877201</v>
      </c>
      <c r="AE51" s="411">
        <v>258351.051175801</v>
      </c>
      <c r="AF51" s="411">
        <v>29030.5169213675</v>
      </c>
      <c r="AG51" s="411">
        <v>2405572.7220862601</v>
      </c>
      <c r="AH51" s="411">
        <v>76502.316676940798</v>
      </c>
      <c r="AI51" s="411">
        <v>5865840.2196661998</v>
      </c>
      <c r="AJ51" s="411">
        <v>0</v>
      </c>
      <c r="AK51" s="411">
        <v>0</v>
      </c>
      <c r="AL51" s="411">
        <v>0</v>
      </c>
      <c r="AM51" s="411">
        <v>0</v>
      </c>
      <c r="AQ51" s="365"/>
      <c r="AR51" s="365"/>
      <c r="AS51" s="365"/>
      <c r="AT51" s="365"/>
      <c r="AU51" s="365"/>
      <c r="AV51" s="365"/>
      <c r="AW51" s="365"/>
      <c r="AX51" s="365"/>
    </row>
    <row r="52" spans="1:51" ht="15" thickBot="1" x14ac:dyDescent="0.4">
      <c r="A52" s="407" t="s">
        <v>596</v>
      </c>
      <c r="B52" s="469"/>
      <c r="C52" s="412"/>
      <c r="D52" s="474"/>
      <c r="E52" s="412"/>
      <c r="F52" s="413"/>
      <c r="G52" s="471"/>
      <c r="H52" s="471"/>
      <c r="I52" s="471"/>
      <c r="J52" s="411">
        <v>475240779.75795001</v>
      </c>
      <c r="K52" s="411">
        <v>123938770.82889</v>
      </c>
      <c r="L52" s="411">
        <v>147577719.52845001</v>
      </c>
      <c r="M52" s="411">
        <v>399613480.70363998</v>
      </c>
      <c r="N52" s="411">
        <v>201512922.28777999</v>
      </c>
      <c r="O52" s="411">
        <v>211351459.14583001</v>
      </c>
      <c r="P52" s="411">
        <v>252128048.96009001</v>
      </c>
      <c r="Q52" s="411">
        <v>415242599.27256</v>
      </c>
      <c r="R52" s="411">
        <v>233893319.48954999</v>
      </c>
      <c r="S52" s="411">
        <v>587066144.46920002</v>
      </c>
      <c r="T52" s="411">
        <v>299392294.46224099</v>
      </c>
      <c r="U52" s="411">
        <v>222630469.298852</v>
      </c>
      <c r="V52" s="411">
        <v>344681950.24873501</v>
      </c>
      <c r="W52" s="411">
        <v>488469524.09406197</v>
      </c>
      <c r="X52" s="411">
        <v>574939979.13435102</v>
      </c>
      <c r="Y52" s="411">
        <v>28717647.7194058</v>
      </c>
      <c r="Z52" s="411">
        <v>23683975.427781198</v>
      </c>
      <c r="AA52" s="411">
        <v>32998038.5499705</v>
      </c>
      <c r="AB52" s="411">
        <v>17232022.2701126</v>
      </c>
      <c r="AC52" s="411">
        <v>17509248.698963702</v>
      </c>
      <c r="AD52" s="411">
        <v>362104.25469870103</v>
      </c>
      <c r="AE52" s="411">
        <v>10407610.655256899</v>
      </c>
      <c r="AF52" s="411">
        <v>19382176.862509198</v>
      </c>
      <c r="AG52" s="411">
        <v>7479425.3211729098</v>
      </c>
      <c r="AH52" s="411">
        <v>3585212.8118270799</v>
      </c>
      <c r="AI52" s="411">
        <v>0</v>
      </c>
      <c r="AJ52" s="411">
        <v>0</v>
      </c>
      <c r="AK52" s="411">
        <v>0</v>
      </c>
      <c r="AL52" s="411">
        <v>0</v>
      </c>
      <c r="AM52" s="411">
        <v>0</v>
      </c>
      <c r="AQ52" s="365"/>
      <c r="AR52" s="365"/>
      <c r="AS52" s="365"/>
      <c r="AT52" s="365"/>
      <c r="AU52" s="365"/>
      <c r="AV52" s="365"/>
      <c r="AW52" s="365"/>
      <c r="AX52" s="365"/>
    </row>
    <row r="53" spans="1:51" s="394" customFormat="1" ht="15" thickBot="1" x14ac:dyDescent="0.4">
      <c r="A53" s="407" t="s">
        <v>296</v>
      </c>
      <c r="B53" s="469"/>
      <c r="C53" s="412"/>
      <c r="D53" s="412"/>
      <c r="E53" s="412"/>
      <c r="F53" s="413"/>
      <c r="G53" s="471"/>
      <c r="H53" s="471"/>
      <c r="I53" s="471">
        <v>393003700</v>
      </c>
      <c r="J53" s="411">
        <v>393003700</v>
      </c>
      <c r="K53" s="411">
        <v>393003700</v>
      </c>
      <c r="L53" s="411">
        <v>314402960</v>
      </c>
      <c r="M53" s="411">
        <v>235802220</v>
      </c>
      <c r="N53" s="411">
        <v>235802220</v>
      </c>
      <c r="O53" s="411">
        <v>157201480</v>
      </c>
      <c r="P53" s="411">
        <v>157201480</v>
      </c>
      <c r="Q53" s="411">
        <v>235802220</v>
      </c>
      <c r="R53" s="411">
        <v>78600740</v>
      </c>
      <c r="S53" s="411">
        <v>0</v>
      </c>
      <c r="T53" s="411">
        <v>0</v>
      </c>
      <c r="U53" s="411">
        <v>0</v>
      </c>
      <c r="V53" s="411">
        <v>0</v>
      </c>
      <c r="W53" s="411">
        <v>0</v>
      </c>
      <c r="X53" s="411">
        <v>0</v>
      </c>
      <c r="Y53" s="411">
        <v>0</v>
      </c>
      <c r="Z53" s="411">
        <v>0</v>
      </c>
      <c r="AA53" s="411">
        <v>0</v>
      </c>
      <c r="AB53" s="411">
        <v>0</v>
      </c>
      <c r="AC53" s="411">
        <v>0</v>
      </c>
      <c r="AD53" s="411">
        <v>0</v>
      </c>
      <c r="AE53" s="411">
        <v>0</v>
      </c>
      <c r="AF53" s="411">
        <v>0</v>
      </c>
      <c r="AG53" s="411">
        <v>0</v>
      </c>
      <c r="AH53" s="411">
        <v>0</v>
      </c>
      <c r="AI53" s="411">
        <v>0</v>
      </c>
      <c r="AJ53" s="411">
        <v>0</v>
      </c>
      <c r="AK53" s="411">
        <v>0</v>
      </c>
      <c r="AL53" s="411">
        <v>0</v>
      </c>
      <c r="AM53" s="411">
        <v>0</v>
      </c>
      <c r="AN53" s="366"/>
      <c r="AO53" s="366"/>
      <c r="AP53" s="366"/>
      <c r="AQ53" s="365"/>
      <c r="AR53" s="365"/>
      <c r="AS53" s="365"/>
      <c r="AT53" s="365"/>
      <c r="AU53" s="365"/>
      <c r="AV53" s="365"/>
      <c r="AW53" s="365"/>
      <c r="AX53" s="365"/>
      <c r="AY53" s="468"/>
    </row>
    <row r="54" spans="1:51" s="394" customFormat="1" ht="15" thickBot="1" x14ac:dyDescent="0.4">
      <c r="A54" s="407" t="s">
        <v>597</v>
      </c>
      <c r="B54" s="469"/>
      <c r="C54" s="412"/>
      <c r="D54" s="412"/>
      <c r="E54" s="412"/>
      <c r="F54" s="413"/>
      <c r="G54" s="471"/>
      <c r="H54" s="471"/>
      <c r="I54" s="471">
        <v>393003700</v>
      </c>
      <c r="J54" s="411">
        <v>868244479.75794995</v>
      </c>
      <c r="K54" s="411">
        <v>547162698.540236</v>
      </c>
      <c r="L54" s="411">
        <v>495344954.98201102</v>
      </c>
      <c r="M54" s="411">
        <v>688390000.32406104</v>
      </c>
      <c r="N54" s="411">
        <v>614282982.70404303</v>
      </c>
      <c r="O54" s="411">
        <v>416775675.08504403</v>
      </c>
      <c r="P54" s="411">
        <v>431259810.06551498</v>
      </c>
      <c r="Q54" s="411">
        <v>803743259.99240398</v>
      </c>
      <c r="R54" s="411">
        <v>344381543.71648401</v>
      </c>
      <c r="S54" s="411">
        <v>626863764.97637498</v>
      </c>
      <c r="T54" s="411">
        <v>574060344.81891406</v>
      </c>
      <c r="U54" s="411">
        <v>327841811.35510898</v>
      </c>
      <c r="V54" s="411">
        <v>441423887.56800902</v>
      </c>
      <c r="W54" s="411">
        <v>518545523.390513</v>
      </c>
      <c r="X54" s="411">
        <v>597670121.44624496</v>
      </c>
      <c r="Y54" s="411">
        <v>623087155.88253999</v>
      </c>
      <c r="Z54" s="411">
        <v>26517726.798302099</v>
      </c>
      <c r="AA54" s="411">
        <v>46121901.352260798</v>
      </c>
      <c r="AB54" s="411">
        <v>25491604.255100001</v>
      </c>
      <c r="AC54" s="411">
        <v>19628356.9211093</v>
      </c>
      <c r="AD54" s="411">
        <v>102963509.52347</v>
      </c>
      <c r="AE54" s="411">
        <v>10665961.7064327</v>
      </c>
      <c r="AF54" s="411">
        <v>19411207.3794306</v>
      </c>
      <c r="AG54" s="411">
        <v>9884998.0432591699</v>
      </c>
      <c r="AH54" s="411">
        <v>3661715.1285040202</v>
      </c>
      <c r="AI54" s="411">
        <v>5865840.2196661998</v>
      </c>
      <c r="AJ54" s="411">
        <v>0</v>
      </c>
      <c r="AK54" s="411">
        <v>0</v>
      </c>
      <c r="AL54" s="411">
        <v>0</v>
      </c>
      <c r="AM54" s="411">
        <v>0</v>
      </c>
      <c r="AN54" s="366"/>
      <c r="AO54" s="366"/>
      <c r="AP54" s="366"/>
      <c r="AQ54" s="365"/>
      <c r="AR54" s="365"/>
      <c r="AS54" s="365"/>
      <c r="AT54" s="365"/>
      <c r="AU54" s="365"/>
      <c r="AV54" s="365"/>
      <c r="AW54" s="365"/>
      <c r="AX54" s="365"/>
      <c r="AY54" s="468"/>
    </row>
    <row r="55" spans="1:51" ht="15" thickBot="1" x14ac:dyDescent="0.4">
      <c r="A55" s="416" t="s">
        <v>598</v>
      </c>
      <c r="B55" s="475"/>
      <c r="C55" s="475"/>
      <c r="D55" s="475"/>
      <c r="E55" s="475"/>
      <c r="F55" s="476"/>
      <c r="G55" s="477"/>
      <c r="H55" s="477"/>
      <c r="I55" s="477"/>
      <c r="J55" s="420">
        <v>981632682.13334894</v>
      </c>
      <c r="K55" s="420">
        <v>0</v>
      </c>
      <c r="L55" s="420">
        <v>0</v>
      </c>
      <c r="M55" s="420">
        <v>0</v>
      </c>
      <c r="N55" s="420">
        <v>0</v>
      </c>
      <c r="O55" s="420">
        <v>0</v>
      </c>
      <c r="P55" s="420">
        <v>0</v>
      </c>
      <c r="Q55" s="420">
        <v>0</v>
      </c>
      <c r="R55" s="420">
        <v>0</v>
      </c>
      <c r="S55" s="420">
        <v>0</v>
      </c>
      <c r="T55" s="420">
        <v>0</v>
      </c>
      <c r="U55" s="420">
        <v>0</v>
      </c>
      <c r="V55" s="420">
        <v>0</v>
      </c>
      <c r="W55" s="420">
        <v>0</v>
      </c>
      <c r="X55" s="420">
        <v>0</v>
      </c>
      <c r="Y55" s="420">
        <v>0</v>
      </c>
      <c r="Z55" s="420">
        <v>0</v>
      </c>
      <c r="AA55" s="420">
        <v>0</v>
      </c>
      <c r="AB55" s="420">
        <v>0</v>
      </c>
      <c r="AC55" s="420">
        <v>0</v>
      </c>
      <c r="AD55" s="420">
        <v>0</v>
      </c>
      <c r="AE55" s="420">
        <v>0</v>
      </c>
      <c r="AF55" s="420">
        <v>0</v>
      </c>
      <c r="AG55" s="420">
        <v>0</v>
      </c>
      <c r="AH55" s="420">
        <v>0</v>
      </c>
      <c r="AI55" s="420">
        <v>0</v>
      </c>
      <c r="AJ55" s="420">
        <v>0</v>
      </c>
      <c r="AK55" s="420">
        <v>0</v>
      </c>
      <c r="AL55" s="420">
        <v>0</v>
      </c>
      <c r="AM55" s="420">
        <v>0</v>
      </c>
      <c r="AQ55" s="365"/>
      <c r="AR55" s="365"/>
      <c r="AS55" s="365"/>
      <c r="AT55" s="365"/>
      <c r="AU55" s="365"/>
      <c r="AV55" s="365"/>
      <c r="AW55" s="365"/>
      <c r="AX55" s="365"/>
    </row>
    <row r="56" spans="1:51" x14ac:dyDescent="0.35">
      <c r="H56" s="426"/>
      <c r="AQ56" s="365"/>
      <c r="AR56" s="365"/>
      <c r="AS56" s="365"/>
      <c r="AT56" s="365"/>
      <c r="AU56" s="365"/>
      <c r="AV56" s="365"/>
      <c r="AW56" s="365"/>
      <c r="AX56" s="365"/>
    </row>
    <row r="57" spans="1:51" x14ac:dyDescent="0.35">
      <c r="AQ57" s="365"/>
      <c r="AR57" s="365"/>
      <c r="AS57" s="365"/>
      <c r="AT57" s="365"/>
      <c r="AU57" s="365"/>
      <c r="AV57" s="365"/>
      <c r="AW57" s="365"/>
      <c r="AX57" s="365"/>
    </row>
    <row r="58" spans="1:51" x14ac:dyDescent="0.35">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M58" s="426"/>
      <c r="AQ58" s="365"/>
      <c r="AR58" s="365"/>
      <c r="AS58" s="365"/>
      <c r="AT58" s="365"/>
      <c r="AU58" s="365"/>
      <c r="AV58" s="365"/>
      <c r="AW58" s="365"/>
      <c r="AX58" s="365"/>
    </row>
    <row r="60" spans="1:51" x14ac:dyDescent="0.35">
      <c r="G60" s="426"/>
      <c r="H60" s="426"/>
      <c r="I60" s="426"/>
      <c r="J60" s="426"/>
      <c r="K60" s="426"/>
    </row>
    <row r="64" spans="1:51" x14ac:dyDescent="0.35">
      <c r="G64" s="426"/>
      <c r="H64" s="426"/>
      <c r="I64" s="426"/>
      <c r="J64" s="426"/>
      <c r="K64" s="426"/>
      <c r="L64" s="426"/>
      <c r="M64" s="426"/>
      <c r="N64" s="426"/>
      <c r="O64" s="426"/>
      <c r="P64" s="426"/>
      <c r="Q64" s="426"/>
      <c r="R64" s="426"/>
    </row>
    <row r="67" spans="43:43" x14ac:dyDescent="0.35">
      <c r="AQ67" s="458"/>
    </row>
  </sheetData>
  <pageMargins left="0.7" right="0.7" top="0.75" bottom="0.75" header="0.3" footer="0.3"/>
  <ignoredErrors>
    <ignoredError sqref="G3:AM3"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C420-94E6-4D84-AB9F-4178B86CF0FF}">
  <sheetPr codeName="Sheet52"/>
  <dimension ref="A1:D59"/>
  <sheetViews>
    <sheetView showGridLines="0" topLeftCell="A27" workbookViewId="0">
      <selection sqref="A1:D58"/>
    </sheetView>
  </sheetViews>
  <sheetFormatPr defaultColWidth="11.453125" defaultRowHeight="14.5" x14ac:dyDescent="0.35"/>
  <cols>
    <col min="1" max="1" width="20.7265625" style="315" customWidth="1"/>
    <col min="2" max="2" width="36.7265625" style="315" customWidth="1"/>
    <col min="3" max="3" width="34.1796875" style="315" customWidth="1"/>
    <col min="4" max="4" width="11.7265625" style="315" customWidth="1"/>
    <col min="5" max="5" width="9.1796875" style="315" customWidth="1"/>
    <col min="6" max="16384" width="11.453125" style="315"/>
  </cols>
  <sheetData>
    <row r="1" spans="1:4" ht="15" thickBot="1" x14ac:dyDescent="0.4">
      <c r="A1" s="321" t="s">
        <v>98</v>
      </c>
      <c r="B1" s="321" t="s">
        <v>152</v>
      </c>
      <c r="C1" s="324" t="s">
        <v>312</v>
      </c>
      <c r="D1" s="324" t="s">
        <v>313</v>
      </c>
    </row>
    <row r="2" spans="1:4" ht="15.5" thickTop="1" thickBot="1" x14ac:dyDescent="0.4">
      <c r="A2" s="326"/>
      <c r="B2" s="326" t="s">
        <v>198</v>
      </c>
      <c r="C2" s="347"/>
      <c r="D2" s="348"/>
    </row>
    <row r="3" spans="1:4" ht="15" thickBot="1" x14ac:dyDescent="0.4">
      <c r="A3" s="322" t="s">
        <v>198</v>
      </c>
      <c r="B3" s="322" t="s">
        <v>439</v>
      </c>
      <c r="C3" s="340">
        <v>320714687.89392197</v>
      </c>
      <c r="D3" s="349">
        <v>13.811473035363599</v>
      </c>
    </row>
    <row r="4" spans="1:4" ht="15" thickBot="1" x14ac:dyDescent="0.4">
      <c r="A4" s="322" t="s">
        <v>198</v>
      </c>
      <c r="B4" s="322" t="s">
        <v>442</v>
      </c>
      <c r="C4" s="340">
        <v>269381913.05046999</v>
      </c>
      <c r="D4" s="349">
        <v>11.246085474299299</v>
      </c>
    </row>
    <row r="5" spans="1:4" ht="15" thickBot="1" x14ac:dyDescent="0.4">
      <c r="A5" s="322" t="s">
        <v>198</v>
      </c>
      <c r="B5" s="322" t="s">
        <v>542</v>
      </c>
      <c r="C5" s="340">
        <v>223011573.75864699</v>
      </c>
      <c r="D5" s="349">
        <v>12.4944487442349</v>
      </c>
    </row>
    <row r="6" spans="1:4" ht="15" thickBot="1" x14ac:dyDescent="0.4">
      <c r="A6" s="322" t="s">
        <v>198</v>
      </c>
      <c r="B6" s="322" t="s">
        <v>158</v>
      </c>
      <c r="C6" s="340">
        <v>54194123.2507746</v>
      </c>
      <c r="D6" s="349">
        <v>19.974185451619299</v>
      </c>
    </row>
    <row r="7" spans="1:4" ht="15" thickBot="1" x14ac:dyDescent="0.4">
      <c r="A7" s="322" t="s">
        <v>198</v>
      </c>
      <c r="B7" s="322" t="s">
        <v>444</v>
      </c>
      <c r="C7" s="340">
        <v>43225396.368938603</v>
      </c>
      <c r="D7" s="349">
        <v>8.0494645999505092</v>
      </c>
    </row>
    <row r="8" spans="1:4" ht="15" thickBot="1" x14ac:dyDescent="0.4">
      <c r="A8" s="322" t="s">
        <v>198</v>
      </c>
      <c r="B8" s="322" t="s">
        <v>586</v>
      </c>
      <c r="C8" s="340">
        <v>34145567.6705584</v>
      </c>
      <c r="D8" s="349">
        <v>7</v>
      </c>
    </row>
    <row r="9" spans="1:4" ht="15" thickBot="1" x14ac:dyDescent="0.4">
      <c r="A9" s="322" t="s">
        <v>198</v>
      </c>
      <c r="B9" s="322" t="s">
        <v>538</v>
      </c>
      <c r="C9" s="340">
        <v>32194590.256252099</v>
      </c>
      <c r="D9" s="349">
        <v>17.399999999999999</v>
      </c>
    </row>
    <row r="10" spans="1:4" ht="15" thickBot="1" x14ac:dyDescent="0.4">
      <c r="A10" s="322" t="s">
        <v>198</v>
      </c>
      <c r="B10" s="322" t="s">
        <v>440</v>
      </c>
      <c r="C10" s="340">
        <v>26935745.1603342</v>
      </c>
      <c r="D10" s="349">
        <v>15.9243180262831</v>
      </c>
    </row>
    <row r="11" spans="1:4" ht="15" thickBot="1" x14ac:dyDescent="0.4">
      <c r="A11" s="322" t="s">
        <v>198</v>
      </c>
      <c r="B11" s="322" t="s">
        <v>696</v>
      </c>
      <c r="C11" s="340">
        <v>23364352.927235398</v>
      </c>
      <c r="D11" s="349">
        <v>8.5</v>
      </c>
    </row>
    <row r="12" spans="1:4" ht="15" thickBot="1" x14ac:dyDescent="0.4">
      <c r="A12" s="322" t="s">
        <v>198</v>
      </c>
      <c r="B12" s="322" t="s">
        <v>454</v>
      </c>
      <c r="C12" s="340">
        <v>22473829.888369702</v>
      </c>
      <c r="D12" s="349">
        <v>7.3</v>
      </c>
    </row>
    <row r="13" spans="1:4" ht="15" thickBot="1" x14ac:dyDescent="0.4">
      <c r="A13" s="322" t="s">
        <v>198</v>
      </c>
      <c r="B13" s="322" t="s">
        <v>627</v>
      </c>
      <c r="C13" s="340">
        <v>10668396.4014784</v>
      </c>
      <c r="D13" s="349">
        <v>5.6916516167119502</v>
      </c>
    </row>
    <row r="14" spans="1:4" ht="15" thickBot="1" x14ac:dyDescent="0.4">
      <c r="A14" s="322" t="s">
        <v>198</v>
      </c>
      <c r="B14" s="322" t="s">
        <v>446</v>
      </c>
      <c r="C14" s="340">
        <v>2339215.8334040102</v>
      </c>
      <c r="D14" s="349">
        <v>3.9124526954864902</v>
      </c>
    </row>
    <row r="15" spans="1:4" ht="15" thickBot="1" x14ac:dyDescent="0.4">
      <c r="A15" s="332" t="s">
        <v>198</v>
      </c>
      <c r="B15" s="332" t="s">
        <v>314</v>
      </c>
      <c r="C15" s="342">
        <f>SUM(C3:C14)</f>
        <v>1062649392.4603844</v>
      </c>
      <c r="D15" s="350">
        <v>12.6413209743135</v>
      </c>
    </row>
    <row r="16" spans="1:4" ht="15" thickBot="1" x14ac:dyDescent="0.4">
      <c r="A16" s="326"/>
      <c r="B16" s="326" t="s">
        <v>97</v>
      </c>
      <c r="C16" s="347"/>
      <c r="D16" s="348"/>
    </row>
    <row r="17" spans="1:4" ht="15" thickBot="1" x14ac:dyDescent="0.4">
      <c r="A17" s="322" t="s">
        <v>97</v>
      </c>
      <c r="B17" s="322" t="s">
        <v>587</v>
      </c>
      <c r="C17" s="340">
        <v>318243559.25599998</v>
      </c>
      <c r="D17" s="349">
        <v>10.8748421932127</v>
      </c>
    </row>
    <row r="18" spans="1:4" ht="15" thickBot="1" x14ac:dyDescent="0.4">
      <c r="A18" s="322" t="s">
        <v>97</v>
      </c>
      <c r="B18" s="322" t="s">
        <v>448</v>
      </c>
      <c r="C18" s="340">
        <v>105968420.90390401</v>
      </c>
      <c r="D18" s="349">
        <v>5</v>
      </c>
    </row>
    <row r="19" spans="1:4" ht="15" thickBot="1" x14ac:dyDescent="0.4">
      <c r="A19" s="322" t="s">
        <v>97</v>
      </c>
      <c r="B19" s="322" t="s">
        <v>267</v>
      </c>
      <c r="C19" s="340">
        <v>56668075.741991803</v>
      </c>
      <c r="D19" s="349">
        <v>10.0850018388017</v>
      </c>
    </row>
    <row r="20" spans="1:4" ht="15" thickBot="1" x14ac:dyDescent="0.4">
      <c r="A20" s="322" t="s">
        <v>97</v>
      </c>
      <c r="B20" s="322" t="s">
        <v>589</v>
      </c>
      <c r="C20" s="340">
        <v>16921455.886321601</v>
      </c>
      <c r="D20" s="349">
        <v>9.6597924905184307</v>
      </c>
    </row>
    <row r="21" spans="1:4" ht="15" thickBot="1" x14ac:dyDescent="0.4">
      <c r="A21" s="322" t="s">
        <v>97</v>
      </c>
      <c r="B21" s="322" t="s">
        <v>590</v>
      </c>
      <c r="C21" s="340">
        <v>9369021.8730801102</v>
      </c>
      <c r="D21" s="349">
        <v>8.1272676114708897</v>
      </c>
    </row>
    <row r="22" spans="1:4" ht="15" thickBot="1" x14ac:dyDescent="0.4">
      <c r="A22" s="322" t="s">
        <v>97</v>
      </c>
      <c r="B22" s="322" t="s">
        <v>456</v>
      </c>
      <c r="C22" s="340">
        <v>6484680.6564689297</v>
      </c>
      <c r="D22" s="349">
        <v>16.151859480864399</v>
      </c>
    </row>
    <row r="23" spans="1:4" ht="15" thickBot="1" x14ac:dyDescent="0.4">
      <c r="A23" s="332" t="s">
        <v>97</v>
      </c>
      <c r="B23" s="332" t="s">
        <v>314</v>
      </c>
      <c r="C23" s="342">
        <v>513655214.31776702</v>
      </c>
      <c r="D23" s="350">
        <v>9.5521860831728702</v>
      </c>
    </row>
    <row r="24" spans="1:4" ht="15" thickBot="1" x14ac:dyDescent="0.4">
      <c r="A24" s="326"/>
      <c r="B24" s="326" t="s">
        <v>199</v>
      </c>
      <c r="C24" s="347"/>
      <c r="D24" s="348"/>
    </row>
    <row r="25" spans="1:4" ht="15" thickBot="1" x14ac:dyDescent="0.4">
      <c r="A25" s="322" t="s">
        <v>199</v>
      </c>
      <c r="B25" s="322" t="s">
        <v>521</v>
      </c>
      <c r="C25" s="340">
        <v>82914480.823997393</v>
      </c>
      <c r="D25" s="349">
        <v>10.445322328283901</v>
      </c>
    </row>
    <row r="26" spans="1:4" ht="15" thickBot="1" x14ac:dyDescent="0.4">
      <c r="A26" s="322" t="s">
        <v>199</v>
      </c>
      <c r="B26" s="322" t="s">
        <v>629</v>
      </c>
      <c r="C26" s="340">
        <v>23752835.427515201</v>
      </c>
      <c r="D26" s="349">
        <v>17.1850384931547</v>
      </c>
    </row>
    <row r="27" spans="1:4" ht="15" thickBot="1" x14ac:dyDescent="0.4">
      <c r="A27" s="322" t="s">
        <v>199</v>
      </c>
      <c r="B27" s="322" t="s">
        <v>630</v>
      </c>
      <c r="C27" s="340">
        <v>11797710.149609299</v>
      </c>
      <c r="D27" s="349">
        <v>19.479215467458399</v>
      </c>
    </row>
    <row r="28" spans="1:4" ht="15" thickBot="1" x14ac:dyDescent="0.4">
      <c r="A28" s="322" t="s">
        <v>199</v>
      </c>
      <c r="B28" s="322" t="s">
        <v>520</v>
      </c>
      <c r="C28" s="340">
        <v>7999925.8923343997</v>
      </c>
      <c r="D28" s="349">
        <v>7.5770506531936004</v>
      </c>
    </row>
    <row r="29" spans="1:4" ht="15" thickBot="1" x14ac:dyDescent="0.4">
      <c r="A29" s="322" t="s">
        <v>199</v>
      </c>
      <c r="B29" s="322" t="s">
        <v>552</v>
      </c>
      <c r="C29" s="340">
        <v>3188733.3932854398</v>
      </c>
      <c r="D29" s="349">
        <v>7.3342987974323002</v>
      </c>
    </row>
    <row r="30" spans="1:4" ht="15" thickBot="1" x14ac:dyDescent="0.4">
      <c r="A30" s="322" t="s">
        <v>199</v>
      </c>
      <c r="B30" s="322" t="s">
        <v>628</v>
      </c>
      <c r="C30" s="340">
        <v>3145644.8541119299</v>
      </c>
      <c r="D30" s="349">
        <v>16.120732412531702</v>
      </c>
    </row>
    <row r="31" spans="1:4" ht="15" thickBot="1" x14ac:dyDescent="0.4">
      <c r="A31" s="322" t="s">
        <v>199</v>
      </c>
      <c r="B31" s="322" t="s">
        <v>631</v>
      </c>
      <c r="C31" s="340">
        <v>1596088.7653248201</v>
      </c>
      <c r="D31" s="349">
        <v>20.425943551828698</v>
      </c>
    </row>
    <row r="32" spans="1:4" ht="15" thickBot="1" x14ac:dyDescent="0.4">
      <c r="A32" s="322" t="s">
        <v>199</v>
      </c>
      <c r="B32" s="322" t="s">
        <v>592</v>
      </c>
      <c r="C32" s="340">
        <v>1374419.5823121399</v>
      </c>
      <c r="D32" s="349">
        <v>15.4331013542559</v>
      </c>
    </row>
    <row r="33" spans="1:4" ht="15" thickBot="1" x14ac:dyDescent="0.4">
      <c r="A33" s="332" t="s">
        <v>199</v>
      </c>
      <c r="B33" s="332" t="s">
        <v>314</v>
      </c>
      <c r="C33" s="342">
        <v>135769838.888491</v>
      </c>
      <c r="D33" s="350">
        <v>12.4666734733952</v>
      </c>
    </row>
    <row r="34" spans="1:4" ht="15" thickBot="1" x14ac:dyDescent="0.4">
      <c r="A34" s="326"/>
      <c r="B34" s="326" t="s">
        <v>563</v>
      </c>
      <c r="C34" s="347"/>
      <c r="D34" s="348"/>
    </row>
    <row r="35" spans="1:4" ht="15" thickBot="1" x14ac:dyDescent="0.4">
      <c r="A35" s="322" t="s">
        <v>563</v>
      </c>
      <c r="B35" s="322" t="s">
        <v>449</v>
      </c>
      <c r="C35" s="340">
        <v>127326444.374239</v>
      </c>
      <c r="D35" s="349">
        <v>11.611883273228999</v>
      </c>
    </row>
    <row r="36" spans="1:4" ht="15" thickBot="1" x14ac:dyDescent="0.4">
      <c r="A36" s="322" t="s">
        <v>563</v>
      </c>
      <c r="B36" s="322" t="s">
        <v>451</v>
      </c>
      <c r="C36" s="340">
        <v>52883830.624941602</v>
      </c>
      <c r="D36" s="349">
        <v>9.6282483071351503</v>
      </c>
    </row>
    <row r="37" spans="1:4" ht="15" thickBot="1" x14ac:dyDescent="0.4">
      <c r="A37" s="322" t="s">
        <v>563</v>
      </c>
      <c r="B37" s="322" t="s">
        <v>447</v>
      </c>
      <c r="C37" s="340">
        <v>12350427.905908599</v>
      </c>
      <c r="D37" s="349">
        <v>10.7709679470561</v>
      </c>
    </row>
    <row r="38" spans="1:4" ht="15" thickBot="1" x14ac:dyDescent="0.4">
      <c r="A38" s="322" t="s">
        <v>563</v>
      </c>
      <c r="B38" s="322" t="s">
        <v>441</v>
      </c>
      <c r="C38" s="340">
        <v>10159377.8356863</v>
      </c>
      <c r="D38" s="349">
        <v>14.2706946073769</v>
      </c>
    </row>
    <row r="39" spans="1:4" ht="15" thickBot="1" x14ac:dyDescent="0.4">
      <c r="A39" s="322" t="s">
        <v>563</v>
      </c>
      <c r="B39" s="322" t="s">
        <v>457</v>
      </c>
      <c r="C39" s="340">
        <v>9091362.7029258795</v>
      </c>
      <c r="D39" s="349">
        <v>14.7612796171938</v>
      </c>
    </row>
    <row r="40" spans="1:4" ht="15" thickBot="1" x14ac:dyDescent="0.4">
      <c r="A40" s="322" t="s">
        <v>563</v>
      </c>
      <c r="B40" s="322" t="s">
        <v>443</v>
      </c>
      <c r="C40" s="340">
        <v>7447224.8631966403</v>
      </c>
      <c r="D40" s="349">
        <v>13.102431432796701</v>
      </c>
    </row>
    <row r="41" spans="1:4" ht="15" thickBot="1" x14ac:dyDescent="0.4">
      <c r="A41" s="322" t="s">
        <v>563</v>
      </c>
      <c r="B41" s="322" t="s">
        <v>266</v>
      </c>
      <c r="C41" s="340">
        <v>6148377.0891522299</v>
      </c>
      <c r="D41" s="349">
        <v>7.15181676849895</v>
      </c>
    </row>
    <row r="42" spans="1:4" ht="15" thickBot="1" x14ac:dyDescent="0.4">
      <c r="A42" s="322" t="s">
        <v>563</v>
      </c>
      <c r="B42" s="322" t="s">
        <v>674</v>
      </c>
      <c r="C42" s="340">
        <v>5543705.2151399096</v>
      </c>
      <c r="D42" s="349">
        <v>9.4364434428529798</v>
      </c>
    </row>
    <row r="43" spans="1:4" ht="15" thickBot="1" x14ac:dyDescent="0.4">
      <c r="A43" s="322" t="s">
        <v>563</v>
      </c>
      <c r="B43" s="322" t="s">
        <v>555</v>
      </c>
      <c r="C43" s="340">
        <v>4347609.07893191</v>
      </c>
      <c r="D43" s="349">
        <v>13.5720807170388</v>
      </c>
    </row>
    <row r="44" spans="1:4" ht="15" thickBot="1" x14ac:dyDescent="0.4">
      <c r="A44" s="332" t="s">
        <v>563</v>
      </c>
      <c r="B44" s="332" t="s">
        <v>314</v>
      </c>
      <c r="C44" s="342">
        <v>235298359.69012201</v>
      </c>
      <c r="D44" s="350">
        <v>11.2740005327022</v>
      </c>
    </row>
    <row r="45" spans="1:4" ht="15" thickBot="1" x14ac:dyDescent="0.4">
      <c r="A45" s="326"/>
      <c r="B45" s="326" t="s">
        <v>268</v>
      </c>
      <c r="C45" s="347"/>
      <c r="D45" s="348"/>
    </row>
    <row r="46" spans="1:4" ht="15" thickBot="1" x14ac:dyDescent="0.4">
      <c r="A46" s="322" t="s">
        <v>268</v>
      </c>
      <c r="B46" s="322" t="s">
        <v>673</v>
      </c>
      <c r="C46" s="340">
        <v>1268111.2476234599</v>
      </c>
      <c r="D46" s="349">
        <v>14</v>
      </c>
    </row>
    <row r="47" spans="1:4" ht="15" thickBot="1" x14ac:dyDescent="0.4">
      <c r="A47" s="322" t="s">
        <v>268</v>
      </c>
      <c r="B47" s="322" t="s">
        <v>675</v>
      </c>
      <c r="C47" s="340">
        <v>756433</v>
      </c>
      <c r="D47" s="349">
        <v>10.199999999999999</v>
      </c>
    </row>
    <row r="48" spans="1:4" ht="15" thickBot="1" x14ac:dyDescent="0.4">
      <c r="A48" s="322" t="s">
        <v>268</v>
      </c>
      <c r="B48" s="322" t="s">
        <v>558</v>
      </c>
      <c r="C48" s="340">
        <v>587663.134594145</v>
      </c>
      <c r="D48" s="349">
        <v>29.1653287207515</v>
      </c>
    </row>
    <row r="49" spans="1:4" ht="15" thickBot="1" x14ac:dyDescent="0.4">
      <c r="A49" s="322" t="s">
        <v>268</v>
      </c>
      <c r="B49" s="322" t="s">
        <v>458</v>
      </c>
      <c r="C49" s="340">
        <v>349652.50053581799</v>
      </c>
      <c r="D49" s="349">
        <v>13.126794185239801</v>
      </c>
    </row>
    <row r="50" spans="1:4" ht="15" thickBot="1" x14ac:dyDescent="0.4">
      <c r="A50" s="322" t="s">
        <v>268</v>
      </c>
      <c r="B50" s="322" t="s">
        <v>557</v>
      </c>
      <c r="C50" s="340">
        <v>307652.948049</v>
      </c>
      <c r="D50" s="349">
        <v>5.1029354259906299</v>
      </c>
    </row>
    <row r="51" spans="1:4" ht="15" thickBot="1" x14ac:dyDescent="0.4">
      <c r="A51" s="322" t="s">
        <v>268</v>
      </c>
      <c r="B51" s="322" t="s">
        <v>559</v>
      </c>
      <c r="C51" s="340">
        <v>278151.33375957201</v>
      </c>
      <c r="D51" s="349">
        <v>15.924818176405999</v>
      </c>
    </row>
    <row r="52" spans="1:4" ht="15" thickBot="1" x14ac:dyDescent="0.4">
      <c r="A52" s="322" t="s">
        <v>268</v>
      </c>
      <c r="B52" s="322" t="s">
        <v>560</v>
      </c>
      <c r="C52" s="340">
        <v>192184.55806949601</v>
      </c>
      <c r="D52" s="349">
        <v>15.083173376739699</v>
      </c>
    </row>
    <row r="53" spans="1:4" ht="15" thickBot="1" x14ac:dyDescent="0.4">
      <c r="A53" s="332" t="s">
        <v>268</v>
      </c>
      <c r="B53" s="332" t="s">
        <v>314</v>
      </c>
      <c r="C53" s="342">
        <f>SUM(C46:C52)</f>
        <v>3739848.7226314903</v>
      </c>
      <c r="D53" s="350">
        <v>15</v>
      </c>
    </row>
    <row r="54" spans="1:4" ht="15" thickBot="1" x14ac:dyDescent="0.4">
      <c r="A54" s="332" t="s">
        <v>281</v>
      </c>
      <c r="B54" s="332" t="s">
        <v>235</v>
      </c>
      <c r="C54" s="342">
        <f>C15+C23+C33+C44+C53</f>
        <v>1951112654.0793958</v>
      </c>
      <c r="D54" s="350">
        <v>11.6141586332117</v>
      </c>
    </row>
    <row r="55" spans="1:4" ht="15" thickBot="1" x14ac:dyDescent="0.4">
      <c r="A55" s="326"/>
      <c r="B55" s="326" t="s">
        <v>265</v>
      </c>
      <c r="C55" s="347"/>
      <c r="D55" s="348"/>
    </row>
    <row r="56" spans="1:4" ht="15" thickBot="1" x14ac:dyDescent="0.4">
      <c r="A56" s="322" t="s">
        <v>265</v>
      </c>
      <c r="B56" s="322" t="s">
        <v>265</v>
      </c>
      <c r="C56" s="340">
        <v>270951739.97075999</v>
      </c>
      <c r="D56" s="349">
        <v>15</v>
      </c>
    </row>
    <row r="57" spans="1:4" ht="15" thickBot="1" x14ac:dyDescent="0.4">
      <c r="A57" s="332" t="s">
        <v>265</v>
      </c>
      <c r="B57" s="332" t="s">
        <v>314</v>
      </c>
      <c r="C57" s="342">
        <v>270951739.97075999</v>
      </c>
      <c r="D57" s="350">
        <v>15</v>
      </c>
    </row>
    <row r="58" spans="1:4" ht="15" thickBot="1" x14ac:dyDescent="0.4">
      <c r="A58" s="332" t="s">
        <v>281</v>
      </c>
      <c r="B58" s="332" t="s">
        <v>315</v>
      </c>
      <c r="C58" s="342">
        <f>C54+C57</f>
        <v>2222064394.0501556</v>
      </c>
      <c r="D58" s="350">
        <v>12.02</v>
      </c>
    </row>
    <row r="59" spans="1:4" x14ac:dyDescent="0.35">
      <c r="C59" s="593"/>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CE33-52C4-4EF1-9A9F-A55F777A42E6}">
  <sheetPr codeName="Sheet53"/>
  <dimension ref="A1:G51"/>
  <sheetViews>
    <sheetView showGridLines="0" topLeftCell="A20" workbookViewId="0">
      <selection sqref="A1:G51"/>
    </sheetView>
  </sheetViews>
  <sheetFormatPr defaultColWidth="8.7265625" defaultRowHeight="14.5" x14ac:dyDescent="0.35"/>
  <cols>
    <col min="1" max="1" width="27.81640625" style="315" customWidth="1"/>
    <col min="2" max="2" width="31.453125" style="315" customWidth="1"/>
    <col min="3" max="3" width="17.453125" style="315" customWidth="1"/>
    <col min="4" max="4" width="17.7265625" style="315" customWidth="1"/>
    <col min="5" max="5" width="17.453125" style="315" customWidth="1"/>
    <col min="6" max="6" width="11.7265625" style="315" customWidth="1"/>
    <col min="7" max="7" width="14" style="315" customWidth="1"/>
    <col min="8" max="16384" width="8.7265625" style="315"/>
  </cols>
  <sheetData>
    <row r="1" spans="1:7" ht="33" customHeight="1" thickBot="1" x14ac:dyDescent="0.4">
      <c r="A1" s="321" t="s">
        <v>98</v>
      </c>
      <c r="B1" s="321" t="s">
        <v>152</v>
      </c>
      <c r="C1" s="324" t="s">
        <v>128</v>
      </c>
      <c r="D1" s="324" t="s">
        <v>120</v>
      </c>
      <c r="E1" s="324" t="s">
        <v>129</v>
      </c>
      <c r="F1" s="324" t="s">
        <v>189</v>
      </c>
      <c r="G1" s="324" t="s">
        <v>138</v>
      </c>
    </row>
    <row r="2" spans="1:7" ht="15.5" thickTop="1" thickBot="1" x14ac:dyDescent="0.4">
      <c r="A2" s="322" t="s">
        <v>198</v>
      </c>
      <c r="B2" s="322" t="s">
        <v>442</v>
      </c>
      <c r="C2" s="340">
        <v>233713153.68799999</v>
      </c>
      <c r="D2" s="341">
        <v>1.15261768026153</v>
      </c>
      <c r="E2" s="340">
        <v>269381913.05046999</v>
      </c>
      <c r="F2" s="341">
        <v>0.76333374907329399</v>
      </c>
      <c r="G2" s="340">
        <v>205628305.621351</v>
      </c>
    </row>
    <row r="3" spans="1:7" ht="15" thickBot="1" x14ac:dyDescent="0.4">
      <c r="A3" s="322" t="s">
        <v>198</v>
      </c>
      <c r="B3" s="322" t="s">
        <v>439</v>
      </c>
      <c r="C3" s="340">
        <v>262202631.36500099</v>
      </c>
      <c r="D3" s="341">
        <v>1.0151237843119101</v>
      </c>
      <c r="E3" s="340">
        <v>266168127.40777999</v>
      </c>
      <c r="F3" s="341">
        <v>0.77051410412558097</v>
      </c>
      <c r="G3" s="340">
        <v>205086296.23638901</v>
      </c>
    </row>
    <row r="4" spans="1:7" ht="15" thickBot="1" x14ac:dyDescent="0.4">
      <c r="A4" s="322" t="s">
        <v>198</v>
      </c>
      <c r="B4" s="322" t="s">
        <v>542</v>
      </c>
      <c r="C4" s="340">
        <v>231131314.41600001</v>
      </c>
      <c r="D4" s="341">
        <v>0.96408248948539899</v>
      </c>
      <c r="E4" s="340">
        <v>222829653.00020999</v>
      </c>
      <c r="F4" s="341">
        <v>0.97024403989262897</v>
      </c>
      <c r="G4" s="340">
        <v>216199142.73479599</v>
      </c>
    </row>
    <row r="5" spans="1:7" ht="15" thickBot="1" x14ac:dyDescent="0.4">
      <c r="A5" s="322" t="s">
        <v>198</v>
      </c>
      <c r="B5" s="322" t="s">
        <v>158</v>
      </c>
      <c r="C5" s="340">
        <v>54205711.121404</v>
      </c>
      <c r="D5" s="341">
        <v>0.99978622417472895</v>
      </c>
      <c r="E5" s="340">
        <v>54194123.2507746</v>
      </c>
      <c r="F5" s="341">
        <v>0.86460592706537898</v>
      </c>
      <c r="G5" s="340">
        <v>46856560.174731404</v>
      </c>
    </row>
    <row r="6" spans="1:7" ht="15" thickBot="1" x14ac:dyDescent="0.4">
      <c r="A6" s="322" t="s">
        <v>198</v>
      </c>
      <c r="B6" s="322" t="s">
        <v>444</v>
      </c>
      <c r="C6" s="340">
        <v>45507648.950000003</v>
      </c>
      <c r="D6" s="341">
        <v>0.94984903343240301</v>
      </c>
      <c r="E6" s="340">
        <v>43225396.368938603</v>
      </c>
      <c r="F6" s="341">
        <v>0.76999999999999902</v>
      </c>
      <c r="G6" s="340">
        <v>33283555.204082701</v>
      </c>
    </row>
    <row r="7" spans="1:7" ht="15" thickBot="1" x14ac:dyDescent="0.4">
      <c r="A7" s="322" t="s">
        <v>198</v>
      </c>
      <c r="B7" s="322" t="s">
        <v>586</v>
      </c>
      <c r="C7" s="340">
        <v>34128723</v>
      </c>
      <c r="D7" s="341">
        <v>1.00049356287249</v>
      </c>
      <c r="E7" s="340">
        <v>34145567.6705584</v>
      </c>
      <c r="F7" s="341">
        <v>1</v>
      </c>
      <c r="G7" s="340">
        <v>34145567.6705584</v>
      </c>
    </row>
    <row r="8" spans="1:7" ht="15" thickBot="1" x14ac:dyDescent="0.4">
      <c r="A8" s="322" t="s">
        <v>198</v>
      </c>
      <c r="B8" s="322" t="s">
        <v>538</v>
      </c>
      <c r="C8" s="340">
        <v>30070482.257360999</v>
      </c>
      <c r="D8" s="341">
        <v>0.99370719109567096</v>
      </c>
      <c r="E8" s="340">
        <v>29881254.4588544</v>
      </c>
      <c r="F8" s="341">
        <v>0.52999999999999903</v>
      </c>
      <c r="G8" s="340">
        <v>15837064.8631928</v>
      </c>
    </row>
    <row r="9" spans="1:7" ht="15" thickBot="1" x14ac:dyDescent="0.4">
      <c r="A9" s="322" t="s">
        <v>198</v>
      </c>
      <c r="B9" s="322" t="s">
        <v>440</v>
      </c>
      <c r="C9" s="340">
        <v>29764061.833999999</v>
      </c>
      <c r="D9" s="341">
        <v>0.90497544691850695</v>
      </c>
      <c r="E9" s="340">
        <v>26935745.1603342</v>
      </c>
      <c r="F9" s="341">
        <v>0.51770729675892202</v>
      </c>
      <c r="G9" s="340">
        <v>13944831.813143799</v>
      </c>
    </row>
    <row r="10" spans="1:7" ht="15" thickBot="1" x14ac:dyDescent="0.4">
      <c r="A10" s="322" t="s">
        <v>198</v>
      </c>
      <c r="B10" s="322" t="s">
        <v>696</v>
      </c>
      <c r="C10" s="340">
        <v>25781470</v>
      </c>
      <c r="D10" s="341">
        <v>0.90624595599999902</v>
      </c>
      <c r="E10" s="340">
        <v>23364352.927235302</v>
      </c>
      <c r="F10" s="341">
        <v>0.94000000000000095</v>
      </c>
      <c r="G10" s="340">
        <v>21962491.751601201</v>
      </c>
    </row>
    <row r="11" spans="1:7" ht="15" thickBot="1" x14ac:dyDescent="0.4">
      <c r="A11" s="322" t="s">
        <v>198</v>
      </c>
      <c r="B11" s="322" t="s">
        <v>454</v>
      </c>
      <c r="C11" s="340">
        <v>23880938.5</v>
      </c>
      <c r="D11" s="341">
        <v>0.94107816945174505</v>
      </c>
      <c r="E11" s="340">
        <v>22473829.888369702</v>
      </c>
      <c r="F11" s="341">
        <v>1</v>
      </c>
      <c r="G11" s="340">
        <v>22473829.888369702</v>
      </c>
    </row>
    <row r="12" spans="1:7" ht="15" thickBot="1" x14ac:dyDescent="0.4">
      <c r="A12" s="322" t="s">
        <v>198</v>
      </c>
      <c r="B12" s="322" t="s">
        <v>627</v>
      </c>
      <c r="C12" s="340">
        <v>10597231.066767801</v>
      </c>
      <c r="D12" s="341">
        <v>1.0067154650363199</v>
      </c>
      <c r="E12" s="340">
        <v>10668396.4014784</v>
      </c>
      <c r="F12" s="341">
        <v>0.98638057252025002</v>
      </c>
      <c r="G12" s="340">
        <v>10523098.9503632</v>
      </c>
    </row>
    <row r="13" spans="1:7" ht="15" thickBot="1" x14ac:dyDescent="0.4">
      <c r="A13" s="322" t="s">
        <v>198</v>
      </c>
      <c r="B13" s="322" t="s">
        <v>446</v>
      </c>
      <c r="C13" s="340">
        <v>2655095.48</v>
      </c>
      <c r="D13" s="341">
        <v>0.88102889369688897</v>
      </c>
      <c r="E13" s="340">
        <v>2339215.8334040102</v>
      </c>
      <c r="F13" s="341">
        <v>0.93999999999999895</v>
      </c>
      <c r="G13" s="340">
        <v>2198862.8833997701</v>
      </c>
    </row>
    <row r="14" spans="1:7" ht="15" thickBot="1" x14ac:dyDescent="0.4">
      <c r="A14" s="332" t="s">
        <v>198</v>
      </c>
      <c r="B14" s="332" t="s">
        <v>314</v>
      </c>
      <c r="C14" s="342">
        <v>983638461.67853403</v>
      </c>
      <c r="D14" s="343">
        <v>1.0223345411914699</v>
      </c>
      <c r="E14" s="342">
        <v>1005607575.4184099</v>
      </c>
      <c r="F14" s="343">
        <v>0.82352164804189298</v>
      </c>
      <c r="G14" s="342">
        <v>828139607.79197896</v>
      </c>
    </row>
    <row r="15" spans="1:7" ht="15" thickBot="1" x14ac:dyDescent="0.4">
      <c r="A15" s="322" t="s">
        <v>97</v>
      </c>
      <c r="B15" s="322" t="s">
        <v>587</v>
      </c>
      <c r="C15" s="340">
        <v>281013393.505</v>
      </c>
      <c r="D15" s="341">
        <v>1.13248537831823</v>
      </c>
      <c r="E15" s="340">
        <v>318243559.25599998</v>
      </c>
      <c r="F15" s="341">
        <v>0.555252359667884</v>
      </c>
      <c r="G15" s="340">
        <v>176705487.22600001</v>
      </c>
    </row>
    <row r="16" spans="1:7" ht="15" thickBot="1" x14ac:dyDescent="0.4">
      <c r="A16" s="322" t="s">
        <v>97</v>
      </c>
      <c r="B16" s="322" t="s">
        <v>267</v>
      </c>
      <c r="C16" s="340">
        <v>58199833.984008603</v>
      </c>
      <c r="D16" s="341">
        <v>0.97368105478723999</v>
      </c>
      <c r="E16" s="340">
        <v>56668075.741991803</v>
      </c>
      <c r="F16" s="341">
        <v>0.791959068151045</v>
      </c>
      <c r="G16" s="340">
        <v>44878796.458540604</v>
      </c>
    </row>
    <row r="17" spans="1:7" ht="15" thickBot="1" x14ac:dyDescent="0.4">
      <c r="A17" s="322" t="s">
        <v>97</v>
      </c>
      <c r="B17" s="322" t="s">
        <v>589</v>
      </c>
      <c r="C17" s="340">
        <v>17325734.2891335</v>
      </c>
      <c r="D17" s="341">
        <v>0.97666601622388105</v>
      </c>
      <c r="E17" s="340">
        <v>16921455.886321601</v>
      </c>
      <c r="F17" s="341">
        <v>0.84190519621484405</v>
      </c>
      <c r="G17" s="340">
        <v>14246261.6382144</v>
      </c>
    </row>
    <row r="18" spans="1:7" ht="15" thickBot="1" x14ac:dyDescent="0.4">
      <c r="A18" s="322" t="s">
        <v>97</v>
      </c>
      <c r="B18" s="322" t="s">
        <v>590</v>
      </c>
      <c r="C18" s="340">
        <v>9538795.7640000302</v>
      </c>
      <c r="D18" s="341">
        <v>0.98220174798577298</v>
      </c>
      <c r="E18" s="340">
        <v>9369021.8730801102</v>
      </c>
      <c r="F18" s="341">
        <v>0.86682325383005598</v>
      </c>
      <c r="G18" s="340">
        <v>8121286.0252282703</v>
      </c>
    </row>
    <row r="19" spans="1:7" ht="15" thickBot="1" x14ac:dyDescent="0.4">
      <c r="A19" s="322" t="s">
        <v>97</v>
      </c>
      <c r="B19" s="322" t="s">
        <v>456</v>
      </c>
      <c r="C19" s="340">
        <v>6140952.51599997</v>
      </c>
      <c r="D19" s="341">
        <v>1.0001210019198701</v>
      </c>
      <c r="E19" s="340">
        <v>6141695.5830442598</v>
      </c>
      <c r="F19" s="341">
        <v>0.78783243992407503</v>
      </c>
      <c r="G19" s="340">
        <v>4838627.0164606804</v>
      </c>
    </row>
    <row r="20" spans="1:7" ht="15" thickBot="1" x14ac:dyDescent="0.4">
      <c r="A20" s="322" t="s">
        <v>97</v>
      </c>
      <c r="B20" s="322" t="s">
        <v>448</v>
      </c>
      <c r="C20" s="340">
        <v>0</v>
      </c>
      <c r="D20" s="341"/>
      <c r="E20" s="340">
        <v>0</v>
      </c>
      <c r="F20" s="341"/>
      <c r="G20" s="340">
        <v>105968420.90390401</v>
      </c>
    </row>
    <row r="21" spans="1:7" ht="15" thickBot="1" x14ac:dyDescent="0.4">
      <c r="A21" s="332" t="s">
        <v>97</v>
      </c>
      <c r="B21" s="332" t="s">
        <v>314</v>
      </c>
      <c r="C21" s="342">
        <v>372218710.05814201</v>
      </c>
      <c r="D21" s="343">
        <v>1.0943668260975099</v>
      </c>
      <c r="E21" s="342">
        <v>407343808.34043801</v>
      </c>
      <c r="F21" s="343">
        <v>0.87090774919023295</v>
      </c>
      <c r="G21" s="342">
        <v>354758879.26834798</v>
      </c>
    </row>
    <row r="22" spans="1:7" ht="15" thickBot="1" x14ac:dyDescent="0.4">
      <c r="A22" s="322" t="s">
        <v>199</v>
      </c>
      <c r="B22" s="322" t="s">
        <v>521</v>
      </c>
      <c r="C22" s="340">
        <v>72258216.816</v>
      </c>
      <c r="D22" s="341">
        <v>1.1474747714178</v>
      </c>
      <c r="E22" s="340">
        <v>82914480.823997393</v>
      </c>
      <c r="F22" s="341">
        <v>0.84850425971344101</v>
      </c>
      <c r="G22" s="340">
        <v>70353290.171090201</v>
      </c>
    </row>
    <row r="23" spans="1:7" ht="15" thickBot="1" x14ac:dyDescent="0.4">
      <c r="A23" s="322" t="s">
        <v>199</v>
      </c>
      <c r="B23" s="322" t="s">
        <v>520</v>
      </c>
      <c r="C23" s="340">
        <v>7989775.6069999998</v>
      </c>
      <c r="D23" s="341">
        <v>1.0012704093123099</v>
      </c>
      <c r="E23" s="340">
        <v>7999925.8923343997</v>
      </c>
      <c r="F23" s="341">
        <v>1</v>
      </c>
      <c r="G23" s="340">
        <v>7999925.8923343997</v>
      </c>
    </row>
    <row r="24" spans="1:7" ht="15" thickBot="1" x14ac:dyDescent="0.4">
      <c r="A24" s="322" t="s">
        <v>199</v>
      </c>
      <c r="B24" s="322" t="s">
        <v>629</v>
      </c>
      <c r="C24" s="340">
        <v>4350902.9610000001</v>
      </c>
      <c r="D24" s="341">
        <v>1.0042032495778099</v>
      </c>
      <c r="E24" s="340">
        <v>4369190.8920339001</v>
      </c>
      <c r="F24" s="341">
        <v>1</v>
      </c>
      <c r="G24" s="340">
        <v>4369190.8920339001</v>
      </c>
    </row>
    <row r="25" spans="1:7" ht="15" thickBot="1" x14ac:dyDescent="0.4">
      <c r="A25" s="322" t="s">
        <v>199</v>
      </c>
      <c r="B25" s="322" t="s">
        <v>628</v>
      </c>
      <c r="C25" s="340">
        <v>1983801.41</v>
      </c>
      <c r="D25" s="341">
        <v>0.99765542945054198</v>
      </c>
      <c r="E25" s="340">
        <v>1979150.2476381401</v>
      </c>
      <c r="F25" s="341">
        <v>1</v>
      </c>
      <c r="G25" s="340">
        <v>1979150.2476381401</v>
      </c>
    </row>
    <row r="26" spans="1:7" ht="15" thickBot="1" x14ac:dyDescent="0.4">
      <c r="A26" s="322" t="s">
        <v>199</v>
      </c>
      <c r="B26" s="322" t="s">
        <v>630</v>
      </c>
      <c r="C26" s="340">
        <v>11716234.091</v>
      </c>
      <c r="D26" s="341">
        <v>0.15372748118288701</v>
      </c>
      <c r="E26" s="340">
        <v>1801107.1557585001</v>
      </c>
      <c r="F26" s="341">
        <v>0.99999993117649899</v>
      </c>
      <c r="G26" s="340">
        <v>1801107.0318</v>
      </c>
    </row>
    <row r="27" spans="1:7" ht="15" thickBot="1" x14ac:dyDescent="0.4">
      <c r="A27" s="322" t="s">
        <v>199</v>
      </c>
      <c r="B27" s="322" t="s">
        <v>552</v>
      </c>
      <c r="C27" s="340">
        <v>1384896.341</v>
      </c>
      <c r="D27" s="341">
        <v>1.01435459073087</v>
      </c>
      <c r="E27" s="340">
        <v>1404775.96117973</v>
      </c>
      <c r="F27" s="341">
        <v>1</v>
      </c>
      <c r="G27" s="340">
        <v>1404775.96117973</v>
      </c>
    </row>
    <row r="28" spans="1:7" ht="15" thickBot="1" x14ac:dyDescent="0.4">
      <c r="A28" s="322" t="s">
        <v>199</v>
      </c>
      <c r="B28" s="322" t="s">
        <v>592</v>
      </c>
      <c r="C28" s="340">
        <v>1363000.4318482401</v>
      </c>
      <c r="D28" s="341">
        <v>1.00837795073067</v>
      </c>
      <c r="E28" s="340">
        <v>1374419.5823121399</v>
      </c>
      <c r="F28" s="341">
        <v>1</v>
      </c>
      <c r="G28" s="340">
        <v>1374419.5823121399</v>
      </c>
    </row>
    <row r="29" spans="1:7" ht="15" thickBot="1" x14ac:dyDescent="0.4">
      <c r="A29" s="322" t="s">
        <v>199</v>
      </c>
      <c r="B29" s="322" t="s">
        <v>631</v>
      </c>
      <c r="C29" s="340">
        <v>350798.98499999999</v>
      </c>
      <c r="D29" s="341">
        <v>0.993547619927728</v>
      </c>
      <c r="E29" s="340">
        <v>348535.49661981303</v>
      </c>
      <c r="F29" s="341">
        <v>1</v>
      </c>
      <c r="G29" s="340">
        <v>348535.49661981303</v>
      </c>
    </row>
    <row r="30" spans="1:7" ht="15" thickBot="1" x14ac:dyDescent="0.4">
      <c r="A30" s="332" t="s">
        <v>199</v>
      </c>
      <c r="B30" s="332" t="s">
        <v>314</v>
      </c>
      <c r="C30" s="342">
        <v>101397626.642848</v>
      </c>
      <c r="D30" s="343">
        <v>1.0078301577197899</v>
      </c>
      <c r="E30" s="342">
        <v>102191586.051874</v>
      </c>
      <c r="F30" s="343">
        <v>0.87708194713320697</v>
      </c>
      <c r="G30" s="342">
        <v>89630395.275008306</v>
      </c>
    </row>
    <row r="31" spans="1:7" ht="15" thickBot="1" x14ac:dyDescent="0.4">
      <c r="A31" s="322" t="s">
        <v>563</v>
      </c>
      <c r="B31" s="322" t="s">
        <v>449</v>
      </c>
      <c r="C31" s="340">
        <v>91240466</v>
      </c>
      <c r="D31" s="341">
        <v>1.1856951709808099</v>
      </c>
      <c r="E31" s="340">
        <v>108183379.934239</v>
      </c>
      <c r="F31" s="341">
        <v>1</v>
      </c>
      <c r="G31" s="340">
        <v>108183379.934239</v>
      </c>
    </row>
    <row r="32" spans="1:7" ht="15" thickBot="1" x14ac:dyDescent="0.4">
      <c r="A32" s="322" t="s">
        <v>563</v>
      </c>
      <c r="B32" s="322" t="s">
        <v>451</v>
      </c>
      <c r="C32" s="340">
        <v>32342485.855999999</v>
      </c>
      <c r="D32" s="341">
        <v>1.1114123915207099</v>
      </c>
      <c r="E32" s="340">
        <v>35945839.552941598</v>
      </c>
      <c r="F32" s="341">
        <v>1</v>
      </c>
      <c r="G32" s="340">
        <v>35945839.552941598</v>
      </c>
    </row>
    <row r="33" spans="1:7" ht="15" thickBot="1" x14ac:dyDescent="0.4">
      <c r="A33" s="322" t="s">
        <v>563</v>
      </c>
      <c r="B33" s="322" t="s">
        <v>447</v>
      </c>
      <c r="C33" s="340">
        <v>12498595.015000001</v>
      </c>
      <c r="D33" s="341">
        <v>0.98814529881850399</v>
      </c>
      <c r="E33" s="340">
        <v>12350427.905908599</v>
      </c>
      <c r="F33" s="341">
        <v>0.80021970598268899</v>
      </c>
      <c r="G33" s="340">
        <v>9883055.7876266092</v>
      </c>
    </row>
    <row r="34" spans="1:7" ht="15" thickBot="1" x14ac:dyDescent="0.4">
      <c r="A34" s="322" t="s">
        <v>563</v>
      </c>
      <c r="B34" s="322" t="s">
        <v>441</v>
      </c>
      <c r="C34" s="340">
        <v>10446231.423</v>
      </c>
      <c r="D34" s="341">
        <v>0.972539993065619</v>
      </c>
      <c r="E34" s="340">
        <v>10159377.8356863</v>
      </c>
      <c r="F34" s="341">
        <v>0.8</v>
      </c>
      <c r="G34" s="340">
        <v>8127502.2685489999</v>
      </c>
    </row>
    <row r="35" spans="1:7" ht="15" thickBot="1" x14ac:dyDescent="0.4">
      <c r="A35" s="322" t="s">
        <v>563</v>
      </c>
      <c r="B35" s="322" t="s">
        <v>457</v>
      </c>
      <c r="C35" s="340">
        <v>10916481.612</v>
      </c>
      <c r="D35" s="341">
        <v>0.832810700925118</v>
      </c>
      <c r="E35" s="340">
        <v>9091362.7029258795</v>
      </c>
      <c r="F35" s="341">
        <v>0.97</v>
      </c>
      <c r="G35" s="340">
        <v>8818621.8218380995</v>
      </c>
    </row>
    <row r="36" spans="1:7" ht="15" thickBot="1" x14ac:dyDescent="0.4">
      <c r="A36" s="322" t="s">
        <v>563</v>
      </c>
      <c r="B36" s="322" t="s">
        <v>443</v>
      </c>
      <c r="C36" s="340">
        <v>6563966.983</v>
      </c>
      <c r="D36" s="341">
        <v>1.0568525328377101</v>
      </c>
      <c r="E36" s="340">
        <v>6937145.13144664</v>
      </c>
      <c r="F36" s="341">
        <v>0.97</v>
      </c>
      <c r="G36" s="340">
        <v>6729030.7775032399</v>
      </c>
    </row>
    <row r="37" spans="1:7" ht="15" thickBot="1" x14ac:dyDescent="0.4">
      <c r="A37" s="322" t="s">
        <v>563</v>
      </c>
      <c r="B37" s="322" t="s">
        <v>266</v>
      </c>
      <c r="C37" s="340">
        <v>7515683.0240274603</v>
      </c>
      <c r="D37" s="341">
        <v>0.81807296415987896</v>
      </c>
      <c r="E37" s="340">
        <v>6148377.0891522299</v>
      </c>
      <c r="F37" s="341">
        <v>0.968274225145486</v>
      </c>
      <c r="G37" s="340">
        <v>5953315.0619011298</v>
      </c>
    </row>
    <row r="38" spans="1:7" ht="15" thickBot="1" x14ac:dyDescent="0.4">
      <c r="A38" s="322" t="s">
        <v>563</v>
      </c>
      <c r="B38" s="322" t="s">
        <v>674</v>
      </c>
      <c r="C38" s="340">
        <v>4519834.1138193998</v>
      </c>
      <c r="D38" s="341">
        <v>1.2265284688635001</v>
      </c>
      <c r="E38" s="340">
        <v>5543705.2151399096</v>
      </c>
      <c r="F38" s="341">
        <v>0.94502355790125303</v>
      </c>
      <c r="G38" s="340">
        <v>5238932.0263672499</v>
      </c>
    </row>
    <row r="39" spans="1:7" ht="15" thickBot="1" x14ac:dyDescent="0.4">
      <c r="A39" s="322" t="s">
        <v>563</v>
      </c>
      <c r="B39" s="322" t="s">
        <v>555</v>
      </c>
      <c r="C39" s="340">
        <v>4400921.5920000002</v>
      </c>
      <c r="D39" s="341">
        <v>0.98788605705563903</v>
      </c>
      <c r="E39" s="340">
        <v>4347609.07893191</v>
      </c>
      <c r="F39" s="341">
        <v>0.97000000000000097</v>
      </c>
      <c r="G39" s="340">
        <v>4217180.8065639604</v>
      </c>
    </row>
    <row r="40" spans="1:7" ht="15" thickBot="1" x14ac:dyDescent="0.4">
      <c r="A40" s="332" t="s">
        <v>563</v>
      </c>
      <c r="B40" s="332" t="s">
        <v>314</v>
      </c>
      <c r="C40" s="342">
        <v>180444665.61884701</v>
      </c>
      <c r="D40" s="343">
        <v>1.1012086379217301</v>
      </c>
      <c r="E40" s="342">
        <v>198707224.446372</v>
      </c>
      <c r="F40" s="343">
        <v>0.97176566466330805</v>
      </c>
      <c r="G40" s="342">
        <v>193096858.03753</v>
      </c>
    </row>
    <row r="41" spans="1:7" ht="15" thickBot="1" x14ac:dyDescent="0.4">
      <c r="A41" s="322" t="s">
        <v>268</v>
      </c>
      <c r="B41" s="322" t="s">
        <v>675</v>
      </c>
      <c r="C41" s="340">
        <v>0</v>
      </c>
      <c r="D41" s="341"/>
      <c r="E41" s="340">
        <v>756433</v>
      </c>
      <c r="F41" s="341">
        <v>0.8</v>
      </c>
      <c r="G41" s="340">
        <v>605146.4</v>
      </c>
    </row>
    <row r="42" spans="1:7" ht="15" thickBot="1" x14ac:dyDescent="0.4">
      <c r="A42" s="322" t="s">
        <v>268</v>
      </c>
      <c r="B42" s="322" t="s">
        <v>558</v>
      </c>
      <c r="C42" s="340">
        <v>587663.134594145</v>
      </c>
      <c r="D42" s="341">
        <v>1</v>
      </c>
      <c r="E42" s="340">
        <v>587663.134594145</v>
      </c>
      <c r="F42" s="341">
        <v>0.80000000000000104</v>
      </c>
      <c r="G42" s="340">
        <v>470130.50767531601</v>
      </c>
    </row>
    <row r="43" spans="1:7" ht="15" thickBot="1" x14ac:dyDescent="0.4">
      <c r="A43" s="322" t="s">
        <v>268</v>
      </c>
      <c r="B43" s="322" t="s">
        <v>458</v>
      </c>
      <c r="C43" s="340">
        <v>309398.64</v>
      </c>
      <c r="D43" s="341">
        <v>1.13010354711261</v>
      </c>
      <c r="E43" s="340">
        <v>349652.50053581799</v>
      </c>
      <c r="F43" s="341">
        <v>0.80000000000000104</v>
      </c>
      <c r="G43" s="340">
        <v>279722.00042865501</v>
      </c>
    </row>
    <row r="44" spans="1:7" ht="15" thickBot="1" x14ac:dyDescent="0.4">
      <c r="A44" s="322" t="s">
        <v>268</v>
      </c>
      <c r="B44" s="322" t="s">
        <v>557</v>
      </c>
      <c r="C44" s="340">
        <v>313595.61434999999</v>
      </c>
      <c r="D44" s="341">
        <v>0.98104990621977395</v>
      </c>
      <c r="E44" s="340">
        <v>307652.948049</v>
      </c>
      <c r="F44" s="341">
        <v>1</v>
      </c>
      <c r="G44" s="340">
        <v>307652.948049</v>
      </c>
    </row>
    <row r="45" spans="1:7" ht="15" thickBot="1" x14ac:dyDescent="0.4">
      <c r="A45" s="322" t="s">
        <v>268</v>
      </c>
      <c r="B45" s="322" t="s">
        <v>559</v>
      </c>
      <c r="C45" s="340">
        <v>0</v>
      </c>
      <c r="D45" s="341"/>
      <c r="E45" s="340">
        <v>278151.33375957201</v>
      </c>
      <c r="F45" s="341">
        <v>0.62604113739599299</v>
      </c>
      <c r="G45" s="340">
        <v>174134.177355055</v>
      </c>
    </row>
    <row r="46" spans="1:7" ht="15" thickBot="1" x14ac:dyDescent="0.4">
      <c r="A46" s="322" t="s">
        <v>268</v>
      </c>
      <c r="B46" s="322" t="s">
        <v>560</v>
      </c>
      <c r="C46" s="340">
        <v>171166</v>
      </c>
      <c r="D46" s="341">
        <v>1.12279633846381</v>
      </c>
      <c r="E46" s="340">
        <v>192184.55806949601</v>
      </c>
      <c r="F46" s="341">
        <v>0.80000000000000104</v>
      </c>
      <c r="G46" s="340">
        <v>153747.64645559699</v>
      </c>
    </row>
    <row r="47" spans="1:7" ht="15" thickBot="1" x14ac:dyDescent="0.4">
      <c r="A47" s="322" t="s">
        <v>268</v>
      </c>
      <c r="B47" s="322" t="s">
        <v>673</v>
      </c>
      <c r="C47" s="340">
        <v>0</v>
      </c>
      <c r="D47" s="341"/>
      <c r="E47" s="340">
        <v>0</v>
      </c>
      <c r="F47" s="341"/>
      <c r="G47" s="340">
        <v>1268111.2476234599</v>
      </c>
    </row>
    <row r="48" spans="1:7" ht="15" thickBot="1" x14ac:dyDescent="0.4">
      <c r="A48" s="332" t="s">
        <v>268</v>
      </c>
      <c r="B48" s="332" t="s">
        <v>314</v>
      </c>
      <c r="C48" s="342">
        <v>1381823.3889441399</v>
      </c>
      <c r="D48" s="343">
        <v>1.7887506426538999</v>
      </c>
      <c r="E48" s="342">
        <v>2471737.47500803</v>
      </c>
      <c r="F48" s="343">
        <v>1.3183620673860199</v>
      </c>
      <c r="G48" s="342">
        <v>3258644.9275870798</v>
      </c>
    </row>
    <row r="49" spans="1:7" ht="15" thickBot="1" x14ac:dyDescent="0.4">
      <c r="A49" s="322" t="s">
        <v>265</v>
      </c>
      <c r="B49" s="322" t="s">
        <v>265</v>
      </c>
      <c r="C49" s="340">
        <v>270533831.41729599</v>
      </c>
      <c r="D49" s="341">
        <v>1.0015447552392001</v>
      </c>
      <c r="E49" s="340">
        <v>270951739.97075999</v>
      </c>
      <c r="F49" s="341">
        <v>1</v>
      </c>
      <c r="G49" s="340">
        <v>270951739.97075999</v>
      </c>
    </row>
    <row r="50" spans="1:7" ht="15" thickBot="1" x14ac:dyDescent="0.4">
      <c r="A50" s="332" t="s">
        <v>265</v>
      </c>
      <c r="B50" s="332" t="s">
        <v>314</v>
      </c>
      <c r="C50" s="342">
        <v>270533831.41729599</v>
      </c>
      <c r="D50" s="343">
        <v>1.0015447552392001</v>
      </c>
      <c r="E50" s="342">
        <v>270951739.97075999</v>
      </c>
      <c r="F50" s="343">
        <v>1</v>
      </c>
      <c r="G50" s="342">
        <v>270951739.97075999</v>
      </c>
    </row>
    <row r="51" spans="1:7" ht="15" thickBot="1" x14ac:dyDescent="0.4">
      <c r="A51" s="326" t="s">
        <v>281</v>
      </c>
      <c r="B51" s="326" t="s">
        <v>235</v>
      </c>
      <c r="C51" s="344">
        <v>1909615118.80461</v>
      </c>
      <c r="D51" s="345">
        <v>1.04066712298909</v>
      </c>
      <c r="E51" s="344">
        <v>1987273671.7028601</v>
      </c>
      <c r="F51" s="345">
        <v>0.87548894248690901</v>
      </c>
      <c r="G51" s="344">
        <v>1739836125.27121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AA09-5CD5-4071-869C-87571CC41CB4}">
  <sheetPr codeName="Sheet54"/>
  <dimension ref="A1:G51"/>
  <sheetViews>
    <sheetView showGridLines="0" topLeftCell="A21" workbookViewId="0">
      <selection sqref="A1:G51"/>
    </sheetView>
  </sheetViews>
  <sheetFormatPr defaultColWidth="8.7265625" defaultRowHeight="14.5" x14ac:dyDescent="0.35"/>
  <cols>
    <col min="1" max="1" width="26.7265625" style="315" bestFit="1" customWidth="1"/>
    <col min="2" max="2" width="31.26953125" style="315" customWidth="1"/>
    <col min="3" max="3" width="17.453125" style="315" customWidth="1"/>
    <col min="4" max="4" width="16.1796875" style="315" customWidth="1"/>
    <col min="5" max="5" width="16.81640625" style="315" customWidth="1"/>
    <col min="6" max="6" width="11.7265625" style="315" customWidth="1"/>
    <col min="7" max="7" width="15.1796875" style="315" customWidth="1"/>
    <col min="8" max="16384" width="8.7265625" style="315"/>
  </cols>
  <sheetData>
    <row r="1" spans="1:7" ht="30" customHeight="1" thickBot="1" x14ac:dyDescent="0.4">
      <c r="A1" s="321" t="s">
        <v>98</v>
      </c>
      <c r="B1" s="321" t="s">
        <v>152</v>
      </c>
      <c r="C1" s="324" t="s">
        <v>128</v>
      </c>
      <c r="D1" s="324" t="s">
        <v>120</v>
      </c>
      <c r="E1" s="324" t="s">
        <v>129</v>
      </c>
      <c r="F1" s="324" t="s">
        <v>189</v>
      </c>
      <c r="G1" s="324" t="s">
        <v>138</v>
      </c>
    </row>
    <row r="2" spans="1:7" ht="15.5" thickTop="1" thickBot="1" x14ac:dyDescent="0.4">
      <c r="A2" s="322" t="s">
        <v>198</v>
      </c>
      <c r="B2" s="322" t="s">
        <v>439</v>
      </c>
      <c r="C2" s="340">
        <v>262202631.36500099</v>
      </c>
      <c r="D2" s="341">
        <v>1.22315587080234</v>
      </c>
      <c r="E2" s="340">
        <v>320714687.89392197</v>
      </c>
      <c r="F2" s="341">
        <v>0.75852119581486399</v>
      </c>
      <c r="G2" s="340">
        <v>243268888.57668799</v>
      </c>
    </row>
    <row r="3" spans="1:7" ht="15" thickBot="1" x14ac:dyDescent="0.4">
      <c r="A3" s="322" t="s">
        <v>198</v>
      </c>
      <c r="B3" s="322" t="s">
        <v>442</v>
      </c>
      <c r="C3" s="340">
        <v>233713153.68799999</v>
      </c>
      <c r="D3" s="341">
        <v>1.15261768026153</v>
      </c>
      <c r="E3" s="340">
        <v>269381913.05046999</v>
      </c>
      <c r="F3" s="341">
        <v>0.76333374907329399</v>
      </c>
      <c r="G3" s="340">
        <v>205628305.621351</v>
      </c>
    </row>
    <row r="4" spans="1:7" ht="15" thickBot="1" x14ac:dyDescent="0.4">
      <c r="A4" s="322" t="s">
        <v>198</v>
      </c>
      <c r="B4" s="322" t="s">
        <v>542</v>
      </c>
      <c r="C4" s="340">
        <v>231313235.16711</v>
      </c>
      <c r="D4" s="341">
        <v>0.96411073753533605</v>
      </c>
      <c r="E4" s="340">
        <v>223011573.75864699</v>
      </c>
      <c r="F4" s="341">
        <v>0.97024384303843603</v>
      </c>
      <c r="G4" s="340">
        <v>216375606.36564001</v>
      </c>
    </row>
    <row r="5" spans="1:7" ht="15" thickBot="1" x14ac:dyDescent="0.4">
      <c r="A5" s="322" t="s">
        <v>198</v>
      </c>
      <c r="B5" s="322" t="s">
        <v>158</v>
      </c>
      <c r="C5" s="340">
        <v>54205711.121404</v>
      </c>
      <c r="D5" s="341">
        <v>0.99978622417472895</v>
      </c>
      <c r="E5" s="340">
        <v>54194123.2507746</v>
      </c>
      <c r="F5" s="341">
        <v>0.86460592706537898</v>
      </c>
      <c r="G5" s="340">
        <v>46856560.174731404</v>
      </c>
    </row>
    <row r="6" spans="1:7" ht="15" thickBot="1" x14ac:dyDescent="0.4">
      <c r="A6" s="322" t="s">
        <v>198</v>
      </c>
      <c r="B6" s="322" t="s">
        <v>444</v>
      </c>
      <c r="C6" s="340">
        <v>45507648.950000003</v>
      </c>
      <c r="D6" s="341">
        <v>0.94984903343240301</v>
      </c>
      <c r="E6" s="340">
        <v>43225396.368938603</v>
      </c>
      <c r="F6" s="341">
        <v>0.76999999999999902</v>
      </c>
      <c r="G6" s="340">
        <v>33283555.204082701</v>
      </c>
    </row>
    <row r="7" spans="1:7" ht="15" thickBot="1" x14ac:dyDescent="0.4">
      <c r="A7" s="322" t="s">
        <v>198</v>
      </c>
      <c r="B7" s="322" t="s">
        <v>586</v>
      </c>
      <c r="C7" s="340">
        <v>34128723</v>
      </c>
      <c r="D7" s="341">
        <v>1.00049356287249</v>
      </c>
      <c r="E7" s="340">
        <v>34145567.6705584</v>
      </c>
      <c r="F7" s="341">
        <v>1</v>
      </c>
      <c r="G7" s="340">
        <v>34145567.6705584</v>
      </c>
    </row>
    <row r="8" spans="1:7" ht="15" thickBot="1" x14ac:dyDescent="0.4">
      <c r="A8" s="322" t="s">
        <v>198</v>
      </c>
      <c r="B8" s="322" t="s">
        <v>538</v>
      </c>
      <c r="C8" s="340">
        <v>32445295.697361</v>
      </c>
      <c r="D8" s="341">
        <v>0.99227298023579802</v>
      </c>
      <c r="E8" s="340">
        <v>32194590.256252099</v>
      </c>
      <c r="F8" s="341">
        <v>0.52999999999999903</v>
      </c>
      <c r="G8" s="340">
        <v>17063132.835813601</v>
      </c>
    </row>
    <row r="9" spans="1:7" ht="15" thickBot="1" x14ac:dyDescent="0.4">
      <c r="A9" s="322" t="s">
        <v>198</v>
      </c>
      <c r="B9" s="322" t="s">
        <v>440</v>
      </c>
      <c r="C9" s="340">
        <v>29764061.833999999</v>
      </c>
      <c r="D9" s="341">
        <v>0.90497544691850695</v>
      </c>
      <c r="E9" s="340">
        <v>26935745.1603342</v>
      </c>
      <c r="F9" s="341">
        <v>0.51770729675892202</v>
      </c>
      <c r="G9" s="340">
        <v>13944831.813143799</v>
      </c>
    </row>
    <row r="10" spans="1:7" ht="15" thickBot="1" x14ac:dyDescent="0.4">
      <c r="A10" s="322" t="s">
        <v>198</v>
      </c>
      <c r="B10" s="322" t="s">
        <v>696</v>
      </c>
      <c r="C10" s="340">
        <v>25781470</v>
      </c>
      <c r="D10" s="341">
        <v>0.90624595600000102</v>
      </c>
      <c r="E10" s="340">
        <v>23364352.927235398</v>
      </c>
      <c r="F10" s="341">
        <v>0.93999999999999895</v>
      </c>
      <c r="G10" s="340">
        <v>21962491.751601201</v>
      </c>
    </row>
    <row r="11" spans="1:7" ht="15" thickBot="1" x14ac:dyDescent="0.4">
      <c r="A11" s="322" t="s">
        <v>198</v>
      </c>
      <c r="B11" s="322" t="s">
        <v>454</v>
      </c>
      <c r="C11" s="340">
        <v>23880938.5</v>
      </c>
      <c r="D11" s="341">
        <v>0.94107816945174505</v>
      </c>
      <c r="E11" s="340">
        <v>22473829.888369702</v>
      </c>
      <c r="F11" s="341">
        <v>1</v>
      </c>
      <c r="G11" s="340">
        <v>22473829.888369702</v>
      </c>
    </row>
    <row r="12" spans="1:7" ht="15" thickBot="1" x14ac:dyDescent="0.4">
      <c r="A12" s="322" t="s">
        <v>198</v>
      </c>
      <c r="B12" s="322" t="s">
        <v>627</v>
      </c>
      <c r="C12" s="340">
        <v>10597231.066767801</v>
      </c>
      <c r="D12" s="341">
        <v>1.0067154650363199</v>
      </c>
      <c r="E12" s="340">
        <v>10668396.4014784</v>
      </c>
      <c r="F12" s="341">
        <v>0.98638057252025002</v>
      </c>
      <c r="G12" s="340">
        <v>10523098.9503632</v>
      </c>
    </row>
    <row r="13" spans="1:7" ht="15" thickBot="1" x14ac:dyDescent="0.4">
      <c r="A13" s="322" t="s">
        <v>198</v>
      </c>
      <c r="B13" s="322" t="s">
        <v>446</v>
      </c>
      <c r="C13" s="340">
        <v>2655095.48</v>
      </c>
      <c r="D13" s="341">
        <v>0.88102889369688897</v>
      </c>
      <c r="E13" s="340">
        <v>2339215.8334040102</v>
      </c>
      <c r="F13" s="341">
        <v>0.93999999999999895</v>
      </c>
      <c r="G13" s="340">
        <v>2198862.8833997701</v>
      </c>
    </row>
    <row r="14" spans="1:7" ht="15" thickBot="1" x14ac:dyDescent="0.4">
      <c r="A14" s="332" t="s">
        <v>198</v>
      </c>
      <c r="B14" s="332" t="s">
        <v>314</v>
      </c>
      <c r="C14" s="342">
        <v>986195195.86964405</v>
      </c>
      <c r="D14" s="343">
        <v>1.07752440582853</v>
      </c>
      <c r="E14" s="342">
        <v>1062649392.46038</v>
      </c>
      <c r="F14" s="343">
        <v>0.81656728728435402</v>
      </c>
      <c r="G14" s="342">
        <v>867724731.73574305</v>
      </c>
    </row>
    <row r="15" spans="1:7" ht="15" thickBot="1" x14ac:dyDescent="0.4">
      <c r="A15" s="322" t="s">
        <v>97</v>
      </c>
      <c r="B15" s="322" t="s">
        <v>587</v>
      </c>
      <c r="C15" s="340">
        <v>281013393.505</v>
      </c>
      <c r="D15" s="341">
        <v>1.13248537831823</v>
      </c>
      <c r="E15" s="340">
        <v>318243559.25599998</v>
      </c>
      <c r="F15" s="341">
        <v>0.555252359667884</v>
      </c>
      <c r="G15" s="340">
        <v>176705487.22600001</v>
      </c>
    </row>
    <row r="16" spans="1:7" ht="15" thickBot="1" x14ac:dyDescent="0.4">
      <c r="A16" s="322" t="s">
        <v>97</v>
      </c>
      <c r="B16" s="322" t="s">
        <v>267</v>
      </c>
      <c r="C16" s="340">
        <v>58199833.984008603</v>
      </c>
      <c r="D16" s="341">
        <v>0.97368105478723999</v>
      </c>
      <c r="E16" s="340">
        <v>56668075.741991803</v>
      </c>
      <c r="F16" s="341">
        <v>0.791959068151045</v>
      </c>
      <c r="G16" s="340">
        <v>44878796.458540604</v>
      </c>
    </row>
    <row r="17" spans="1:7" ht="15" thickBot="1" x14ac:dyDescent="0.4">
      <c r="A17" s="322" t="s">
        <v>97</v>
      </c>
      <c r="B17" s="322" t="s">
        <v>589</v>
      </c>
      <c r="C17" s="340">
        <v>17325734.2891335</v>
      </c>
      <c r="D17" s="341">
        <v>0.97666601622388105</v>
      </c>
      <c r="E17" s="340">
        <v>16921455.886321601</v>
      </c>
      <c r="F17" s="341">
        <v>0.84190519621484405</v>
      </c>
      <c r="G17" s="340">
        <v>14246261.6382144</v>
      </c>
    </row>
    <row r="18" spans="1:7" ht="15" thickBot="1" x14ac:dyDescent="0.4">
      <c r="A18" s="322" t="s">
        <v>97</v>
      </c>
      <c r="B18" s="322" t="s">
        <v>590</v>
      </c>
      <c r="C18" s="340">
        <v>9538795.7640000302</v>
      </c>
      <c r="D18" s="341">
        <v>0.98220174798577298</v>
      </c>
      <c r="E18" s="340">
        <v>9369021.8730801102</v>
      </c>
      <c r="F18" s="341">
        <v>0.86682325383005598</v>
      </c>
      <c r="G18" s="340">
        <v>8121286.0252282703</v>
      </c>
    </row>
    <row r="19" spans="1:7" ht="15" thickBot="1" x14ac:dyDescent="0.4">
      <c r="A19" s="322" t="s">
        <v>97</v>
      </c>
      <c r="B19" s="322" t="s">
        <v>456</v>
      </c>
      <c r="C19" s="340">
        <v>6483937.5791099695</v>
      </c>
      <c r="D19" s="341">
        <v>1.00011460279343</v>
      </c>
      <c r="E19" s="340">
        <v>6484680.6564689297</v>
      </c>
      <c r="F19" s="341">
        <v>0.79270732876358596</v>
      </c>
      <c r="G19" s="340">
        <v>5140453.8810743904</v>
      </c>
    </row>
    <row r="20" spans="1:7" ht="15" thickBot="1" x14ac:dyDescent="0.4">
      <c r="A20" s="322" t="s">
        <v>97</v>
      </c>
      <c r="B20" s="322" t="s">
        <v>448</v>
      </c>
      <c r="C20" s="340">
        <v>0</v>
      </c>
      <c r="D20" s="341"/>
      <c r="E20" s="340">
        <v>0</v>
      </c>
      <c r="F20" s="341"/>
      <c r="G20" s="340">
        <v>105968420.90390401</v>
      </c>
    </row>
    <row r="21" spans="1:7" ht="15" thickBot="1" x14ac:dyDescent="0.4">
      <c r="A21" s="332" t="s">
        <v>97</v>
      </c>
      <c r="B21" s="332" t="s">
        <v>314</v>
      </c>
      <c r="C21" s="342">
        <v>372561695.121252</v>
      </c>
      <c r="D21" s="343">
        <v>1.0942799508177501</v>
      </c>
      <c r="E21" s="342">
        <v>407686793.41386199</v>
      </c>
      <c r="F21" s="343">
        <v>0.87091539846011801</v>
      </c>
      <c r="G21" s="342">
        <v>355060706.13296199</v>
      </c>
    </row>
    <row r="22" spans="1:7" ht="15" thickBot="1" x14ac:dyDescent="0.4">
      <c r="A22" s="322" t="s">
        <v>199</v>
      </c>
      <c r="B22" s="322" t="s">
        <v>521</v>
      </c>
      <c r="C22" s="340">
        <v>72258216.816</v>
      </c>
      <c r="D22" s="341">
        <v>1.1474747714178</v>
      </c>
      <c r="E22" s="340">
        <v>82914480.823997393</v>
      </c>
      <c r="F22" s="341">
        <v>0.84850425971344101</v>
      </c>
      <c r="G22" s="340">
        <v>70353290.171090201</v>
      </c>
    </row>
    <row r="23" spans="1:7" ht="15" thickBot="1" x14ac:dyDescent="0.4">
      <c r="A23" s="322" t="s">
        <v>199</v>
      </c>
      <c r="B23" s="322" t="s">
        <v>629</v>
      </c>
      <c r="C23" s="340">
        <v>23643402.26706</v>
      </c>
      <c r="D23" s="341">
        <v>1.00462848617213</v>
      </c>
      <c r="E23" s="340">
        <v>23752835.427515201</v>
      </c>
      <c r="F23" s="341">
        <v>1</v>
      </c>
      <c r="G23" s="340">
        <v>23752835.427515201</v>
      </c>
    </row>
    <row r="24" spans="1:7" ht="15" thickBot="1" x14ac:dyDescent="0.4">
      <c r="A24" s="322" t="s">
        <v>199</v>
      </c>
      <c r="B24" s="322" t="s">
        <v>630</v>
      </c>
      <c r="C24" s="340">
        <v>21683848.520119999</v>
      </c>
      <c r="D24" s="341">
        <v>0.54407824047758002</v>
      </c>
      <c r="E24" s="340">
        <v>11797710.149609299</v>
      </c>
      <c r="F24" s="341">
        <v>0.99999999994380295</v>
      </c>
      <c r="G24" s="340">
        <v>11797710.1489463</v>
      </c>
    </row>
    <row r="25" spans="1:7" ht="15" thickBot="1" x14ac:dyDescent="0.4">
      <c r="A25" s="322" t="s">
        <v>199</v>
      </c>
      <c r="B25" s="322" t="s">
        <v>520</v>
      </c>
      <c r="C25" s="340">
        <v>7989775.6069999998</v>
      </c>
      <c r="D25" s="341">
        <v>1.0012704093123099</v>
      </c>
      <c r="E25" s="340">
        <v>7999925.8923343997</v>
      </c>
      <c r="F25" s="341">
        <v>1</v>
      </c>
      <c r="G25" s="340">
        <v>7999925.8923343997</v>
      </c>
    </row>
    <row r="26" spans="1:7" ht="15" thickBot="1" x14ac:dyDescent="0.4">
      <c r="A26" s="322" t="s">
        <v>199</v>
      </c>
      <c r="B26" s="322" t="s">
        <v>552</v>
      </c>
      <c r="C26" s="340">
        <v>3094099.2600799999</v>
      </c>
      <c r="D26" s="341">
        <v>1.03058535788635</v>
      </c>
      <c r="E26" s="340">
        <v>3188733.3932854398</v>
      </c>
      <c r="F26" s="341">
        <v>1</v>
      </c>
      <c r="G26" s="340">
        <v>3188733.3932854398</v>
      </c>
    </row>
    <row r="27" spans="1:7" ht="15" thickBot="1" x14ac:dyDescent="0.4">
      <c r="A27" s="322" t="s">
        <v>199</v>
      </c>
      <c r="B27" s="322" t="s">
        <v>628</v>
      </c>
      <c r="C27" s="340">
        <v>3150273.7022110401</v>
      </c>
      <c r="D27" s="341">
        <v>0.99853065208401803</v>
      </c>
      <c r="E27" s="340">
        <v>3145644.8541119299</v>
      </c>
      <c r="F27" s="341">
        <v>1</v>
      </c>
      <c r="G27" s="340">
        <v>3145644.8541119299</v>
      </c>
    </row>
    <row r="28" spans="1:7" ht="15" thickBot="1" x14ac:dyDescent="0.4">
      <c r="A28" s="322" t="s">
        <v>199</v>
      </c>
      <c r="B28" s="322" t="s">
        <v>631</v>
      </c>
      <c r="C28" s="340">
        <v>1637188.37961762</v>
      </c>
      <c r="D28" s="341">
        <v>0.97489622159277201</v>
      </c>
      <c r="E28" s="340">
        <v>1596088.7653248201</v>
      </c>
      <c r="F28" s="341">
        <v>1</v>
      </c>
      <c r="G28" s="340">
        <v>1596088.7653248201</v>
      </c>
    </row>
    <row r="29" spans="1:7" ht="15" thickBot="1" x14ac:dyDescent="0.4">
      <c r="A29" s="322" t="s">
        <v>199</v>
      </c>
      <c r="B29" s="322" t="s">
        <v>592</v>
      </c>
      <c r="C29" s="340">
        <v>1363000.4318482401</v>
      </c>
      <c r="D29" s="341">
        <v>1.00837795073067</v>
      </c>
      <c r="E29" s="340">
        <v>1374419.5823121399</v>
      </c>
      <c r="F29" s="341">
        <v>1</v>
      </c>
      <c r="G29" s="340">
        <v>1374419.5823121399</v>
      </c>
    </row>
    <row r="30" spans="1:7" ht="15" thickBot="1" x14ac:dyDescent="0.4">
      <c r="A30" s="332" t="s">
        <v>199</v>
      </c>
      <c r="B30" s="332" t="s">
        <v>314</v>
      </c>
      <c r="C30" s="342">
        <v>134819804.983937</v>
      </c>
      <c r="D30" s="343">
        <v>1.0070466939532099</v>
      </c>
      <c r="E30" s="342">
        <v>135769838.888491</v>
      </c>
      <c r="F30" s="343">
        <v>0.90748172969486396</v>
      </c>
      <c r="G30" s="342">
        <v>123208648.23492</v>
      </c>
    </row>
    <row r="31" spans="1:7" ht="15" thickBot="1" x14ac:dyDescent="0.4">
      <c r="A31" s="322" t="s">
        <v>563</v>
      </c>
      <c r="B31" s="322" t="s">
        <v>449</v>
      </c>
      <c r="C31" s="340">
        <v>91240466</v>
      </c>
      <c r="D31" s="341">
        <v>1.3955040998392001</v>
      </c>
      <c r="E31" s="340">
        <v>127326444.374239</v>
      </c>
      <c r="F31" s="341">
        <v>1</v>
      </c>
      <c r="G31" s="340">
        <v>127326444.374239</v>
      </c>
    </row>
    <row r="32" spans="1:7" ht="15" thickBot="1" x14ac:dyDescent="0.4">
      <c r="A32" s="322" t="s">
        <v>563</v>
      </c>
      <c r="B32" s="322" t="s">
        <v>451</v>
      </c>
      <c r="C32" s="340">
        <v>32342485.855999999</v>
      </c>
      <c r="D32" s="341">
        <v>1.6351195409159001</v>
      </c>
      <c r="E32" s="340">
        <v>52883830.624941602</v>
      </c>
      <c r="F32" s="341">
        <v>1</v>
      </c>
      <c r="G32" s="340">
        <v>52883830.624941602</v>
      </c>
    </row>
    <row r="33" spans="1:7" ht="15" thickBot="1" x14ac:dyDescent="0.4">
      <c r="A33" s="322" t="s">
        <v>563</v>
      </c>
      <c r="B33" s="322" t="s">
        <v>447</v>
      </c>
      <c r="C33" s="340">
        <v>12498595.015000001</v>
      </c>
      <c r="D33" s="341">
        <v>0.98814529881850399</v>
      </c>
      <c r="E33" s="340">
        <v>12350427.905908599</v>
      </c>
      <c r="F33" s="341">
        <v>0.80021970598268899</v>
      </c>
      <c r="G33" s="340">
        <v>9883055.7876266092</v>
      </c>
    </row>
    <row r="34" spans="1:7" ht="15" thickBot="1" x14ac:dyDescent="0.4">
      <c r="A34" s="322" t="s">
        <v>563</v>
      </c>
      <c r="B34" s="322" t="s">
        <v>441</v>
      </c>
      <c r="C34" s="340">
        <v>10446231.423</v>
      </c>
      <c r="D34" s="341">
        <v>0.972539993065619</v>
      </c>
      <c r="E34" s="340">
        <v>10159377.8356863</v>
      </c>
      <c r="F34" s="341">
        <v>0.79999999999999905</v>
      </c>
      <c r="G34" s="340">
        <v>8127502.2685489999</v>
      </c>
    </row>
    <row r="35" spans="1:7" ht="15" thickBot="1" x14ac:dyDescent="0.4">
      <c r="A35" s="322" t="s">
        <v>563</v>
      </c>
      <c r="B35" s="322" t="s">
        <v>457</v>
      </c>
      <c r="C35" s="340">
        <v>10916481.612</v>
      </c>
      <c r="D35" s="341">
        <v>0.832810700925118</v>
      </c>
      <c r="E35" s="340">
        <v>9091362.7029258795</v>
      </c>
      <c r="F35" s="341">
        <v>0.97</v>
      </c>
      <c r="G35" s="340">
        <v>8818621.8218380995</v>
      </c>
    </row>
    <row r="36" spans="1:7" ht="15" thickBot="1" x14ac:dyDescent="0.4">
      <c r="A36" s="322" t="s">
        <v>563</v>
      </c>
      <c r="B36" s="322" t="s">
        <v>443</v>
      </c>
      <c r="C36" s="340">
        <v>7074046.7147500003</v>
      </c>
      <c r="D36" s="341">
        <v>1.05275313600468</v>
      </c>
      <c r="E36" s="340">
        <v>7447224.8631966403</v>
      </c>
      <c r="F36" s="341">
        <v>0.97</v>
      </c>
      <c r="G36" s="340">
        <v>7223808.1173007404</v>
      </c>
    </row>
    <row r="37" spans="1:7" ht="15" thickBot="1" x14ac:dyDescent="0.4">
      <c r="A37" s="322" t="s">
        <v>563</v>
      </c>
      <c r="B37" s="322" t="s">
        <v>266</v>
      </c>
      <c r="C37" s="340">
        <v>7515683.0240274603</v>
      </c>
      <c r="D37" s="341">
        <v>0.81807296415987896</v>
      </c>
      <c r="E37" s="340">
        <v>6148377.0891522299</v>
      </c>
      <c r="F37" s="341">
        <v>0.968274225145486</v>
      </c>
      <c r="G37" s="340">
        <v>5953315.0619011298</v>
      </c>
    </row>
    <row r="38" spans="1:7" ht="15" thickBot="1" x14ac:dyDescent="0.4">
      <c r="A38" s="322" t="s">
        <v>563</v>
      </c>
      <c r="B38" s="322" t="s">
        <v>674</v>
      </c>
      <c r="C38" s="340">
        <v>4519834.1138193998</v>
      </c>
      <c r="D38" s="341">
        <v>1.2265284688635001</v>
      </c>
      <c r="E38" s="340">
        <v>5543705.2151399096</v>
      </c>
      <c r="F38" s="341">
        <v>0.94502355790125303</v>
      </c>
      <c r="G38" s="340">
        <v>5238932.0263672499</v>
      </c>
    </row>
    <row r="39" spans="1:7" ht="15" thickBot="1" x14ac:dyDescent="0.4">
      <c r="A39" s="322" t="s">
        <v>563</v>
      </c>
      <c r="B39" s="322" t="s">
        <v>555</v>
      </c>
      <c r="C39" s="340">
        <v>4400921.5920000002</v>
      </c>
      <c r="D39" s="341">
        <v>0.98788605705563903</v>
      </c>
      <c r="E39" s="340">
        <v>4347609.07893191</v>
      </c>
      <c r="F39" s="341">
        <v>0.97000000000000097</v>
      </c>
      <c r="G39" s="340">
        <v>4217180.8065639604</v>
      </c>
    </row>
    <row r="40" spans="1:7" ht="15" thickBot="1" x14ac:dyDescent="0.4">
      <c r="A40" s="332" t="s">
        <v>563</v>
      </c>
      <c r="B40" s="332" t="s">
        <v>314</v>
      </c>
      <c r="C40" s="342">
        <v>180954745.35059699</v>
      </c>
      <c r="D40" s="343">
        <v>1.30031604992859</v>
      </c>
      <c r="E40" s="342">
        <v>235298359.69012201</v>
      </c>
      <c r="F40" s="343">
        <v>0.9760913386383</v>
      </c>
      <c r="G40" s="342">
        <v>229672690.88932699</v>
      </c>
    </row>
    <row r="41" spans="1:7" ht="15" thickBot="1" x14ac:dyDescent="0.4">
      <c r="A41" s="322" t="s">
        <v>268</v>
      </c>
      <c r="B41" s="322" t="s">
        <v>675</v>
      </c>
      <c r="C41" s="340">
        <v>0</v>
      </c>
      <c r="D41" s="341"/>
      <c r="E41" s="340">
        <v>756433</v>
      </c>
      <c r="F41" s="341">
        <v>0.8</v>
      </c>
      <c r="G41" s="340">
        <v>605146.4</v>
      </c>
    </row>
    <row r="42" spans="1:7" ht="15" thickBot="1" x14ac:dyDescent="0.4">
      <c r="A42" s="322" t="s">
        <v>268</v>
      </c>
      <c r="B42" s="322" t="s">
        <v>558</v>
      </c>
      <c r="C42" s="340">
        <v>587663.134594145</v>
      </c>
      <c r="D42" s="341">
        <v>1</v>
      </c>
      <c r="E42" s="340">
        <v>587663.134594145</v>
      </c>
      <c r="F42" s="341">
        <v>0.80000000000000104</v>
      </c>
      <c r="G42" s="340">
        <v>470130.50767531601</v>
      </c>
    </row>
    <row r="43" spans="1:7" ht="15" thickBot="1" x14ac:dyDescent="0.4">
      <c r="A43" s="322" t="s">
        <v>268</v>
      </c>
      <c r="B43" s="322" t="s">
        <v>458</v>
      </c>
      <c r="C43" s="340">
        <v>309398.64</v>
      </c>
      <c r="D43" s="341">
        <v>1.13010354711261</v>
      </c>
      <c r="E43" s="340">
        <v>349652.50053581799</v>
      </c>
      <c r="F43" s="341">
        <v>0.80000000000000104</v>
      </c>
      <c r="G43" s="340">
        <v>279722.00042865501</v>
      </c>
    </row>
    <row r="44" spans="1:7" ht="15" thickBot="1" x14ac:dyDescent="0.4">
      <c r="A44" s="322" t="s">
        <v>268</v>
      </c>
      <c r="B44" s="322" t="s">
        <v>557</v>
      </c>
      <c r="C44" s="340">
        <v>313595.61434999999</v>
      </c>
      <c r="D44" s="341">
        <v>0.98104990621977395</v>
      </c>
      <c r="E44" s="340">
        <v>307652.948049</v>
      </c>
      <c r="F44" s="341">
        <v>1</v>
      </c>
      <c r="G44" s="340">
        <v>307652.948049</v>
      </c>
    </row>
    <row r="45" spans="1:7" ht="15" thickBot="1" x14ac:dyDescent="0.4">
      <c r="A45" s="322" t="s">
        <v>268</v>
      </c>
      <c r="B45" s="322" t="s">
        <v>559</v>
      </c>
      <c r="C45" s="340">
        <v>0</v>
      </c>
      <c r="D45" s="341"/>
      <c r="E45" s="340">
        <v>278151.33375957201</v>
      </c>
      <c r="F45" s="341">
        <v>0.62604113739599299</v>
      </c>
      <c r="G45" s="340">
        <v>174134.177355055</v>
      </c>
    </row>
    <row r="46" spans="1:7" ht="15" thickBot="1" x14ac:dyDescent="0.4">
      <c r="A46" s="322" t="s">
        <v>268</v>
      </c>
      <c r="B46" s="322" t="s">
        <v>560</v>
      </c>
      <c r="C46" s="340">
        <v>171166</v>
      </c>
      <c r="D46" s="341">
        <v>1.12279633846381</v>
      </c>
      <c r="E46" s="340">
        <v>192184.55806949601</v>
      </c>
      <c r="F46" s="341">
        <v>0.80000000000000104</v>
      </c>
      <c r="G46" s="340">
        <v>153747.64645559699</v>
      </c>
    </row>
    <row r="47" spans="1:7" ht="15" thickBot="1" x14ac:dyDescent="0.4">
      <c r="A47" s="322" t="s">
        <v>268</v>
      </c>
      <c r="B47" s="322" t="s">
        <v>673</v>
      </c>
      <c r="C47" s="340">
        <v>0</v>
      </c>
      <c r="D47" s="341"/>
      <c r="E47" s="340">
        <v>0</v>
      </c>
      <c r="F47" s="341"/>
      <c r="G47" s="340">
        <v>1268111.2476234599</v>
      </c>
    </row>
    <row r="48" spans="1:7" ht="15" thickBot="1" x14ac:dyDescent="0.4">
      <c r="A48" s="322" t="s">
        <v>268</v>
      </c>
      <c r="B48" s="322" t="s">
        <v>314</v>
      </c>
      <c r="C48" s="340">
        <v>1381823.3889441399</v>
      </c>
      <c r="D48" s="341">
        <v>1.7887506426538999</v>
      </c>
      <c r="E48" s="340">
        <v>2471737.47500803</v>
      </c>
      <c r="F48" s="341">
        <v>1.3183620673860199</v>
      </c>
      <c r="G48" s="340">
        <v>3258644.9275870798</v>
      </c>
    </row>
    <row r="49" spans="1:7" ht="15" thickBot="1" x14ac:dyDescent="0.4">
      <c r="A49" s="332" t="s">
        <v>265</v>
      </c>
      <c r="B49" s="332" t="s">
        <v>265</v>
      </c>
      <c r="C49" s="342">
        <v>270533831.41729599</v>
      </c>
      <c r="D49" s="343">
        <v>1.0015447552392001</v>
      </c>
      <c r="E49" s="342">
        <v>270951739.97075999</v>
      </c>
      <c r="F49" s="343">
        <v>1</v>
      </c>
      <c r="G49" s="342">
        <v>270951739.97075999</v>
      </c>
    </row>
    <row r="50" spans="1:7" ht="15" thickBot="1" x14ac:dyDescent="0.4">
      <c r="A50" s="322" t="s">
        <v>265</v>
      </c>
      <c r="B50" s="322" t="s">
        <v>314</v>
      </c>
      <c r="C50" s="340">
        <v>270533831.41729599</v>
      </c>
      <c r="D50" s="341">
        <v>1.0015447552392001</v>
      </c>
      <c r="E50" s="340">
        <v>270951739.97075999</v>
      </c>
      <c r="F50" s="341">
        <v>1</v>
      </c>
      <c r="G50" s="340">
        <v>270951739.97075999</v>
      </c>
    </row>
    <row r="51" spans="1:7" ht="15" thickBot="1" x14ac:dyDescent="0.4">
      <c r="A51" s="326" t="s">
        <v>281</v>
      </c>
      <c r="B51" s="326" t="s">
        <v>235</v>
      </c>
      <c r="C51" s="344">
        <v>1946447096.13167</v>
      </c>
      <c r="D51" s="345">
        <v>1.08650672607624</v>
      </c>
      <c r="E51" s="344">
        <v>2114827861.8986299</v>
      </c>
      <c r="F51" s="345">
        <v>0.87471760478440896</v>
      </c>
      <c r="G51" s="344">
        <v>1849877161.8913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769F8-975F-4CA0-A9B9-B33CF5593D4F}">
  <sheetPr codeName="Sheet55"/>
  <dimension ref="A1:G51"/>
  <sheetViews>
    <sheetView showGridLines="0" topLeftCell="A20" workbookViewId="0">
      <selection sqref="A1:G51"/>
    </sheetView>
  </sheetViews>
  <sheetFormatPr defaultColWidth="8.7265625" defaultRowHeight="14.5" x14ac:dyDescent="0.35"/>
  <cols>
    <col min="1" max="1" width="20.7265625" style="315" customWidth="1"/>
    <col min="2" max="2" width="32.7265625" style="315" customWidth="1"/>
    <col min="3" max="3" width="18.54296875" style="315" customWidth="1"/>
    <col min="4" max="4" width="18" style="315" customWidth="1"/>
    <col min="5" max="5" width="18.453125" style="315" customWidth="1"/>
    <col min="6" max="6" width="11.7265625" style="315" customWidth="1"/>
    <col min="7" max="7" width="16.1796875" style="315" customWidth="1"/>
    <col min="8" max="16384" width="8.7265625" style="315"/>
  </cols>
  <sheetData>
    <row r="1" spans="1:7" ht="31.5" customHeight="1" thickBot="1" x14ac:dyDescent="0.4">
      <c r="A1" s="321" t="s">
        <v>98</v>
      </c>
      <c r="B1" s="321" t="s">
        <v>152</v>
      </c>
      <c r="C1" s="324" t="s">
        <v>638</v>
      </c>
      <c r="D1" s="324" t="s">
        <v>120</v>
      </c>
      <c r="E1" s="324" t="s">
        <v>639</v>
      </c>
      <c r="F1" s="324" t="s">
        <v>189</v>
      </c>
      <c r="G1" s="324" t="s">
        <v>640</v>
      </c>
    </row>
    <row r="2" spans="1:7" ht="15.5" thickTop="1" thickBot="1" x14ac:dyDescent="0.4">
      <c r="A2" s="322" t="s">
        <v>198</v>
      </c>
      <c r="B2" s="322" t="s">
        <v>442</v>
      </c>
      <c r="C2" s="340">
        <v>53261.330196000003</v>
      </c>
      <c r="D2" s="341">
        <v>1.1526728888379101</v>
      </c>
      <c r="E2" s="340">
        <v>61392.891340373099</v>
      </c>
      <c r="F2" s="341">
        <v>0.76332359918451798</v>
      </c>
      <c r="G2" s="340">
        <v>46862.642782277697</v>
      </c>
    </row>
    <row r="3" spans="1:7" ht="15" thickBot="1" x14ac:dyDescent="0.4">
      <c r="A3" s="322" t="s">
        <v>198</v>
      </c>
      <c r="B3" s="322" t="s">
        <v>439</v>
      </c>
      <c r="C3" s="340">
        <v>44096.662081000002</v>
      </c>
      <c r="D3" s="341">
        <v>1.0190502681539899</v>
      </c>
      <c r="E3" s="340">
        <v>44936.7153183388</v>
      </c>
      <c r="F3" s="341">
        <v>0.782725154273753</v>
      </c>
      <c r="G3" s="340">
        <v>35173.097430102498</v>
      </c>
    </row>
    <row r="4" spans="1:7" ht="15" thickBot="1" x14ac:dyDescent="0.4">
      <c r="A4" s="322" t="s">
        <v>198</v>
      </c>
      <c r="B4" s="322" t="s">
        <v>542</v>
      </c>
      <c r="C4" s="340">
        <v>44837.569932999802</v>
      </c>
      <c r="D4" s="341">
        <v>0.99991626929718302</v>
      </c>
      <c r="E4" s="340">
        <v>44833.815651756697</v>
      </c>
      <c r="F4" s="341">
        <v>0.97013915270107698</v>
      </c>
      <c r="G4" s="340">
        <v>43495.039928751503</v>
      </c>
    </row>
    <row r="5" spans="1:7" ht="15" thickBot="1" x14ac:dyDescent="0.4">
      <c r="A5" s="322" t="s">
        <v>198</v>
      </c>
      <c r="B5" s="322" t="s">
        <v>444</v>
      </c>
      <c r="C5" s="340">
        <v>6503.92</v>
      </c>
      <c r="D5" s="341">
        <v>0.93215591657932195</v>
      </c>
      <c r="E5" s="340">
        <v>6062.6675089585797</v>
      </c>
      <c r="F5" s="341">
        <v>0.78000000000000103</v>
      </c>
      <c r="G5" s="340">
        <v>4728.8806569876997</v>
      </c>
    </row>
    <row r="6" spans="1:7" ht="15" thickBot="1" x14ac:dyDescent="0.4">
      <c r="A6" s="322" t="s">
        <v>198</v>
      </c>
      <c r="B6" s="322" t="s">
        <v>538</v>
      </c>
      <c r="C6" s="340">
        <v>4469.5000325441397</v>
      </c>
      <c r="D6" s="341">
        <v>0.98454581192335</v>
      </c>
      <c r="E6" s="340">
        <v>4400.4275384326102</v>
      </c>
      <c r="F6" s="341">
        <v>0.52999999999999903</v>
      </c>
      <c r="G6" s="340">
        <v>2332.2265953692799</v>
      </c>
    </row>
    <row r="7" spans="1:7" ht="15" thickBot="1" x14ac:dyDescent="0.4">
      <c r="A7" s="322" t="s">
        <v>198</v>
      </c>
      <c r="B7" s="322" t="s">
        <v>440</v>
      </c>
      <c r="C7" s="340">
        <v>5628.149418</v>
      </c>
      <c r="D7" s="341">
        <v>0.57080125394121195</v>
      </c>
      <c r="E7" s="340">
        <v>3212.5547451629</v>
      </c>
      <c r="F7" s="341">
        <v>0.50321764724255102</v>
      </c>
      <c r="G7" s="340">
        <v>1616.61424049877</v>
      </c>
    </row>
    <row r="8" spans="1:7" ht="15" thickBot="1" x14ac:dyDescent="0.4">
      <c r="A8" s="322" t="s">
        <v>198</v>
      </c>
      <c r="B8" s="322" t="s">
        <v>696</v>
      </c>
      <c r="C8" s="340">
        <v>1965.3</v>
      </c>
      <c r="D8" s="341">
        <v>1.0385658607263699</v>
      </c>
      <c r="E8" s="340">
        <v>2041.09348608554</v>
      </c>
      <c r="F8" s="341">
        <v>0.94000000000000095</v>
      </c>
      <c r="G8" s="340">
        <v>1918.62787692041</v>
      </c>
    </row>
    <row r="9" spans="1:7" s="599" customFormat="1" ht="15" thickBot="1" x14ac:dyDescent="0.4">
      <c r="A9" s="322" t="s">
        <v>198</v>
      </c>
      <c r="B9" s="322" t="s">
        <v>454</v>
      </c>
      <c r="C9" s="340">
        <v>0</v>
      </c>
      <c r="D9" s="341">
        <v>0</v>
      </c>
      <c r="E9" s="340">
        <v>1455.23</v>
      </c>
      <c r="F9" s="341">
        <v>1</v>
      </c>
      <c r="G9" s="340">
        <v>1455.23</v>
      </c>
    </row>
    <row r="10" spans="1:7" ht="15" thickBot="1" x14ac:dyDescent="0.4">
      <c r="A10" s="322" t="s">
        <v>198</v>
      </c>
      <c r="B10" s="322" t="s">
        <v>158</v>
      </c>
      <c r="C10" s="340">
        <v>0</v>
      </c>
      <c r="D10" s="341">
        <v>0</v>
      </c>
      <c r="E10" s="340">
        <v>14.44</v>
      </c>
      <c r="F10" s="341">
        <v>0.81</v>
      </c>
      <c r="G10" s="340">
        <v>11.696400000000001</v>
      </c>
    </row>
    <row r="11" spans="1:7" ht="15" thickBot="1" x14ac:dyDescent="0.4">
      <c r="A11" s="322" t="s">
        <v>198</v>
      </c>
      <c r="B11" s="322" t="s">
        <v>446</v>
      </c>
      <c r="C11" s="340">
        <v>0</v>
      </c>
      <c r="D11" s="341">
        <v>0</v>
      </c>
      <c r="E11" s="340">
        <v>0</v>
      </c>
      <c r="F11" s="341">
        <v>0</v>
      </c>
      <c r="G11" s="340">
        <v>0</v>
      </c>
    </row>
    <row r="12" spans="1:7" ht="15" thickBot="1" x14ac:dyDescent="0.4">
      <c r="A12" s="322" t="s">
        <v>198</v>
      </c>
      <c r="B12" s="322" t="s">
        <v>627</v>
      </c>
      <c r="C12" s="340">
        <v>0</v>
      </c>
      <c r="D12" s="341">
        <v>0</v>
      </c>
      <c r="E12" s="340">
        <v>0</v>
      </c>
      <c r="F12" s="341">
        <v>0</v>
      </c>
      <c r="G12" s="340">
        <v>0</v>
      </c>
    </row>
    <row r="13" spans="1:7" ht="15" thickBot="1" x14ac:dyDescent="0.4">
      <c r="A13" s="322" t="s">
        <v>198</v>
      </c>
      <c r="B13" s="322" t="s">
        <v>586</v>
      </c>
      <c r="C13" s="340">
        <v>0</v>
      </c>
      <c r="D13" s="341">
        <v>0</v>
      </c>
      <c r="E13" s="340">
        <v>0</v>
      </c>
      <c r="F13" s="341">
        <v>0</v>
      </c>
      <c r="G13" s="340">
        <v>0</v>
      </c>
    </row>
    <row r="14" spans="1:7" ht="15" thickBot="1" x14ac:dyDescent="0.4">
      <c r="A14" s="332" t="s">
        <v>198</v>
      </c>
      <c r="B14" s="332" t="s">
        <v>314</v>
      </c>
      <c r="C14" s="342">
        <v>160762.43166054401</v>
      </c>
      <c r="D14" s="343">
        <v>1.04719637448994</v>
      </c>
      <c r="E14" s="342">
        <v>168349.835589108</v>
      </c>
      <c r="F14" s="343">
        <v>0.81731030760691603</v>
      </c>
      <c r="G14" s="342">
        <v>137594.05591090801</v>
      </c>
    </row>
    <row r="15" spans="1:7" ht="15" thickBot="1" x14ac:dyDescent="0.4">
      <c r="A15" s="322" t="s">
        <v>97</v>
      </c>
      <c r="B15" s="322" t="s">
        <v>587</v>
      </c>
      <c r="C15" s="340">
        <v>0</v>
      </c>
      <c r="D15" s="341">
        <v>0</v>
      </c>
      <c r="E15" s="340">
        <v>42497.732586700004</v>
      </c>
      <c r="F15" s="341">
        <v>0.54886950377912502</v>
      </c>
      <c r="G15" s="340">
        <v>23325.709396599999</v>
      </c>
    </row>
    <row r="16" spans="1:7" ht="15" thickBot="1" x14ac:dyDescent="0.4">
      <c r="A16" s="322" t="s">
        <v>97</v>
      </c>
      <c r="B16" s="322" t="s">
        <v>267</v>
      </c>
      <c r="C16" s="340">
        <v>12933.8130929977</v>
      </c>
      <c r="D16" s="341">
        <v>0.97909735351390603</v>
      </c>
      <c r="E16" s="340">
        <v>12663.462170197499</v>
      </c>
      <c r="F16" s="341">
        <v>0.77872971616452602</v>
      </c>
      <c r="G16" s="340">
        <v>9861.4143014581405</v>
      </c>
    </row>
    <row r="17" spans="1:7" ht="15" thickBot="1" x14ac:dyDescent="0.4">
      <c r="A17" s="322" t="s">
        <v>97</v>
      </c>
      <c r="B17" s="322" t="s">
        <v>456</v>
      </c>
      <c r="C17" s="340">
        <v>2460.6007970000101</v>
      </c>
      <c r="D17" s="341">
        <v>1.0013989800108301</v>
      </c>
      <c r="E17" s="340">
        <v>2464.0431283296498</v>
      </c>
      <c r="F17" s="341">
        <v>0.79392685623548198</v>
      </c>
      <c r="G17" s="340">
        <v>1956.2700145034</v>
      </c>
    </row>
    <row r="18" spans="1:7" ht="15" thickBot="1" x14ac:dyDescent="0.4">
      <c r="A18" s="322" t="s">
        <v>97</v>
      </c>
      <c r="B18" s="322" t="s">
        <v>589</v>
      </c>
      <c r="C18" s="340">
        <v>2401.1225810000001</v>
      </c>
      <c r="D18" s="341">
        <v>0.98750276940133297</v>
      </c>
      <c r="E18" s="340">
        <v>2371.11519840958</v>
      </c>
      <c r="F18" s="341">
        <v>0.83953950930630805</v>
      </c>
      <c r="G18" s="340">
        <v>1990.6448901815099</v>
      </c>
    </row>
    <row r="19" spans="1:7" ht="15" thickBot="1" x14ac:dyDescent="0.4">
      <c r="A19" s="322" t="s">
        <v>97</v>
      </c>
      <c r="B19" s="322" t="s">
        <v>590</v>
      </c>
      <c r="C19" s="340">
        <v>1026.9884930000001</v>
      </c>
      <c r="D19" s="341">
        <v>1.0040187689275499</v>
      </c>
      <c r="E19" s="340">
        <v>1031.1157224446199</v>
      </c>
      <c r="F19" s="341">
        <v>0.87534796726908104</v>
      </c>
      <c r="G19" s="340">
        <v>902.585051661085</v>
      </c>
    </row>
    <row r="20" spans="1:7" ht="15" thickBot="1" x14ac:dyDescent="0.4">
      <c r="A20" s="322" t="s">
        <v>97</v>
      </c>
      <c r="B20" s="322" t="s">
        <v>448</v>
      </c>
      <c r="C20" s="340">
        <v>0</v>
      </c>
      <c r="D20" s="341">
        <v>0</v>
      </c>
      <c r="E20" s="340">
        <v>0</v>
      </c>
      <c r="F20" s="341">
        <v>0</v>
      </c>
      <c r="G20" s="340">
        <v>18290.439772454702</v>
      </c>
    </row>
    <row r="21" spans="1:7" ht="15" thickBot="1" x14ac:dyDescent="0.4">
      <c r="A21" s="332" t="s">
        <v>97</v>
      </c>
      <c r="B21" s="332" t="s">
        <v>314</v>
      </c>
      <c r="C21" s="342">
        <v>18822.524963997701</v>
      </c>
      <c r="D21" s="343">
        <v>3.2422572913469399</v>
      </c>
      <c r="E21" s="342">
        <v>61027.468806081401</v>
      </c>
      <c r="F21" s="343">
        <v>0.92297885737063101</v>
      </c>
      <c r="G21" s="342">
        <v>56327.063426858796</v>
      </c>
    </row>
    <row r="22" spans="1:7" ht="15" thickBot="1" x14ac:dyDescent="0.4">
      <c r="A22" s="322" t="s">
        <v>199</v>
      </c>
      <c r="B22" s="322" t="s">
        <v>521</v>
      </c>
      <c r="C22" s="340">
        <v>0</v>
      </c>
      <c r="D22" s="341">
        <v>0</v>
      </c>
      <c r="E22" s="340">
        <v>10854.8787300075</v>
      </c>
      <c r="F22" s="341">
        <v>0.843656310046205</v>
      </c>
      <c r="G22" s="340">
        <v>9157.7869353571896</v>
      </c>
    </row>
    <row r="23" spans="1:7" ht="15" thickBot="1" x14ac:dyDescent="0.4">
      <c r="A23" s="322" t="s">
        <v>199</v>
      </c>
      <c r="B23" s="322" t="s">
        <v>520</v>
      </c>
      <c r="C23" s="340">
        <v>1385.515226</v>
      </c>
      <c r="D23" s="341">
        <v>1</v>
      </c>
      <c r="E23" s="340">
        <v>1385.515226</v>
      </c>
      <c r="F23" s="341">
        <v>1</v>
      </c>
      <c r="G23" s="340">
        <v>1385.515226</v>
      </c>
    </row>
    <row r="24" spans="1:7" ht="15" thickBot="1" x14ac:dyDescent="0.4">
      <c r="A24" s="322" t="s">
        <v>199</v>
      </c>
      <c r="B24" s="322" t="s">
        <v>630</v>
      </c>
      <c r="C24" s="340">
        <v>773.997794</v>
      </c>
      <c r="D24" s="341">
        <v>0.92007439477017405</v>
      </c>
      <c r="E24" s="340">
        <v>712.13555186799999</v>
      </c>
      <c r="F24" s="341">
        <v>1</v>
      </c>
      <c r="G24" s="340">
        <v>712.13555186799999</v>
      </c>
    </row>
    <row r="25" spans="1:7" ht="15" thickBot="1" x14ac:dyDescent="0.4">
      <c r="A25" s="322" t="s">
        <v>199</v>
      </c>
      <c r="B25" s="322" t="s">
        <v>628</v>
      </c>
      <c r="C25" s="340">
        <v>610.14803400000005</v>
      </c>
      <c r="D25" s="341">
        <v>1.0016031212546199</v>
      </c>
      <c r="E25" s="340">
        <v>611.12617528176997</v>
      </c>
      <c r="F25" s="341">
        <v>1</v>
      </c>
      <c r="G25" s="340">
        <v>611.12617528176997</v>
      </c>
    </row>
    <row r="26" spans="1:7" ht="15" thickBot="1" x14ac:dyDescent="0.4">
      <c r="A26" s="322" t="s">
        <v>199</v>
      </c>
      <c r="B26" s="322" t="s">
        <v>629</v>
      </c>
      <c r="C26" s="340">
        <v>570.43512899999996</v>
      </c>
      <c r="D26" s="341">
        <v>0.83291667131594405</v>
      </c>
      <c r="E26" s="340">
        <v>475.12492884836098</v>
      </c>
      <c r="F26" s="341">
        <v>1</v>
      </c>
      <c r="G26" s="340">
        <v>475.12492884836098</v>
      </c>
    </row>
    <row r="27" spans="1:7" ht="15" thickBot="1" x14ac:dyDescent="0.4">
      <c r="A27" s="322" t="s">
        <v>199</v>
      </c>
      <c r="B27" s="322" t="s">
        <v>592</v>
      </c>
      <c r="C27" s="340">
        <v>206.00011063136199</v>
      </c>
      <c r="D27" s="341">
        <v>0.96836049295237603</v>
      </c>
      <c r="E27" s="340">
        <v>199.48236867923001</v>
      </c>
      <c r="F27" s="341">
        <v>1</v>
      </c>
      <c r="G27" s="340">
        <v>199.48236867923001</v>
      </c>
    </row>
    <row r="28" spans="1:7" ht="15" thickBot="1" x14ac:dyDescent="0.4">
      <c r="A28" s="322" t="s">
        <v>199</v>
      </c>
      <c r="B28" s="322" t="s">
        <v>552</v>
      </c>
      <c r="C28" s="340">
        <v>163.00947099999999</v>
      </c>
      <c r="D28" s="341">
        <v>1.0453847959120199</v>
      </c>
      <c r="E28" s="340">
        <v>170.40762257306099</v>
      </c>
      <c r="F28" s="341">
        <v>1</v>
      </c>
      <c r="G28" s="340">
        <v>170.40762257306099</v>
      </c>
    </row>
    <row r="29" spans="1:7" ht="15" thickBot="1" x14ac:dyDescent="0.4">
      <c r="A29" s="322" t="s">
        <v>199</v>
      </c>
      <c r="B29" s="322" t="s">
        <v>631</v>
      </c>
      <c r="C29" s="340">
        <v>71.776448000000002</v>
      </c>
      <c r="D29" s="341">
        <v>0.97845203981614304</v>
      </c>
      <c r="E29" s="340">
        <v>70.229811956357295</v>
      </c>
      <c r="F29" s="341">
        <v>1</v>
      </c>
      <c r="G29" s="340">
        <v>70.229811956357295</v>
      </c>
    </row>
    <row r="30" spans="1:7" ht="15" thickBot="1" x14ac:dyDescent="0.4">
      <c r="A30" s="332" t="s">
        <v>199</v>
      </c>
      <c r="B30" s="332" t="s">
        <v>314</v>
      </c>
      <c r="C30" s="342">
        <v>3780.8822126313598</v>
      </c>
      <c r="D30" s="343">
        <v>3.8295031690864301</v>
      </c>
      <c r="E30" s="342">
        <v>14478.900415214301</v>
      </c>
      <c r="F30" s="343">
        <v>0.88278862717592499</v>
      </c>
      <c r="G30" s="342">
        <v>12781.808620563999</v>
      </c>
    </row>
    <row r="31" spans="1:7" ht="15" thickBot="1" x14ac:dyDescent="0.4">
      <c r="A31" s="322" t="s">
        <v>563</v>
      </c>
      <c r="B31" s="322" t="s">
        <v>449</v>
      </c>
      <c r="C31" s="340">
        <v>10788.468000000001</v>
      </c>
      <c r="D31" s="341">
        <v>1.18866602391697</v>
      </c>
      <c r="E31" s="340">
        <v>12823.8853617155</v>
      </c>
      <c r="F31" s="341">
        <v>1</v>
      </c>
      <c r="G31" s="340">
        <v>12823.8853617155</v>
      </c>
    </row>
    <row r="32" spans="1:7" ht="15" thickBot="1" x14ac:dyDescent="0.4">
      <c r="A32" s="322" t="s">
        <v>563</v>
      </c>
      <c r="B32" s="322" t="s">
        <v>451</v>
      </c>
      <c r="C32" s="340">
        <v>3924</v>
      </c>
      <c r="D32" s="341">
        <v>1.0825688073394499</v>
      </c>
      <c r="E32" s="340">
        <v>4248</v>
      </c>
      <c r="F32" s="341">
        <v>1</v>
      </c>
      <c r="G32" s="340">
        <v>4248</v>
      </c>
    </row>
    <row r="33" spans="1:7" ht="15" thickBot="1" x14ac:dyDescent="0.4">
      <c r="A33" s="322" t="s">
        <v>563</v>
      </c>
      <c r="B33" s="322" t="s">
        <v>457</v>
      </c>
      <c r="C33" s="340">
        <v>3229.73404199999</v>
      </c>
      <c r="D33" s="341">
        <v>0.84997767234113697</v>
      </c>
      <c r="E33" s="340">
        <v>2745.2018233000799</v>
      </c>
      <c r="F33" s="341">
        <v>0.97000000000000197</v>
      </c>
      <c r="G33" s="340">
        <v>2662.8457686010902</v>
      </c>
    </row>
    <row r="34" spans="1:7" ht="15" thickBot="1" x14ac:dyDescent="0.4">
      <c r="A34" s="322" t="s">
        <v>563</v>
      </c>
      <c r="B34" s="322" t="s">
        <v>441</v>
      </c>
      <c r="C34" s="340">
        <v>2077.8231470000001</v>
      </c>
      <c r="D34" s="341">
        <v>0.94603483685340795</v>
      </c>
      <c r="E34" s="340">
        <v>1965.6930818823801</v>
      </c>
      <c r="F34" s="341">
        <v>0.80000000000000104</v>
      </c>
      <c r="G34" s="340">
        <v>1572.55446550591</v>
      </c>
    </row>
    <row r="35" spans="1:7" ht="15" thickBot="1" x14ac:dyDescent="0.4">
      <c r="A35" s="322" t="s">
        <v>563</v>
      </c>
      <c r="B35" s="322" t="s">
        <v>447</v>
      </c>
      <c r="C35" s="340">
        <v>1434.951071</v>
      </c>
      <c r="D35" s="341">
        <v>1.00216560878962</v>
      </c>
      <c r="E35" s="340">
        <v>1438.0586136520301</v>
      </c>
      <c r="F35" s="341">
        <v>0.8</v>
      </c>
      <c r="G35" s="340">
        <v>1150.44689092162</v>
      </c>
    </row>
    <row r="36" spans="1:7" ht="15" thickBot="1" x14ac:dyDescent="0.4">
      <c r="A36" s="322" t="s">
        <v>563</v>
      </c>
      <c r="B36" s="322" t="s">
        <v>266</v>
      </c>
      <c r="C36" s="340">
        <v>1477.5621176751899</v>
      </c>
      <c r="D36" s="341">
        <v>0.82682021205617895</v>
      </c>
      <c r="E36" s="340">
        <v>1221.6782234623799</v>
      </c>
      <c r="F36" s="341">
        <v>0.96299049196865905</v>
      </c>
      <c r="G36" s="340">
        <v>1176.46451343944</v>
      </c>
    </row>
    <row r="37" spans="1:7" ht="15" thickBot="1" x14ac:dyDescent="0.4">
      <c r="A37" s="322" t="s">
        <v>563</v>
      </c>
      <c r="B37" s="322" t="s">
        <v>555</v>
      </c>
      <c r="C37" s="340">
        <v>1052.066188</v>
      </c>
      <c r="D37" s="341">
        <v>0.91604868999354305</v>
      </c>
      <c r="E37" s="340">
        <v>963.74385330389998</v>
      </c>
      <c r="F37" s="341">
        <v>0.97</v>
      </c>
      <c r="G37" s="340">
        <v>934.83153770478305</v>
      </c>
    </row>
    <row r="38" spans="1:7" ht="15" thickBot="1" x14ac:dyDescent="0.4">
      <c r="A38" s="322" t="s">
        <v>563</v>
      </c>
      <c r="B38" s="322" t="s">
        <v>443</v>
      </c>
      <c r="C38" s="340">
        <v>682.35125600000003</v>
      </c>
      <c r="D38" s="341">
        <v>1.0388020412379999</v>
      </c>
      <c r="E38" s="340">
        <v>708.82787757411404</v>
      </c>
      <c r="F38" s="341">
        <v>0.97000000000000097</v>
      </c>
      <c r="G38" s="340">
        <v>687.56304124689098</v>
      </c>
    </row>
    <row r="39" spans="1:7" ht="15" thickBot="1" x14ac:dyDescent="0.4">
      <c r="A39" s="322" t="s">
        <v>563</v>
      </c>
      <c r="B39" s="322" t="s">
        <v>674</v>
      </c>
      <c r="C39" s="340">
        <v>489.44066411456998</v>
      </c>
      <c r="D39" s="341">
        <v>1.18399011937192</v>
      </c>
      <c r="E39" s="340">
        <v>579.492910330482</v>
      </c>
      <c r="F39" s="341">
        <v>0.93150719412982097</v>
      </c>
      <c r="G39" s="340">
        <v>539.80181492007102</v>
      </c>
    </row>
    <row r="40" spans="1:7" ht="15" thickBot="1" x14ac:dyDescent="0.4">
      <c r="A40" s="332" t="s">
        <v>563</v>
      </c>
      <c r="B40" s="332" t="s">
        <v>314</v>
      </c>
      <c r="C40" s="342">
        <v>25156.396485789799</v>
      </c>
      <c r="D40" s="343">
        <v>1.0611448964997801</v>
      </c>
      <c r="E40" s="342">
        <v>26694.581745220799</v>
      </c>
      <c r="F40" s="343">
        <v>0.96635315886429396</v>
      </c>
      <c r="G40" s="342">
        <v>25796.393394055201</v>
      </c>
    </row>
    <row r="41" spans="1:7" ht="15" thickBot="1" x14ac:dyDescent="0.4">
      <c r="A41" s="322" t="s">
        <v>268</v>
      </c>
      <c r="B41" s="322" t="s">
        <v>675</v>
      </c>
      <c r="C41" s="340">
        <v>0</v>
      </c>
      <c r="D41" s="341">
        <v>0</v>
      </c>
      <c r="E41" s="340">
        <v>83.4</v>
      </c>
      <c r="F41" s="341">
        <v>0.8</v>
      </c>
      <c r="G41" s="340">
        <v>66.72</v>
      </c>
    </row>
    <row r="42" spans="1:7" ht="15" thickBot="1" x14ac:dyDescent="0.4">
      <c r="A42" s="322" t="s">
        <v>268</v>
      </c>
      <c r="B42" s="322" t="s">
        <v>559</v>
      </c>
      <c r="C42" s="340">
        <v>0</v>
      </c>
      <c r="D42" s="341">
        <v>0</v>
      </c>
      <c r="E42" s="340">
        <v>52.461874471400002</v>
      </c>
      <c r="F42" s="341">
        <v>0.624926871493933</v>
      </c>
      <c r="G42" s="340">
        <v>32.784835086119401</v>
      </c>
    </row>
    <row r="43" spans="1:7" ht="15" thickBot="1" x14ac:dyDescent="0.4">
      <c r="A43" s="322" t="s">
        <v>268</v>
      </c>
      <c r="B43" s="322" t="s">
        <v>458</v>
      </c>
      <c r="C43" s="340">
        <v>39.606000000000002</v>
      </c>
      <c r="D43" s="341">
        <v>1.13363473251506</v>
      </c>
      <c r="E43" s="340">
        <v>44.898737215991297</v>
      </c>
      <c r="F43" s="341">
        <v>0.80000000000000104</v>
      </c>
      <c r="G43" s="340">
        <v>35.918989772793097</v>
      </c>
    </row>
    <row r="44" spans="1:7" ht="15" thickBot="1" x14ac:dyDescent="0.4">
      <c r="A44" s="322" t="s">
        <v>268</v>
      </c>
      <c r="B44" s="322" t="s">
        <v>560</v>
      </c>
      <c r="C44" s="340">
        <v>13.866136811445401</v>
      </c>
      <c r="D44" s="341">
        <v>1.1045496236877701</v>
      </c>
      <c r="E44" s="340">
        <v>15.315836197085099</v>
      </c>
      <c r="F44" s="341">
        <v>0.80000000000000104</v>
      </c>
      <c r="G44" s="340">
        <v>12.252668957668099</v>
      </c>
    </row>
    <row r="45" spans="1:7" ht="15" thickBot="1" x14ac:dyDescent="0.4">
      <c r="A45" s="322" t="s">
        <v>268</v>
      </c>
      <c r="B45" s="322" t="s">
        <v>673</v>
      </c>
      <c r="C45" s="340">
        <v>0</v>
      </c>
      <c r="D45" s="341">
        <v>0</v>
      </c>
      <c r="E45" s="340">
        <v>0</v>
      </c>
      <c r="F45" s="341">
        <v>0</v>
      </c>
      <c r="G45" s="340">
        <v>163</v>
      </c>
    </row>
    <row r="46" spans="1:7" ht="15" thickBot="1" x14ac:dyDescent="0.4">
      <c r="A46" s="322" t="s">
        <v>268</v>
      </c>
      <c r="B46" s="322" t="s">
        <v>557</v>
      </c>
      <c r="C46" s="340">
        <v>0</v>
      </c>
      <c r="D46" s="341">
        <v>0</v>
      </c>
      <c r="E46" s="340">
        <v>0</v>
      </c>
      <c r="F46" s="341">
        <v>0</v>
      </c>
      <c r="G46" s="340">
        <v>0</v>
      </c>
    </row>
    <row r="47" spans="1:7" ht="15" thickBot="1" x14ac:dyDescent="0.4">
      <c r="A47" s="322" t="s">
        <v>268</v>
      </c>
      <c r="B47" s="322" t="s">
        <v>558</v>
      </c>
      <c r="C47" s="340">
        <v>0</v>
      </c>
      <c r="D47" s="341">
        <v>0</v>
      </c>
      <c r="E47" s="340">
        <v>0</v>
      </c>
      <c r="F47" s="341">
        <v>0</v>
      </c>
      <c r="G47" s="340">
        <v>0</v>
      </c>
    </row>
    <row r="48" spans="1:7" ht="15" thickBot="1" x14ac:dyDescent="0.4">
      <c r="A48" s="332" t="s">
        <v>268</v>
      </c>
      <c r="B48" s="332" t="s">
        <v>314</v>
      </c>
      <c r="C48" s="342">
        <v>53.472136811445402</v>
      </c>
      <c r="D48" s="343">
        <v>3.6668900772730599</v>
      </c>
      <c r="E48" s="342">
        <v>196.07644788447601</v>
      </c>
      <c r="F48" s="343">
        <v>1.58446614659005</v>
      </c>
      <c r="G48" s="342">
        <v>310.676493816581</v>
      </c>
    </row>
    <row r="49" spans="1:7" ht="15" thickBot="1" x14ac:dyDescent="0.4">
      <c r="A49" s="322" t="s">
        <v>265</v>
      </c>
      <c r="B49" s="322" t="s">
        <v>265</v>
      </c>
      <c r="C49" s="340">
        <v>52307.957191671398</v>
      </c>
      <c r="D49" s="341">
        <v>1.0043333901812701</v>
      </c>
      <c r="E49" s="340">
        <v>52534.627979768098</v>
      </c>
      <c r="F49" s="341">
        <v>1</v>
      </c>
      <c r="G49" s="340">
        <v>52534.627979768098</v>
      </c>
    </row>
    <row r="50" spans="1:7" ht="15" thickBot="1" x14ac:dyDescent="0.4">
      <c r="A50" s="332" t="s">
        <v>265</v>
      </c>
      <c r="B50" s="332" t="s">
        <v>314</v>
      </c>
      <c r="C50" s="342">
        <v>52307.957191671398</v>
      </c>
      <c r="D50" s="343">
        <v>1.0043333901812701</v>
      </c>
      <c r="E50" s="342">
        <v>52534.627979768098</v>
      </c>
      <c r="F50" s="343">
        <v>1</v>
      </c>
      <c r="G50" s="342">
        <v>52534.627979768098</v>
      </c>
    </row>
    <row r="51" spans="1:7" ht="15" thickBot="1" x14ac:dyDescent="0.4">
      <c r="A51" s="326" t="s">
        <v>281</v>
      </c>
      <c r="B51" s="326" t="s">
        <v>235</v>
      </c>
      <c r="C51" s="344">
        <v>260883.66465144599</v>
      </c>
      <c r="D51" s="345">
        <v>1.2391787405133201</v>
      </c>
      <c r="E51" s="344">
        <v>323281.49098327698</v>
      </c>
      <c r="F51" s="345">
        <v>0.882650673745905</v>
      </c>
      <c r="G51" s="344">
        <v>285344.62582597102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7789-B28E-4438-97F3-399898872078}">
  <sheetPr codeName="Sheet17"/>
  <dimension ref="A1:P21"/>
  <sheetViews>
    <sheetView showGridLines="0" workbookViewId="0">
      <selection activeCell="P19" sqref="P19"/>
    </sheetView>
  </sheetViews>
  <sheetFormatPr defaultRowHeight="14.5" x14ac:dyDescent="0.35"/>
  <cols>
    <col min="1" max="1" width="18.453125" customWidth="1"/>
    <col min="2" max="2" width="16.453125" customWidth="1"/>
    <col min="3" max="3" width="13.81640625" customWidth="1"/>
    <col min="4" max="4" width="15" customWidth="1"/>
    <col min="5" max="5" width="14.7265625" customWidth="1"/>
    <col min="6" max="6" width="10.1796875" customWidth="1"/>
    <col min="7" max="7" width="14" customWidth="1"/>
    <col min="14" max="14" width="14.1796875" customWidth="1"/>
    <col min="15" max="15" width="14.26953125" bestFit="1" customWidth="1"/>
    <col min="16" max="16" width="13.26953125" customWidth="1"/>
  </cols>
  <sheetData>
    <row r="1" spans="1:10" ht="18.5" x14ac:dyDescent="0.35">
      <c r="A1" s="10" t="s">
        <v>279</v>
      </c>
    </row>
    <row r="2" spans="1:10" ht="27" thickBot="1" x14ac:dyDescent="0.4">
      <c r="A2" s="321" t="s">
        <v>280</v>
      </c>
      <c r="B2" s="321" t="s">
        <v>281</v>
      </c>
      <c r="C2" s="324" t="s">
        <v>114</v>
      </c>
      <c r="D2" s="324" t="s">
        <v>120</v>
      </c>
      <c r="E2" s="324" t="s">
        <v>116</v>
      </c>
      <c r="F2" s="324" t="s">
        <v>189</v>
      </c>
      <c r="G2" s="324" t="s">
        <v>117</v>
      </c>
    </row>
    <row r="3" spans="1:10" ht="15.5" thickTop="1" thickBot="1" x14ac:dyDescent="0.4">
      <c r="A3" s="322" t="s">
        <v>282</v>
      </c>
      <c r="B3" s="322" t="s">
        <v>198</v>
      </c>
      <c r="C3" s="340">
        <v>983638461.67853403</v>
      </c>
      <c r="D3" s="341">
        <v>1.0223345411914699</v>
      </c>
      <c r="E3" s="340">
        <v>1005607575.4184099</v>
      </c>
      <c r="F3" s="341">
        <v>0.82352164804189298</v>
      </c>
      <c r="G3" s="340">
        <v>828139607.79197896</v>
      </c>
    </row>
    <row r="4" spans="1:10" ht="15" thickBot="1" x14ac:dyDescent="0.4">
      <c r="A4" s="322" t="s">
        <v>282</v>
      </c>
      <c r="B4" s="322" t="s">
        <v>97</v>
      </c>
      <c r="C4" s="340">
        <v>372218710.05814201</v>
      </c>
      <c r="D4" s="341">
        <v>1.0943668260975099</v>
      </c>
      <c r="E4" s="340">
        <v>407343808.34043801</v>
      </c>
      <c r="F4" s="341">
        <v>0.61076283294459</v>
      </c>
      <c r="G4" s="340">
        <v>354758879.26834798</v>
      </c>
    </row>
    <row r="5" spans="1:10" ht="15" thickBot="1" x14ac:dyDescent="0.4">
      <c r="A5" s="322" t="s">
        <v>282</v>
      </c>
      <c r="B5" s="322" t="s">
        <v>199</v>
      </c>
      <c r="C5" s="340">
        <v>101397626.642848</v>
      </c>
      <c r="D5" s="341">
        <v>1.0078301577197899</v>
      </c>
      <c r="E5" s="340">
        <v>102191586.051874</v>
      </c>
      <c r="F5" s="341">
        <v>0.87708194713320697</v>
      </c>
      <c r="G5" s="340">
        <v>89630395.275008306</v>
      </c>
      <c r="J5" s="271"/>
    </row>
    <row r="6" spans="1:10" ht="15" thickBot="1" x14ac:dyDescent="0.4">
      <c r="A6" s="322" t="s">
        <v>282</v>
      </c>
      <c r="B6" s="322" t="s">
        <v>563</v>
      </c>
      <c r="C6" s="340">
        <v>180444665.61884701</v>
      </c>
      <c r="D6" s="341">
        <v>1.1012086379217301</v>
      </c>
      <c r="E6" s="340">
        <v>198707224.446372</v>
      </c>
      <c r="F6" s="341">
        <v>0.97176566466330805</v>
      </c>
      <c r="G6" s="340">
        <v>193096858.03753</v>
      </c>
    </row>
    <row r="7" spans="1:10" ht="15" thickBot="1" x14ac:dyDescent="0.4">
      <c r="A7" s="322" t="s">
        <v>282</v>
      </c>
      <c r="B7" s="322" t="s">
        <v>268</v>
      </c>
      <c r="C7" s="340">
        <v>1381823.3889441399</v>
      </c>
      <c r="D7" s="341">
        <v>1.7887506426538999</v>
      </c>
      <c r="E7" s="340">
        <v>2471737.47500803</v>
      </c>
      <c r="F7" s="341">
        <v>0.80531759545263004</v>
      </c>
      <c r="G7" s="340">
        <v>3258644.9275870798</v>
      </c>
    </row>
    <row r="8" spans="1:10" ht="15" thickBot="1" x14ac:dyDescent="0.4">
      <c r="A8" s="322" t="s">
        <v>282</v>
      </c>
      <c r="B8" s="322" t="s">
        <v>265</v>
      </c>
      <c r="C8" s="340">
        <v>270533831.41729599</v>
      </c>
      <c r="D8" s="341">
        <v>1.0015447552392001</v>
      </c>
      <c r="E8" s="340">
        <v>270951739.97075999</v>
      </c>
      <c r="F8" s="341">
        <v>1</v>
      </c>
      <c r="G8" s="340">
        <v>270951739.97075999</v>
      </c>
      <c r="I8" s="266"/>
    </row>
    <row r="9" spans="1:10" ht="15" thickBot="1" x14ac:dyDescent="0.4">
      <c r="A9" s="326" t="s">
        <v>282</v>
      </c>
      <c r="B9" s="326" t="s">
        <v>126</v>
      </c>
      <c r="C9" s="344">
        <v>1909615118.80461</v>
      </c>
      <c r="D9" s="345">
        <v>1.04066712298909</v>
      </c>
      <c r="E9" s="344">
        <v>1987273671.7028601</v>
      </c>
      <c r="F9" s="345">
        <v>0.87548894248690901</v>
      </c>
      <c r="G9" s="344">
        <v>1739836125.27121</v>
      </c>
    </row>
    <row r="10" spans="1:10" ht="15" thickBot="1" x14ac:dyDescent="0.4">
      <c r="A10" s="322" t="s">
        <v>283</v>
      </c>
      <c r="B10" s="322" t="s">
        <v>198</v>
      </c>
      <c r="C10" s="340">
        <v>160762.43166054401</v>
      </c>
      <c r="D10" s="341">
        <v>1.04719637448994</v>
      </c>
      <c r="E10" s="340">
        <v>168349.835589108</v>
      </c>
      <c r="F10" s="341">
        <v>0.81731030760691603</v>
      </c>
      <c r="G10" s="340">
        <v>137594.05591090801</v>
      </c>
    </row>
    <row r="11" spans="1:10" ht="15" thickBot="1" x14ac:dyDescent="0.4">
      <c r="A11" s="322" t="s">
        <v>283</v>
      </c>
      <c r="B11" s="322" t="s">
        <v>97</v>
      </c>
      <c r="C11" s="340">
        <v>18822.524963997701</v>
      </c>
      <c r="D11" s="341">
        <v>3.2422572913469399</v>
      </c>
      <c r="E11" s="340">
        <v>61027.468806081401</v>
      </c>
      <c r="F11" s="341">
        <v>0.62327054355257405</v>
      </c>
      <c r="G11" s="340">
        <v>56327.063426858796</v>
      </c>
    </row>
    <row r="12" spans="1:10" ht="15" thickBot="1" x14ac:dyDescent="0.4">
      <c r="A12" s="322" t="s">
        <v>283</v>
      </c>
      <c r="B12" s="322" t="s">
        <v>199</v>
      </c>
      <c r="C12" s="340">
        <v>3780.8822126313598</v>
      </c>
      <c r="D12" s="341">
        <v>3.8295031690864301</v>
      </c>
      <c r="E12" s="340">
        <v>14478.900415214301</v>
      </c>
      <c r="F12" s="341">
        <v>0.88278862717592499</v>
      </c>
      <c r="G12" s="340">
        <v>12781.808620563999</v>
      </c>
    </row>
    <row r="13" spans="1:10" ht="15" thickBot="1" x14ac:dyDescent="0.4">
      <c r="A13" s="322" t="s">
        <v>283</v>
      </c>
      <c r="B13" s="322" t="s">
        <v>563</v>
      </c>
      <c r="C13" s="340">
        <v>25156.396485789799</v>
      </c>
      <c r="D13" s="341">
        <v>1.0611448964997801</v>
      </c>
      <c r="E13" s="340">
        <v>26694.581745220799</v>
      </c>
      <c r="F13" s="341">
        <v>0.96635315886429396</v>
      </c>
      <c r="G13" s="340">
        <v>25796.393394055201</v>
      </c>
    </row>
    <row r="14" spans="1:10" ht="15" thickBot="1" x14ac:dyDescent="0.4">
      <c r="A14" s="322" t="s">
        <v>283</v>
      </c>
      <c r="B14" s="322" t="s">
        <v>268</v>
      </c>
      <c r="C14" s="340">
        <v>53.472136811445402</v>
      </c>
      <c r="D14" s="341">
        <v>3.6668900772730599</v>
      </c>
      <c r="E14" s="340">
        <v>196.07644788447601</v>
      </c>
      <c r="F14" s="341">
        <v>0.75315773724944302</v>
      </c>
      <c r="G14" s="340">
        <v>310.676493816581</v>
      </c>
    </row>
    <row r="15" spans="1:10" ht="15" thickBot="1" x14ac:dyDescent="0.4">
      <c r="A15" s="322" t="s">
        <v>283</v>
      </c>
      <c r="B15" s="322" t="s">
        <v>265</v>
      </c>
      <c r="C15" s="340">
        <v>52307.957191671398</v>
      </c>
      <c r="D15" s="341">
        <v>1.0043333901812701</v>
      </c>
      <c r="E15" s="340">
        <v>52534.627979768098</v>
      </c>
      <c r="F15" s="341">
        <v>1</v>
      </c>
      <c r="G15" s="340">
        <v>52534.627979768098</v>
      </c>
    </row>
    <row r="16" spans="1:10" ht="15" thickBot="1" x14ac:dyDescent="0.4">
      <c r="A16" s="326" t="s">
        <v>283</v>
      </c>
      <c r="B16" s="326" t="s">
        <v>126</v>
      </c>
      <c r="C16" s="344">
        <v>260883.66465144599</v>
      </c>
      <c r="D16" s="345">
        <v>1.2391787405133201</v>
      </c>
      <c r="E16" s="344">
        <v>323281.49098327698</v>
      </c>
      <c r="F16" s="345">
        <v>0.882650673745905</v>
      </c>
      <c r="G16" s="344">
        <v>285344.62582597102</v>
      </c>
    </row>
    <row r="19" spans="8:16" x14ac:dyDescent="0.35">
      <c r="H19" s="266"/>
      <c r="N19" t="s">
        <v>677</v>
      </c>
      <c r="O19" s="354">
        <f>G9-O20</f>
        <v>1654969802.5330656</v>
      </c>
      <c r="P19" s="323">
        <f>O19/1000</f>
        <v>1654969.8025330657</v>
      </c>
    </row>
    <row r="20" spans="8:16" x14ac:dyDescent="0.35">
      <c r="N20" t="s">
        <v>676</v>
      </c>
      <c r="O20" s="323">
        <v>84866322.738144398</v>
      </c>
      <c r="P20" s="323">
        <f>O20/1000</f>
        <v>84866.322738144401</v>
      </c>
    </row>
    <row r="21" spans="8:16" x14ac:dyDescent="0.35">
      <c r="O21" s="323">
        <v>84866322.738144398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91A0F-8C38-48FD-94A8-B52E9A1B4504}">
  <sheetPr codeName="Sheet56"/>
  <dimension ref="A1:M52"/>
  <sheetViews>
    <sheetView showGridLines="0" topLeftCell="A28" workbookViewId="0">
      <selection sqref="A1:G50"/>
    </sheetView>
  </sheetViews>
  <sheetFormatPr defaultColWidth="8.7265625" defaultRowHeight="14.5" x14ac:dyDescent="0.35"/>
  <cols>
    <col min="1" max="1" width="26.7265625" style="315" bestFit="1" customWidth="1"/>
    <col min="2" max="2" width="31.26953125" style="315" customWidth="1"/>
    <col min="3" max="7" width="18.26953125" style="315" customWidth="1"/>
    <col min="8" max="9" width="8.7265625" style="315"/>
    <col min="10" max="10" width="15.26953125" style="315" bestFit="1" customWidth="1"/>
    <col min="11" max="12" width="8.7265625" style="315"/>
    <col min="13" max="13" width="15.26953125" style="315" bestFit="1" customWidth="1"/>
    <col min="14" max="16384" width="8.7265625" style="315"/>
  </cols>
  <sheetData>
    <row r="1" spans="1:13" ht="30" customHeight="1" thickBot="1" x14ac:dyDescent="0.4">
      <c r="A1" s="321" t="s">
        <v>98</v>
      </c>
      <c r="B1" s="321" t="s">
        <v>152</v>
      </c>
      <c r="C1" s="324" t="s">
        <v>321</v>
      </c>
      <c r="D1" s="324" t="s">
        <v>595</v>
      </c>
      <c r="E1" s="324" t="s">
        <v>322</v>
      </c>
      <c r="F1" s="324" t="s">
        <v>323</v>
      </c>
      <c r="G1" s="324" t="s">
        <v>324</v>
      </c>
    </row>
    <row r="2" spans="1:13" ht="15.5" thickTop="1" thickBot="1" x14ac:dyDescent="0.4">
      <c r="A2" s="322" t="s">
        <v>198</v>
      </c>
      <c r="B2" s="322" t="s">
        <v>542</v>
      </c>
      <c r="C2" s="340">
        <v>216199143.22995499</v>
      </c>
      <c r="D2" s="340">
        <v>167663578.32151899</v>
      </c>
      <c r="E2" s="340">
        <v>196000000</v>
      </c>
      <c r="F2" s="341">
        <v>1.2894818623956801</v>
      </c>
      <c r="G2" s="341">
        <v>1.1030568532140601</v>
      </c>
    </row>
    <row r="3" spans="1:13" ht="15" thickBot="1" x14ac:dyDescent="0.4">
      <c r="A3" s="322" t="s">
        <v>198</v>
      </c>
      <c r="B3" s="322" t="s">
        <v>439</v>
      </c>
      <c r="C3" s="340">
        <v>205086296.23638901</v>
      </c>
      <c r="D3" s="340">
        <v>0</v>
      </c>
      <c r="E3" s="340">
        <v>15752988.4393239</v>
      </c>
      <c r="F3" s="341"/>
      <c r="G3" s="341">
        <v>13.018881910967099</v>
      </c>
      <c r="I3" s="271"/>
      <c r="J3" s="354"/>
      <c r="M3" s="323"/>
    </row>
    <row r="4" spans="1:13" ht="15" thickBot="1" x14ac:dyDescent="0.4">
      <c r="A4" s="322" t="s">
        <v>198</v>
      </c>
      <c r="B4" s="322" t="s">
        <v>442</v>
      </c>
      <c r="C4" s="340">
        <v>174827945.46768701</v>
      </c>
      <c r="D4" s="340">
        <v>195530914.36566499</v>
      </c>
      <c r="E4" s="340">
        <v>174162854.020632</v>
      </c>
      <c r="F4" s="341">
        <v>0.89411920378349696</v>
      </c>
      <c r="G4" s="341">
        <v>1.0038187904693801</v>
      </c>
      <c r="I4" s="271"/>
      <c r="J4" s="323"/>
      <c r="M4" s="323"/>
    </row>
    <row r="5" spans="1:13" ht="15" thickBot="1" x14ac:dyDescent="0.4">
      <c r="A5" s="322" t="s">
        <v>198</v>
      </c>
      <c r="B5" s="322" t="s">
        <v>158</v>
      </c>
      <c r="C5" s="340">
        <v>46856560.174731404</v>
      </c>
      <c r="D5" s="340">
        <v>67180170.2008809</v>
      </c>
      <c r="E5" s="340">
        <v>50938752.822986402</v>
      </c>
      <c r="F5" s="341">
        <v>0.69747605632170595</v>
      </c>
      <c r="G5" s="341">
        <v>0.91986076568382502</v>
      </c>
      <c r="J5" s="266"/>
    </row>
    <row r="6" spans="1:13" ht="15" thickBot="1" x14ac:dyDescent="0.4">
      <c r="A6" s="322" t="s">
        <v>198</v>
      </c>
      <c r="B6" s="322" t="s">
        <v>586</v>
      </c>
      <c r="C6" s="340">
        <v>34145567.6705584</v>
      </c>
      <c r="D6" s="340">
        <v>27977500</v>
      </c>
      <c r="E6" s="340">
        <v>33000000</v>
      </c>
      <c r="F6" s="341">
        <v>1.22046529069997</v>
      </c>
      <c r="G6" s="341">
        <v>1.0347141718351001</v>
      </c>
      <c r="J6" s="331"/>
    </row>
    <row r="7" spans="1:13" ht="15" thickBot="1" x14ac:dyDescent="0.4">
      <c r="A7" s="322" t="s">
        <v>198</v>
      </c>
      <c r="B7" s="322" t="s">
        <v>444</v>
      </c>
      <c r="C7" s="340">
        <v>33283555.204082701</v>
      </c>
      <c r="D7" s="340">
        <v>29159581.600000001</v>
      </c>
      <c r="E7" s="340">
        <v>46699999.680851102</v>
      </c>
      <c r="F7" s="341">
        <v>1.1414277358521101</v>
      </c>
      <c r="G7" s="341">
        <v>0.71270996641420403</v>
      </c>
    </row>
    <row r="8" spans="1:13" ht="15" thickBot="1" x14ac:dyDescent="0.4">
      <c r="A8" s="322" t="s">
        <v>198</v>
      </c>
      <c r="B8" s="322" t="s">
        <v>454</v>
      </c>
      <c r="C8" s="340">
        <v>22473829.888369702</v>
      </c>
      <c r="D8" s="340">
        <v>0</v>
      </c>
      <c r="E8" s="340">
        <v>0</v>
      </c>
      <c r="F8" s="341"/>
      <c r="G8" s="341"/>
    </row>
    <row r="9" spans="1:13" ht="15" thickBot="1" x14ac:dyDescent="0.4">
      <c r="A9" s="322" t="s">
        <v>198</v>
      </c>
      <c r="B9" s="322" t="s">
        <v>696</v>
      </c>
      <c r="C9" s="340">
        <v>21962491.751601201</v>
      </c>
      <c r="D9" s="340">
        <v>61113567.162126198</v>
      </c>
      <c r="E9" s="340">
        <v>44523776.8895844</v>
      </c>
      <c r="F9" s="341">
        <v>0.359371785537205</v>
      </c>
      <c r="G9" s="341">
        <v>0.49327557736322603</v>
      </c>
    </row>
    <row r="10" spans="1:13" ht="15" thickBot="1" x14ac:dyDescent="0.4">
      <c r="A10" s="322" t="s">
        <v>198</v>
      </c>
      <c r="B10" s="322" t="s">
        <v>538</v>
      </c>
      <c r="C10" s="340">
        <v>15837064.8631928</v>
      </c>
      <c r="D10" s="340">
        <v>31670882.876244001</v>
      </c>
      <c r="E10" s="340">
        <v>14667000</v>
      </c>
      <c r="F10" s="341">
        <v>0.50005125923003702</v>
      </c>
      <c r="G10" s="341">
        <v>1.07977533668731</v>
      </c>
    </row>
    <row r="11" spans="1:13" ht="15" thickBot="1" x14ac:dyDescent="0.4">
      <c r="A11" s="322" t="s">
        <v>198</v>
      </c>
      <c r="B11" s="322" t="s">
        <v>440</v>
      </c>
      <c r="C11" s="340">
        <v>13944831.813143799</v>
      </c>
      <c r="D11" s="340">
        <v>0</v>
      </c>
      <c r="E11" s="340">
        <v>191120316.06764001</v>
      </c>
      <c r="F11" s="341"/>
      <c r="G11" s="341">
        <v>7.2963628880817602E-2</v>
      </c>
    </row>
    <row r="12" spans="1:13" ht="15" thickBot="1" x14ac:dyDescent="0.4">
      <c r="A12" s="322" t="s">
        <v>198</v>
      </c>
      <c r="B12" s="322" t="s">
        <v>627</v>
      </c>
      <c r="C12" s="340">
        <v>10523098.9503632</v>
      </c>
      <c r="D12" s="340">
        <v>0</v>
      </c>
      <c r="E12" s="340">
        <v>0</v>
      </c>
      <c r="F12" s="341"/>
      <c r="G12" s="341"/>
    </row>
    <row r="13" spans="1:13" ht="15" thickBot="1" x14ac:dyDescent="0.4">
      <c r="A13" s="322" t="s">
        <v>198</v>
      </c>
      <c r="B13" s="322" t="s">
        <v>446</v>
      </c>
      <c r="C13" s="340">
        <v>2198862.8833997701</v>
      </c>
      <c r="D13" s="340">
        <v>1654145.25294118</v>
      </c>
      <c r="E13" s="340">
        <v>3428838</v>
      </c>
      <c r="F13" s="341">
        <v>1.32930459371089</v>
      </c>
      <c r="G13" s="341">
        <v>0.64128514773802903</v>
      </c>
    </row>
    <row r="14" spans="1:13" ht="15" thickBot="1" x14ac:dyDescent="0.4">
      <c r="A14" s="332" t="s">
        <v>198</v>
      </c>
      <c r="B14" s="332" t="s">
        <v>314</v>
      </c>
      <c r="C14" s="342">
        <v>797339248.13347399</v>
      </c>
      <c r="D14" s="342">
        <v>581950339.77937603</v>
      </c>
      <c r="E14" s="342">
        <v>770294525.921018</v>
      </c>
      <c r="F14" s="343">
        <v>1.37011561576844</v>
      </c>
      <c r="G14" s="343">
        <v>1.03510958640154</v>
      </c>
    </row>
    <row r="15" spans="1:13" ht="15" thickBot="1" x14ac:dyDescent="0.4">
      <c r="A15" s="322" t="s">
        <v>97</v>
      </c>
      <c r="B15" s="322" t="s">
        <v>587</v>
      </c>
      <c r="C15" s="340">
        <v>155699628.625</v>
      </c>
      <c r="D15" s="340">
        <v>91176495.665813804</v>
      </c>
      <c r="E15" s="340">
        <v>146768600</v>
      </c>
      <c r="F15" s="341">
        <v>1.7076728765238001</v>
      </c>
      <c r="G15" s="341">
        <v>1.0608510854842199</v>
      </c>
    </row>
    <row r="16" spans="1:13" ht="15" thickBot="1" x14ac:dyDescent="0.4">
      <c r="A16" s="322" t="s">
        <v>97</v>
      </c>
      <c r="B16" s="322" t="s">
        <v>448</v>
      </c>
      <c r="C16" s="340">
        <v>105968420.90390401</v>
      </c>
      <c r="D16" s="340">
        <v>106471000</v>
      </c>
      <c r="E16" s="340">
        <v>82567000</v>
      </c>
      <c r="F16" s="341">
        <v>0.99527966210427399</v>
      </c>
      <c r="G16" s="341">
        <v>1.2834234125486501</v>
      </c>
    </row>
    <row r="17" spans="1:7" ht="15" thickBot="1" x14ac:dyDescent="0.4">
      <c r="A17" s="322" t="s">
        <v>97</v>
      </c>
      <c r="B17" s="322" t="s">
        <v>267</v>
      </c>
      <c r="C17" s="340">
        <v>44878796.458540604</v>
      </c>
      <c r="D17" s="340">
        <v>33862940.225642003</v>
      </c>
      <c r="E17" s="340">
        <v>23256306.100699998</v>
      </c>
      <c r="F17" s="341">
        <v>1.3253071398849501</v>
      </c>
      <c r="G17" s="341">
        <v>1.92974740976555</v>
      </c>
    </row>
    <row r="18" spans="1:7" ht="15" thickBot="1" x14ac:dyDescent="0.4">
      <c r="A18" s="322" t="s">
        <v>97</v>
      </c>
      <c r="B18" s="322" t="s">
        <v>589</v>
      </c>
      <c r="C18" s="340">
        <v>14246261.6382144</v>
      </c>
      <c r="D18" s="340">
        <v>15066644.098050701</v>
      </c>
      <c r="E18" s="340">
        <v>17359000</v>
      </c>
      <c r="F18" s="341">
        <v>0.94554975517458095</v>
      </c>
      <c r="G18" s="341">
        <v>0.82068446559216401</v>
      </c>
    </row>
    <row r="19" spans="1:7" ht="15" thickBot="1" x14ac:dyDescent="0.4">
      <c r="A19" s="322" t="s">
        <v>97</v>
      </c>
      <c r="B19" s="322" t="s">
        <v>590</v>
      </c>
      <c r="C19" s="340">
        <v>8121286.0252282703</v>
      </c>
      <c r="D19" s="340">
        <v>6843574.8594873901</v>
      </c>
      <c r="E19" s="340">
        <v>9117166.5403461698</v>
      </c>
      <c r="F19" s="341">
        <v>1.1867022998907599</v>
      </c>
      <c r="G19" s="341">
        <v>0.89076863840198195</v>
      </c>
    </row>
    <row r="20" spans="1:7" ht="15" thickBot="1" x14ac:dyDescent="0.4">
      <c r="A20" s="322" t="s">
        <v>97</v>
      </c>
      <c r="B20" s="322" t="s">
        <v>456</v>
      </c>
      <c r="C20" s="340">
        <v>4838627.0164606804</v>
      </c>
      <c r="D20" s="340">
        <v>9816000</v>
      </c>
      <c r="E20" s="340">
        <v>3573601</v>
      </c>
      <c r="F20" s="341">
        <v>0.49293266263861801</v>
      </c>
      <c r="G20" s="341">
        <v>1.35399195838055</v>
      </c>
    </row>
    <row r="21" spans="1:7" ht="15" thickBot="1" x14ac:dyDescent="0.4">
      <c r="A21" s="332" t="s">
        <v>97</v>
      </c>
      <c r="B21" s="332" t="s">
        <v>314</v>
      </c>
      <c r="C21" s="342">
        <v>333753020.66734803</v>
      </c>
      <c r="D21" s="342">
        <v>263236654.84899399</v>
      </c>
      <c r="E21" s="342">
        <v>282641673.64104599</v>
      </c>
      <c r="F21" s="343">
        <v>1.26788201612274</v>
      </c>
      <c r="G21" s="343">
        <v>1.18083443381818</v>
      </c>
    </row>
    <row r="22" spans="1:7" ht="15" thickBot="1" x14ac:dyDescent="0.4">
      <c r="A22" s="322" t="s">
        <v>199</v>
      </c>
      <c r="B22" s="322" t="s">
        <v>524</v>
      </c>
      <c r="C22" s="340">
        <v>67707554.186922804</v>
      </c>
      <c r="D22" s="340">
        <v>15196602.9810139</v>
      </c>
      <c r="E22" s="340">
        <v>66518485.4385508</v>
      </c>
      <c r="F22" s="341">
        <v>4.4554400922044497</v>
      </c>
      <c r="G22" s="341">
        <v>1.01787576401556</v>
      </c>
    </row>
    <row r="23" spans="1:7" ht="15" thickBot="1" x14ac:dyDescent="0.4">
      <c r="A23" s="322" t="s">
        <v>199</v>
      </c>
      <c r="B23" s="322" t="s">
        <v>564</v>
      </c>
      <c r="C23" s="340">
        <v>4717726.3886537096</v>
      </c>
      <c r="D23" s="340">
        <v>4111133.4175836998</v>
      </c>
      <c r="E23" s="340">
        <v>5513478.8373419298</v>
      </c>
      <c r="F23" s="341">
        <v>1.14754884102655</v>
      </c>
      <c r="G23" s="341">
        <v>0.85567144226641201</v>
      </c>
    </row>
    <row r="24" spans="1:7" ht="15" thickBot="1" x14ac:dyDescent="0.4">
      <c r="A24" s="322" t="s">
        <v>199</v>
      </c>
      <c r="B24" s="322" t="s">
        <v>591</v>
      </c>
      <c r="C24" s="340">
        <v>3780257.4043661398</v>
      </c>
      <c r="D24" s="340">
        <v>6837748.1626347397</v>
      </c>
      <c r="E24" s="340">
        <v>3448414.24829215</v>
      </c>
      <c r="F24" s="341">
        <v>0.55285121862539</v>
      </c>
      <c r="G24" s="341">
        <v>1.09623065333242</v>
      </c>
    </row>
    <row r="25" spans="1:7" ht="15" thickBot="1" x14ac:dyDescent="0.4">
      <c r="A25" s="322" t="s">
        <v>199</v>
      </c>
      <c r="B25" s="322" t="s">
        <v>552</v>
      </c>
      <c r="C25" s="340">
        <v>1404775.96117973</v>
      </c>
      <c r="D25" s="340">
        <v>1538944.3886003499</v>
      </c>
      <c r="E25" s="340">
        <v>2187000</v>
      </c>
      <c r="F25" s="341">
        <v>0.91281788450936796</v>
      </c>
      <c r="G25" s="341">
        <v>0.642330114851273</v>
      </c>
    </row>
    <row r="26" spans="1:7" ht="15" thickBot="1" x14ac:dyDescent="0.4">
      <c r="A26" s="322" t="s">
        <v>199</v>
      </c>
      <c r="B26" s="322" t="s">
        <v>592</v>
      </c>
      <c r="C26" s="340">
        <v>1374419.5823121399</v>
      </c>
      <c r="D26" s="340">
        <v>1630877.6568833401</v>
      </c>
      <c r="E26" s="340">
        <v>1422830</v>
      </c>
      <c r="F26" s="341">
        <v>0.84274842843742404</v>
      </c>
      <c r="G26" s="341">
        <v>0.96597596502192296</v>
      </c>
    </row>
    <row r="27" spans="1:7" ht="15" thickBot="1" x14ac:dyDescent="0.4">
      <c r="A27" s="332" t="s">
        <v>199</v>
      </c>
      <c r="B27" s="332" t="s">
        <v>314</v>
      </c>
      <c r="C27" s="342">
        <v>78984733.523434505</v>
      </c>
      <c r="D27" s="342">
        <v>29315306.606716</v>
      </c>
      <c r="E27" s="342">
        <v>79090208.524184898</v>
      </c>
      <c r="F27" s="343">
        <v>2.6943171559849701</v>
      </c>
      <c r="G27" s="343">
        <v>0.99866639622377396</v>
      </c>
    </row>
    <row r="28" spans="1:7" ht="15" thickBot="1" x14ac:dyDescent="0.4">
      <c r="A28" s="322" t="s">
        <v>563</v>
      </c>
      <c r="B28" s="322" t="s">
        <v>449</v>
      </c>
      <c r="C28" s="340">
        <v>91190056.378998101</v>
      </c>
      <c r="D28" s="340">
        <v>0</v>
      </c>
      <c r="E28" s="340">
        <v>89473000</v>
      </c>
      <c r="F28" s="341"/>
      <c r="G28" s="341">
        <v>1.0191907768712101</v>
      </c>
    </row>
    <row r="29" spans="1:7" ht="15" thickBot="1" x14ac:dyDescent="0.4">
      <c r="A29" s="322" t="s">
        <v>563</v>
      </c>
      <c r="B29" s="322" t="s">
        <v>451</v>
      </c>
      <c r="C29" s="340">
        <v>32807228.552941602</v>
      </c>
      <c r="D29" s="340">
        <v>0</v>
      </c>
      <c r="E29" s="340">
        <v>30538560</v>
      </c>
      <c r="F29" s="341"/>
      <c r="G29" s="341">
        <v>1.0742886551606099</v>
      </c>
    </row>
    <row r="30" spans="1:7" ht="15" thickBot="1" x14ac:dyDescent="0.4">
      <c r="A30" s="322" t="s">
        <v>563</v>
      </c>
      <c r="B30" s="322" t="s">
        <v>447</v>
      </c>
      <c r="C30" s="340">
        <v>9883055.7876266092</v>
      </c>
      <c r="D30" s="340">
        <v>0</v>
      </c>
      <c r="E30" s="340">
        <v>8357228</v>
      </c>
      <c r="F30" s="341"/>
      <c r="G30" s="341">
        <v>1.18257582390077</v>
      </c>
    </row>
    <row r="31" spans="1:7" ht="15" thickBot="1" x14ac:dyDescent="0.4">
      <c r="A31" s="322" t="s">
        <v>563</v>
      </c>
      <c r="B31" s="322" t="s">
        <v>457</v>
      </c>
      <c r="C31" s="340">
        <v>8818621.8218380995</v>
      </c>
      <c r="D31" s="340">
        <v>0</v>
      </c>
      <c r="E31" s="340">
        <v>15261879</v>
      </c>
      <c r="F31" s="341"/>
      <c r="G31" s="341">
        <v>0.577820189888683</v>
      </c>
    </row>
    <row r="32" spans="1:7" ht="15" thickBot="1" x14ac:dyDescent="0.4">
      <c r="A32" s="322" t="s">
        <v>563</v>
      </c>
      <c r="B32" s="322" t="s">
        <v>441</v>
      </c>
      <c r="C32" s="340">
        <v>8127502.2685489999</v>
      </c>
      <c r="D32" s="340">
        <v>0</v>
      </c>
      <c r="E32" s="340">
        <v>8849912</v>
      </c>
      <c r="F32" s="341"/>
      <c r="G32" s="341">
        <v>0.91837097007845903</v>
      </c>
    </row>
    <row r="33" spans="1:7" ht="15" thickBot="1" x14ac:dyDescent="0.4">
      <c r="A33" s="322" t="s">
        <v>563</v>
      </c>
      <c r="B33" s="322" t="s">
        <v>443</v>
      </c>
      <c r="C33" s="340">
        <v>6729030.7775032399</v>
      </c>
      <c r="D33" s="340">
        <v>0</v>
      </c>
      <c r="E33" s="340">
        <v>5013502</v>
      </c>
      <c r="F33" s="341"/>
      <c r="G33" s="341">
        <v>1.3421817279624599</v>
      </c>
    </row>
    <row r="34" spans="1:7" ht="15" thickBot="1" x14ac:dyDescent="0.4">
      <c r="A34" s="322" t="s">
        <v>563</v>
      </c>
      <c r="B34" s="322" t="s">
        <v>266</v>
      </c>
      <c r="C34" s="340">
        <v>4550554.3615702698</v>
      </c>
      <c r="D34" s="340">
        <v>0</v>
      </c>
      <c r="E34" s="340">
        <v>7289755.1204199996</v>
      </c>
      <c r="F34" s="341"/>
      <c r="G34" s="341">
        <v>0.62423967422764304</v>
      </c>
    </row>
    <row r="35" spans="1:7" ht="15" thickBot="1" x14ac:dyDescent="0.4">
      <c r="A35" s="322" t="s">
        <v>563</v>
      </c>
      <c r="B35" s="322" t="s">
        <v>674</v>
      </c>
      <c r="C35" s="340">
        <v>4359185.1749599902</v>
      </c>
      <c r="D35" s="340">
        <v>1377477.6228332899</v>
      </c>
      <c r="E35" s="340">
        <v>7446418.8310000002</v>
      </c>
      <c r="F35" s="341">
        <v>3.16461414886271</v>
      </c>
      <c r="G35" s="341">
        <v>0.58540692833612495</v>
      </c>
    </row>
    <row r="36" spans="1:7" ht="15" thickBot="1" x14ac:dyDescent="0.4">
      <c r="A36" s="322" t="s">
        <v>563</v>
      </c>
      <c r="B36" s="322" t="s">
        <v>555</v>
      </c>
      <c r="C36" s="340">
        <v>4217180.8065639604</v>
      </c>
      <c r="D36" s="340">
        <v>0</v>
      </c>
      <c r="E36" s="340">
        <v>3935666.3926411201</v>
      </c>
      <c r="F36" s="341"/>
      <c r="G36" s="341">
        <v>1.0715290336724701</v>
      </c>
    </row>
    <row r="37" spans="1:7" ht="15" thickBot="1" x14ac:dyDescent="0.4">
      <c r="A37" s="332" t="s">
        <v>563</v>
      </c>
      <c r="B37" s="332" t="s">
        <v>314</v>
      </c>
      <c r="C37" s="342">
        <v>170682415.93055099</v>
      </c>
      <c r="D37" s="342">
        <v>1377477.6228332899</v>
      </c>
      <c r="E37" s="342">
        <v>176165921.34406099</v>
      </c>
      <c r="F37" s="343">
        <v>123.909392865112</v>
      </c>
      <c r="G37" s="343">
        <v>0.96887306369090198</v>
      </c>
    </row>
    <row r="38" spans="1:7" ht="15" thickBot="1" x14ac:dyDescent="0.4">
      <c r="A38" s="322" t="s">
        <v>268</v>
      </c>
      <c r="B38" s="322" t="s">
        <v>673</v>
      </c>
      <c r="C38" s="340">
        <v>1268111.2476234599</v>
      </c>
      <c r="D38" s="340">
        <v>0</v>
      </c>
      <c r="E38" s="340">
        <v>0</v>
      </c>
      <c r="F38" s="341"/>
      <c r="G38" s="341"/>
    </row>
    <row r="39" spans="1:7" ht="15" thickBot="1" x14ac:dyDescent="0.4">
      <c r="A39" s="322" t="s">
        <v>268</v>
      </c>
      <c r="B39" s="322" t="s">
        <v>675</v>
      </c>
      <c r="C39" s="340">
        <v>605146.4</v>
      </c>
      <c r="D39" s="340">
        <v>0</v>
      </c>
      <c r="E39" s="340">
        <v>0</v>
      </c>
      <c r="F39" s="341"/>
      <c r="G39" s="341"/>
    </row>
    <row r="40" spans="1:7" ht="15" thickBot="1" x14ac:dyDescent="0.4">
      <c r="A40" s="322" t="s">
        <v>268</v>
      </c>
      <c r="B40" s="322" t="s">
        <v>558</v>
      </c>
      <c r="C40" s="340">
        <v>470130.50767531601</v>
      </c>
      <c r="D40" s="340">
        <v>0</v>
      </c>
      <c r="E40" s="340">
        <v>0</v>
      </c>
      <c r="F40" s="341"/>
      <c r="G40" s="341"/>
    </row>
    <row r="41" spans="1:7" ht="15" thickBot="1" x14ac:dyDescent="0.4">
      <c r="A41" s="322" t="s">
        <v>268</v>
      </c>
      <c r="B41" s="322" t="s">
        <v>557</v>
      </c>
      <c r="C41" s="340">
        <v>307652.948049</v>
      </c>
      <c r="D41" s="340">
        <v>0</v>
      </c>
      <c r="E41" s="340">
        <v>0</v>
      </c>
      <c r="F41" s="341"/>
      <c r="G41" s="341"/>
    </row>
    <row r="42" spans="1:7" ht="15" thickBot="1" x14ac:dyDescent="0.4">
      <c r="A42" s="322" t="s">
        <v>268</v>
      </c>
      <c r="B42" s="322" t="s">
        <v>458</v>
      </c>
      <c r="C42" s="340">
        <v>279722.00042865501</v>
      </c>
      <c r="D42" s="340">
        <v>0</v>
      </c>
      <c r="E42" s="340">
        <v>0</v>
      </c>
      <c r="F42" s="341"/>
      <c r="G42" s="341"/>
    </row>
    <row r="43" spans="1:7" ht="15" thickBot="1" x14ac:dyDescent="0.4">
      <c r="A43" s="322" t="s">
        <v>268</v>
      </c>
      <c r="B43" s="322" t="s">
        <v>559</v>
      </c>
      <c r="C43" s="340">
        <v>174134.177355055</v>
      </c>
      <c r="D43" s="340">
        <v>0</v>
      </c>
      <c r="E43" s="340">
        <v>0</v>
      </c>
      <c r="F43" s="341"/>
      <c r="G43" s="341"/>
    </row>
    <row r="44" spans="1:7" ht="15" thickBot="1" x14ac:dyDescent="0.4">
      <c r="A44" s="322" t="s">
        <v>268</v>
      </c>
      <c r="B44" s="322" t="s">
        <v>560</v>
      </c>
      <c r="C44" s="340">
        <v>153747.64645559699</v>
      </c>
      <c r="D44" s="340">
        <v>0</v>
      </c>
      <c r="E44" s="340">
        <v>0</v>
      </c>
      <c r="F44" s="341"/>
      <c r="G44" s="341"/>
    </row>
    <row r="45" spans="1:7" ht="15" thickBot="1" x14ac:dyDescent="0.4">
      <c r="A45" s="332" t="s">
        <v>268</v>
      </c>
      <c r="B45" s="332" t="s">
        <v>314</v>
      </c>
      <c r="C45" s="342">
        <v>3258644.9275870798</v>
      </c>
      <c r="D45" s="342">
        <v>0</v>
      </c>
      <c r="E45" s="342">
        <v>0</v>
      </c>
      <c r="F45" s="343"/>
      <c r="G45" s="343"/>
    </row>
    <row r="46" spans="1:7" ht="15" thickBot="1" x14ac:dyDescent="0.4">
      <c r="A46" s="322" t="s">
        <v>265</v>
      </c>
      <c r="B46" s="322" t="s">
        <v>265</v>
      </c>
      <c r="C46" s="340">
        <v>270951739.97075999</v>
      </c>
      <c r="D46" s="340">
        <v>259999999.999798</v>
      </c>
      <c r="E46" s="340">
        <v>263833000</v>
      </c>
      <c r="F46" s="341">
        <v>1.0421220768114201</v>
      </c>
      <c r="G46" s="341">
        <v>1.0269819922858801</v>
      </c>
    </row>
    <row r="47" spans="1:7" ht="15" thickBot="1" x14ac:dyDescent="0.4">
      <c r="A47" s="332" t="s">
        <v>265</v>
      </c>
      <c r="B47" s="332" t="s">
        <v>314</v>
      </c>
      <c r="C47" s="342">
        <v>270951739.97075999</v>
      </c>
      <c r="D47" s="342">
        <v>259999999.999798</v>
      </c>
      <c r="E47" s="342">
        <v>263833000</v>
      </c>
      <c r="F47" s="343">
        <v>1.0421220768114201</v>
      </c>
      <c r="G47" s="343">
        <v>1.0269819922858801</v>
      </c>
    </row>
    <row r="48" spans="1:7" ht="15" thickBot="1" x14ac:dyDescent="0.4">
      <c r="A48" s="322" t="s">
        <v>125</v>
      </c>
      <c r="B48" s="322" t="s">
        <v>325</v>
      </c>
      <c r="C48" s="340">
        <v>84866322.738144398</v>
      </c>
      <c r="D48" s="340">
        <v>0</v>
      </c>
      <c r="E48" s="340">
        <v>20000000</v>
      </c>
      <c r="F48" s="341"/>
      <c r="G48" s="341">
        <v>4.2433161369072199</v>
      </c>
    </row>
    <row r="49" spans="1:7" ht="15" thickBot="1" x14ac:dyDescent="0.4">
      <c r="A49" s="322"/>
      <c r="B49" s="322" t="s">
        <v>326</v>
      </c>
      <c r="C49" s="340">
        <v>110041036</v>
      </c>
      <c r="D49" s="340">
        <v>110160000</v>
      </c>
      <c r="E49" s="340">
        <v>110041000</v>
      </c>
      <c r="F49" s="341">
        <v>0.99892007988380505</v>
      </c>
      <c r="G49" s="341">
        <v>1.00000032715079</v>
      </c>
    </row>
    <row r="50" spans="1:7" ht="15" thickBot="1" x14ac:dyDescent="0.4">
      <c r="A50" s="326" t="s">
        <v>281</v>
      </c>
      <c r="B50" s="326" t="s">
        <v>235</v>
      </c>
      <c r="C50" s="344">
        <v>1849877161.8913</v>
      </c>
      <c r="D50" s="328" t="s">
        <v>697</v>
      </c>
      <c r="E50" s="344">
        <v>1702066329.43031</v>
      </c>
      <c r="F50" s="345">
        <v>1.48</v>
      </c>
      <c r="G50" s="598">
        <v>1.08684199311461</v>
      </c>
    </row>
    <row r="51" spans="1:7" x14ac:dyDescent="0.35">
      <c r="D51" s="323"/>
    </row>
    <row r="52" spans="1:7" x14ac:dyDescent="0.35">
      <c r="D52" s="290"/>
      <c r="E52" s="290"/>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D18A-582E-459B-A075-F9B4ABA72B12}">
  <sheetPr codeName="Sheet57"/>
  <dimension ref="A1:O53"/>
  <sheetViews>
    <sheetView showGridLines="0" topLeftCell="A25" workbookViewId="0">
      <selection activeCell="C42" sqref="C42"/>
    </sheetView>
  </sheetViews>
  <sheetFormatPr defaultColWidth="9.1796875" defaultRowHeight="14.5" x14ac:dyDescent="0.35"/>
  <cols>
    <col min="1" max="1" width="20.7265625" style="315" customWidth="1"/>
    <col min="2" max="2" width="45" style="315" customWidth="1"/>
    <col min="3" max="3" width="19.453125" style="315" customWidth="1"/>
    <col min="4" max="4" width="23.54296875" style="315" customWidth="1"/>
    <col min="5" max="5" width="20.453125" style="315" customWidth="1"/>
    <col min="6" max="6" width="11.7265625" style="315" customWidth="1"/>
    <col min="7" max="7" width="22.81640625" style="315" customWidth="1"/>
    <col min="8" max="8" width="18.453125" style="315" customWidth="1"/>
    <col min="9" max="9" width="16.81640625" style="315" customWidth="1"/>
    <col min="10" max="10" width="21.81640625" style="315" customWidth="1"/>
    <col min="11" max="11" width="17.81640625" style="315" customWidth="1"/>
    <col min="12" max="12" width="11.81640625" style="315" customWidth="1"/>
    <col min="13" max="13" width="11.7265625" style="315" customWidth="1"/>
    <col min="14" max="14" width="14.453125" style="315" customWidth="1"/>
    <col min="15" max="15" width="25.54296875" style="315" customWidth="1"/>
    <col min="16" max="16384" width="9.1796875" style="315"/>
  </cols>
  <sheetData>
    <row r="1" spans="1:15" ht="27" thickBot="1" x14ac:dyDescent="0.4">
      <c r="A1" s="321" t="s">
        <v>98</v>
      </c>
      <c r="B1" s="321" t="s">
        <v>641</v>
      </c>
      <c r="C1" s="324" t="s">
        <v>120</v>
      </c>
      <c r="D1" s="324" t="s">
        <v>332</v>
      </c>
      <c r="E1" s="324" t="s">
        <v>333</v>
      </c>
      <c r="F1" s="324" t="s">
        <v>189</v>
      </c>
      <c r="G1" s="324" t="s">
        <v>334</v>
      </c>
      <c r="H1" s="324" t="s">
        <v>335</v>
      </c>
      <c r="I1" s="324" t="s">
        <v>608</v>
      </c>
      <c r="J1" s="324" t="s">
        <v>336</v>
      </c>
      <c r="K1" s="324" t="s">
        <v>337</v>
      </c>
      <c r="L1" s="324" t="s">
        <v>338</v>
      </c>
      <c r="M1" s="324" t="s">
        <v>339</v>
      </c>
      <c r="N1" s="324" t="s">
        <v>340</v>
      </c>
      <c r="O1" s="324" t="s">
        <v>341</v>
      </c>
    </row>
    <row r="2" spans="1:15" ht="15.5" thickTop="1" thickBot="1" x14ac:dyDescent="0.4">
      <c r="A2" s="322" t="s">
        <v>198</v>
      </c>
      <c r="B2" s="322" t="s">
        <v>442</v>
      </c>
      <c r="C2" s="341">
        <v>1.15261768026153</v>
      </c>
      <c r="D2" s="340">
        <v>269381913.05046999</v>
      </c>
      <c r="E2" s="340">
        <v>61392.891340373099</v>
      </c>
      <c r="F2" s="341">
        <v>0.76333374907329399</v>
      </c>
      <c r="G2" s="340">
        <v>205628305.621351</v>
      </c>
      <c r="H2" s="340">
        <v>46862.642782277697</v>
      </c>
      <c r="I2" s="340">
        <v>2046609041.54</v>
      </c>
      <c r="J2" s="341">
        <v>7.3965949308589601E-2</v>
      </c>
      <c r="K2" s="341">
        <v>7.4315575282299E-3</v>
      </c>
      <c r="L2" s="340">
        <v>15209492.83</v>
      </c>
      <c r="M2" s="340">
        <v>2204037</v>
      </c>
      <c r="N2" s="322" t="s">
        <v>688</v>
      </c>
      <c r="O2" s="349">
        <v>11.246085474299299</v>
      </c>
    </row>
    <row r="3" spans="1:15" ht="15" thickBot="1" x14ac:dyDescent="0.4">
      <c r="A3" s="322" t="s">
        <v>198</v>
      </c>
      <c r="B3" s="322" t="s">
        <v>439</v>
      </c>
      <c r="C3" s="341">
        <v>1.0151237843119101</v>
      </c>
      <c r="D3" s="340">
        <v>266168127.40777999</v>
      </c>
      <c r="E3" s="340">
        <v>44936.7153183388</v>
      </c>
      <c r="F3" s="341">
        <v>0.77051410412558097</v>
      </c>
      <c r="G3" s="340">
        <v>205086296.23638901</v>
      </c>
      <c r="H3" s="340">
        <v>35173.097430102498</v>
      </c>
      <c r="I3" s="340">
        <v>2668928312.7467899</v>
      </c>
      <c r="J3" s="341">
        <v>2.5276354125704E-2</v>
      </c>
      <c r="K3" s="341">
        <v>1.9422904036957599E-3</v>
      </c>
      <c r="L3" s="340">
        <v>5183833.8499999996</v>
      </c>
      <c r="M3" s="340">
        <v>3232</v>
      </c>
      <c r="N3" s="322" t="s">
        <v>687</v>
      </c>
      <c r="O3" s="349">
        <v>13.811473035363599</v>
      </c>
    </row>
    <row r="4" spans="1:15" ht="15" thickBot="1" x14ac:dyDescent="0.4">
      <c r="A4" s="322" t="s">
        <v>198</v>
      </c>
      <c r="B4" s="322" t="s">
        <v>542</v>
      </c>
      <c r="C4" s="341">
        <v>0.96408248948539899</v>
      </c>
      <c r="D4" s="340">
        <v>222829653.00020999</v>
      </c>
      <c r="E4" s="340">
        <v>44833.815651756697</v>
      </c>
      <c r="F4" s="341">
        <v>0.97024403989262897</v>
      </c>
      <c r="G4" s="340">
        <v>216199142.73479599</v>
      </c>
      <c r="H4" s="340">
        <v>43495.039928751503</v>
      </c>
      <c r="I4" s="340">
        <v>2476947097.0984702</v>
      </c>
      <c r="J4" s="341">
        <v>0.29915452541519499</v>
      </c>
      <c r="K4" s="341">
        <v>2.6111559675926699E-2</v>
      </c>
      <c r="L4" s="340">
        <v>64676951.939999998</v>
      </c>
      <c r="M4" s="340">
        <v>6909</v>
      </c>
      <c r="N4" s="322" t="s">
        <v>687</v>
      </c>
      <c r="O4" s="349">
        <v>12.4944487442349</v>
      </c>
    </row>
    <row r="5" spans="1:15" ht="15" thickBot="1" x14ac:dyDescent="0.4">
      <c r="A5" s="322" t="s">
        <v>198</v>
      </c>
      <c r="B5" s="322" t="s">
        <v>158</v>
      </c>
      <c r="C5" s="341">
        <v>0.99978622417472895</v>
      </c>
      <c r="D5" s="340">
        <v>54194123.2507746</v>
      </c>
      <c r="E5" s="340">
        <v>14.44</v>
      </c>
      <c r="F5" s="341">
        <v>0.86460592706537898</v>
      </c>
      <c r="G5" s="340">
        <v>46856560.174731404</v>
      </c>
      <c r="H5" s="340">
        <v>11.696400000000001</v>
      </c>
      <c r="I5" s="340">
        <v>897929009.97896695</v>
      </c>
      <c r="J5" s="341">
        <v>0.410008756476331</v>
      </c>
      <c r="K5" s="341">
        <v>2.1395455271514201E-2</v>
      </c>
      <c r="L5" s="340">
        <v>19211599.969999999</v>
      </c>
      <c r="M5" s="340">
        <v>69224</v>
      </c>
      <c r="N5" s="322" t="s">
        <v>688</v>
      </c>
      <c r="O5" s="349">
        <v>19.974185451619299</v>
      </c>
    </row>
    <row r="6" spans="1:15" ht="15" thickBot="1" x14ac:dyDescent="0.4">
      <c r="A6" s="322" t="s">
        <v>198</v>
      </c>
      <c r="B6" s="322" t="s">
        <v>444</v>
      </c>
      <c r="C6" s="341">
        <v>0.94984903343240301</v>
      </c>
      <c r="D6" s="340">
        <v>43225396.368938603</v>
      </c>
      <c r="E6" s="340">
        <v>6062.6675089585797</v>
      </c>
      <c r="F6" s="341">
        <v>0.76999999999999902</v>
      </c>
      <c r="G6" s="340">
        <v>33283555.204082701</v>
      </c>
      <c r="H6" s="340">
        <v>4728.8806569876997</v>
      </c>
      <c r="I6" s="340">
        <v>267711516.234263</v>
      </c>
      <c r="J6" s="341">
        <v>0.30569746674032999</v>
      </c>
      <c r="K6" s="341">
        <v>3.8006204040533502E-2</v>
      </c>
      <c r="L6" s="340">
        <v>10174698.51</v>
      </c>
      <c r="M6" s="340">
        <v>343</v>
      </c>
      <c r="N6" s="322" t="s">
        <v>689</v>
      </c>
      <c r="O6" s="349">
        <v>8.0494645999505092</v>
      </c>
    </row>
    <row r="7" spans="1:15" ht="15" thickBot="1" x14ac:dyDescent="0.4">
      <c r="A7" s="322" t="s">
        <v>198</v>
      </c>
      <c r="B7" s="322" t="s">
        <v>586</v>
      </c>
      <c r="C7" s="341">
        <v>1.00049356287249</v>
      </c>
      <c r="D7" s="340">
        <v>34145567.6705584</v>
      </c>
      <c r="E7" s="340"/>
      <c r="F7" s="341">
        <v>1</v>
      </c>
      <c r="G7" s="340">
        <v>34145567.6705584</v>
      </c>
      <c r="H7" s="340"/>
      <c r="I7" s="340">
        <v>239018973.69390899</v>
      </c>
      <c r="J7" s="341">
        <v>0.12854377916184201</v>
      </c>
      <c r="K7" s="341">
        <v>1.8363397023120301E-2</v>
      </c>
      <c r="L7" s="340">
        <v>4389200.3099999996</v>
      </c>
      <c r="M7" s="340">
        <v>169</v>
      </c>
      <c r="N7" s="322" t="s">
        <v>687</v>
      </c>
      <c r="O7" s="349">
        <v>7</v>
      </c>
    </row>
    <row r="8" spans="1:15" ht="15" thickBot="1" x14ac:dyDescent="0.4">
      <c r="A8" s="322" t="s">
        <v>198</v>
      </c>
      <c r="B8" s="322" t="s">
        <v>538</v>
      </c>
      <c r="C8" s="341">
        <v>0.99370719109567096</v>
      </c>
      <c r="D8" s="340">
        <v>29881254.4588544</v>
      </c>
      <c r="E8" s="340">
        <v>4400.4275384326102</v>
      </c>
      <c r="F8" s="341">
        <v>0.52999999999999903</v>
      </c>
      <c r="G8" s="340">
        <v>15837064.8631928</v>
      </c>
      <c r="H8" s="340">
        <v>2332.2265953692799</v>
      </c>
      <c r="I8" s="340">
        <v>275564928.619555</v>
      </c>
      <c r="J8" s="341">
        <v>0.34049228923299801</v>
      </c>
      <c r="K8" s="341">
        <v>1.9568522369712502E-2</v>
      </c>
      <c r="L8" s="340">
        <v>5392398.4699999997</v>
      </c>
      <c r="M8" s="340">
        <v>88</v>
      </c>
      <c r="N8" s="322" t="s">
        <v>687</v>
      </c>
      <c r="O8" s="349">
        <v>17.399999999999999</v>
      </c>
    </row>
    <row r="9" spans="1:15" ht="15" thickBot="1" x14ac:dyDescent="0.4">
      <c r="A9" s="322" t="s">
        <v>198</v>
      </c>
      <c r="B9" s="322" t="s">
        <v>440</v>
      </c>
      <c r="C9" s="341">
        <v>0.90497544691850695</v>
      </c>
      <c r="D9" s="340">
        <v>26935745.1603342</v>
      </c>
      <c r="E9" s="340">
        <v>3212.5547451629</v>
      </c>
      <c r="F9" s="341">
        <v>0.51770729675892202</v>
      </c>
      <c r="G9" s="340">
        <v>13944831.813143799</v>
      </c>
      <c r="H9" s="340">
        <v>1616.61424049877</v>
      </c>
      <c r="I9" s="340">
        <v>212632590.91233599</v>
      </c>
      <c r="J9" s="341">
        <v>3.3983006188237601</v>
      </c>
      <c r="K9" s="341">
        <v>0.222866731655155</v>
      </c>
      <c r="L9" s="340">
        <v>47388730.579999998</v>
      </c>
      <c r="M9" s="340">
        <v>149</v>
      </c>
      <c r="N9" s="322" t="s">
        <v>687</v>
      </c>
      <c r="O9" s="349">
        <v>15.9243180262831</v>
      </c>
    </row>
    <row r="10" spans="1:15" ht="15" thickBot="1" x14ac:dyDescent="0.4">
      <c r="A10" s="322" t="s">
        <v>198</v>
      </c>
      <c r="B10" s="322" t="s">
        <v>696</v>
      </c>
      <c r="C10" s="341">
        <v>0.90624595599999902</v>
      </c>
      <c r="D10" s="340">
        <v>23364352.927235302</v>
      </c>
      <c r="E10" s="340">
        <v>2041.09348608554</v>
      </c>
      <c r="F10" s="341">
        <v>0.94000000000000095</v>
      </c>
      <c r="G10" s="340">
        <v>21962491.751601201</v>
      </c>
      <c r="H10" s="340">
        <v>1918.62787692041</v>
      </c>
      <c r="I10" s="340">
        <v>185969448.48749</v>
      </c>
      <c r="J10" s="341">
        <v>0.53995646824251697</v>
      </c>
      <c r="K10" s="341">
        <v>6.3767406831868503E-2</v>
      </c>
      <c r="L10" s="340">
        <v>11858789.48</v>
      </c>
      <c r="M10" s="340">
        <v>104</v>
      </c>
      <c r="N10" s="322" t="s">
        <v>687</v>
      </c>
      <c r="O10" s="349">
        <v>8.5</v>
      </c>
    </row>
    <row r="11" spans="1:15" ht="15" thickBot="1" x14ac:dyDescent="0.4">
      <c r="A11" s="322" t="s">
        <v>198</v>
      </c>
      <c r="B11" s="322" t="s">
        <v>454</v>
      </c>
      <c r="C11" s="341">
        <v>0.94107816945174505</v>
      </c>
      <c r="D11" s="340">
        <v>22473829.888369702</v>
      </c>
      <c r="E11" s="340">
        <v>1455.23</v>
      </c>
      <c r="F11" s="341">
        <v>1</v>
      </c>
      <c r="G11" s="340">
        <v>22473829.888369702</v>
      </c>
      <c r="H11" s="340">
        <v>1455.23</v>
      </c>
      <c r="I11" s="340">
        <v>164058958.18509901</v>
      </c>
      <c r="J11" s="341"/>
      <c r="K11" s="341"/>
      <c r="L11" s="340"/>
      <c r="M11" s="340">
        <v>174</v>
      </c>
      <c r="N11" s="322" t="s">
        <v>687</v>
      </c>
      <c r="O11" s="349">
        <v>7.3</v>
      </c>
    </row>
    <row r="12" spans="1:15" ht="15" thickBot="1" x14ac:dyDescent="0.4">
      <c r="A12" s="322" t="s">
        <v>198</v>
      </c>
      <c r="B12" s="322" t="s">
        <v>627</v>
      </c>
      <c r="C12" s="341">
        <v>1.0067154650363199</v>
      </c>
      <c r="D12" s="340">
        <v>10668396.4014784</v>
      </c>
      <c r="E12" s="340"/>
      <c r="F12" s="341">
        <v>0.98638057252025002</v>
      </c>
      <c r="G12" s="340">
        <v>10523098.9503632</v>
      </c>
      <c r="H12" s="340"/>
      <c r="I12" s="340">
        <v>58297181.238297403</v>
      </c>
      <c r="J12" s="341"/>
      <c r="K12" s="341"/>
      <c r="L12" s="340"/>
      <c r="M12" s="340">
        <v>40</v>
      </c>
      <c r="N12" s="322" t="s">
        <v>689</v>
      </c>
      <c r="O12" s="349">
        <v>5.6916516167119502</v>
      </c>
    </row>
    <row r="13" spans="1:15" ht="15" thickBot="1" x14ac:dyDescent="0.4">
      <c r="A13" s="322" t="s">
        <v>198</v>
      </c>
      <c r="B13" s="322" t="s">
        <v>446</v>
      </c>
      <c r="C13" s="341">
        <v>0.88102889369688897</v>
      </c>
      <c r="D13" s="340">
        <v>2339215.8334040102</v>
      </c>
      <c r="E13" s="340"/>
      <c r="F13" s="341">
        <v>0.93999999999999895</v>
      </c>
      <c r="G13" s="340">
        <v>2198862.8833997701</v>
      </c>
      <c r="H13" s="340"/>
      <c r="I13" s="340">
        <v>8602947.0151626207</v>
      </c>
      <c r="J13" s="341">
        <v>0.57214150527424101</v>
      </c>
      <c r="K13" s="341">
        <v>0.14623601863206601</v>
      </c>
      <c r="L13" s="340">
        <v>1258060.72</v>
      </c>
      <c r="M13" s="340">
        <v>81</v>
      </c>
      <c r="N13" s="322" t="s">
        <v>689</v>
      </c>
      <c r="O13" s="349">
        <v>3.9124526954864902</v>
      </c>
    </row>
    <row r="14" spans="1:15" ht="15" thickBot="1" x14ac:dyDescent="0.4">
      <c r="A14" s="332" t="s">
        <v>198</v>
      </c>
      <c r="B14" s="332" t="s">
        <v>314</v>
      </c>
      <c r="C14" s="343">
        <v>1.0223345411914699</v>
      </c>
      <c r="D14" s="342">
        <v>1005607575.4184099</v>
      </c>
      <c r="E14" s="342">
        <v>168349.835589108</v>
      </c>
      <c r="F14" s="343">
        <v>0.82352164804189298</v>
      </c>
      <c r="G14" s="342">
        <v>828139607.79197896</v>
      </c>
      <c r="H14" s="342">
        <v>137594.05591090801</v>
      </c>
      <c r="I14" s="342">
        <v>9502270005.7503395</v>
      </c>
      <c r="J14" s="343">
        <v>0.22308286540305899</v>
      </c>
      <c r="K14" s="343">
        <v>1.94420655851919E-2</v>
      </c>
      <c r="L14" s="342">
        <v>184743756.66</v>
      </c>
      <c r="M14" s="342">
        <v>2284550</v>
      </c>
      <c r="N14" s="332"/>
      <c r="O14" s="350">
        <v>12.5</v>
      </c>
    </row>
    <row r="15" spans="1:15" ht="15" thickBot="1" x14ac:dyDescent="0.4">
      <c r="A15" s="322" t="s">
        <v>97</v>
      </c>
      <c r="B15" s="322" t="s">
        <v>587</v>
      </c>
      <c r="C15" s="341">
        <v>1.13248537831823</v>
      </c>
      <c r="D15" s="340">
        <v>318243559.25599998</v>
      </c>
      <c r="E15" s="340">
        <v>42497.732586700004</v>
      </c>
      <c r="F15" s="341">
        <v>0.555252359667884</v>
      </c>
      <c r="G15" s="340">
        <v>176705487.22600001</v>
      </c>
      <c r="H15" s="340">
        <v>23325.709396599999</v>
      </c>
      <c r="I15" s="340">
        <v>1431751245.7383399</v>
      </c>
      <c r="J15" s="341">
        <v>0.110143982767821</v>
      </c>
      <c r="K15" s="341">
        <v>1.3593874074097999E-2</v>
      </c>
      <c r="L15" s="340">
        <v>19463046.140000001</v>
      </c>
      <c r="M15" s="340">
        <v>6206395.4579014899</v>
      </c>
      <c r="N15" s="322" t="s">
        <v>688</v>
      </c>
      <c r="O15" s="349">
        <v>10.8748421932127</v>
      </c>
    </row>
    <row r="16" spans="1:15" ht="15" thickBot="1" x14ac:dyDescent="0.4">
      <c r="A16" s="322" t="s">
        <v>97</v>
      </c>
      <c r="B16" s="322" t="s">
        <v>267</v>
      </c>
      <c r="C16" s="341">
        <v>0.97368105478723999</v>
      </c>
      <c r="D16" s="340">
        <v>56668075.741991803</v>
      </c>
      <c r="E16" s="340">
        <v>12663.462170197499</v>
      </c>
      <c r="F16" s="341">
        <v>0.791959068151045</v>
      </c>
      <c r="G16" s="340">
        <v>44878796.458540604</v>
      </c>
      <c r="H16" s="340">
        <v>9861.4143014581405</v>
      </c>
      <c r="I16" s="340">
        <v>451471933.78473502</v>
      </c>
      <c r="J16" s="341">
        <v>0.314019660108734</v>
      </c>
      <c r="K16" s="341">
        <v>3.12152835102249E-2</v>
      </c>
      <c r="L16" s="340">
        <v>14092824.41</v>
      </c>
      <c r="M16" s="340">
        <v>428716.86666666699</v>
      </c>
      <c r="N16" s="322" t="s">
        <v>689</v>
      </c>
      <c r="O16" s="349">
        <v>10.0850018388017</v>
      </c>
    </row>
    <row r="17" spans="1:15" ht="15" thickBot="1" x14ac:dyDescent="0.4">
      <c r="A17" s="322" t="s">
        <v>97</v>
      </c>
      <c r="B17" s="322" t="s">
        <v>589</v>
      </c>
      <c r="C17" s="341">
        <v>0.97666601622388105</v>
      </c>
      <c r="D17" s="340">
        <v>16921455.886321601</v>
      </c>
      <c r="E17" s="340">
        <v>2371.11519840958</v>
      </c>
      <c r="F17" s="341">
        <v>0.84190519621484405</v>
      </c>
      <c r="G17" s="340">
        <v>14246261.6382144</v>
      </c>
      <c r="H17" s="340">
        <v>1990.6448901815099</v>
      </c>
      <c r="I17" s="340">
        <v>100823485.764571</v>
      </c>
      <c r="J17" s="341">
        <v>0.37442700446350802</v>
      </c>
      <c r="K17" s="341">
        <v>5.2906175873106302E-2</v>
      </c>
      <c r="L17" s="340">
        <v>5334185.07</v>
      </c>
      <c r="M17" s="340">
        <v>417559</v>
      </c>
      <c r="N17" s="322" t="s">
        <v>689</v>
      </c>
      <c r="O17" s="349">
        <v>9.6597924905184307</v>
      </c>
    </row>
    <row r="18" spans="1:15" ht="15" thickBot="1" x14ac:dyDescent="0.4">
      <c r="A18" s="322" t="s">
        <v>97</v>
      </c>
      <c r="B18" s="322" t="s">
        <v>590</v>
      </c>
      <c r="C18" s="341">
        <v>0.98220174798577298</v>
      </c>
      <c r="D18" s="340">
        <v>9369021.8730801102</v>
      </c>
      <c r="E18" s="340">
        <v>1031.1157224446199</v>
      </c>
      <c r="F18" s="341">
        <v>0.86682325383005598</v>
      </c>
      <c r="G18" s="340">
        <v>8121286.0252282703</v>
      </c>
      <c r="H18" s="340">
        <v>902.585051661085</v>
      </c>
      <c r="I18" s="340">
        <v>60268958.936925501</v>
      </c>
      <c r="J18" s="341">
        <v>0.507691115322356</v>
      </c>
      <c r="K18" s="341">
        <v>6.8411746821693695E-2</v>
      </c>
      <c r="L18" s="340">
        <v>4123104.76</v>
      </c>
      <c r="M18" s="340">
        <v>85431</v>
      </c>
      <c r="N18" s="322" t="s">
        <v>689</v>
      </c>
      <c r="O18" s="349">
        <v>8.1272676114708897</v>
      </c>
    </row>
    <row r="19" spans="1:15" ht="15" thickBot="1" x14ac:dyDescent="0.4">
      <c r="A19" s="322" t="s">
        <v>97</v>
      </c>
      <c r="B19" s="322" t="s">
        <v>456</v>
      </c>
      <c r="C19" s="341">
        <v>1.0001210019198701</v>
      </c>
      <c r="D19" s="340">
        <v>6141695.5830442598</v>
      </c>
      <c r="E19" s="340">
        <v>2464.0431283296498</v>
      </c>
      <c r="F19" s="341">
        <v>0.78783243992407503</v>
      </c>
      <c r="G19" s="340">
        <v>4838627.0164606804</v>
      </c>
      <c r="H19" s="340">
        <v>1956.2700145034</v>
      </c>
      <c r="I19" s="340">
        <v>69662296.559148401</v>
      </c>
      <c r="J19" s="341">
        <v>0.57814966735052398</v>
      </c>
      <c r="K19" s="341">
        <v>4.01573123220932E-2</v>
      </c>
      <c r="L19" s="340">
        <v>2797450.6</v>
      </c>
      <c r="M19" s="340">
        <v>10249</v>
      </c>
      <c r="N19" s="322" t="s">
        <v>689</v>
      </c>
      <c r="O19" s="349">
        <v>16.151859480864399</v>
      </c>
    </row>
    <row r="20" spans="1:15" ht="15" thickBot="1" x14ac:dyDescent="0.4">
      <c r="A20" s="322" t="s">
        <v>97</v>
      </c>
      <c r="B20" s="322" t="s">
        <v>448</v>
      </c>
      <c r="C20" s="341"/>
      <c r="D20" s="340"/>
      <c r="E20" s="340"/>
      <c r="F20" s="341"/>
      <c r="G20" s="340">
        <v>105968420.90390401</v>
      </c>
      <c r="H20" s="340">
        <v>18290.439772454702</v>
      </c>
      <c r="I20" s="340">
        <v>262365943.51783699</v>
      </c>
      <c r="J20" s="341">
        <v>5.3061943354165503E-2</v>
      </c>
      <c r="K20" s="341">
        <v>2.1431479527948199E-2</v>
      </c>
      <c r="L20" s="340">
        <v>5622890.3473333297</v>
      </c>
      <c r="M20" s="340">
        <v>1920154</v>
      </c>
      <c r="N20" s="322" t="s">
        <v>690</v>
      </c>
      <c r="O20" s="349">
        <v>5</v>
      </c>
    </row>
    <row r="21" spans="1:15" ht="15" thickBot="1" x14ac:dyDescent="0.4">
      <c r="A21" s="332" t="s">
        <v>97</v>
      </c>
      <c r="B21" s="332" t="s">
        <v>314</v>
      </c>
      <c r="C21" s="343">
        <v>1.0943668260975099</v>
      </c>
      <c r="D21" s="342">
        <v>407343808.34043801</v>
      </c>
      <c r="E21" s="342">
        <v>61027.468806081401</v>
      </c>
      <c r="F21" s="343">
        <v>0.87090774919023295</v>
      </c>
      <c r="G21" s="342">
        <v>354758879.26834798</v>
      </c>
      <c r="H21" s="342">
        <v>56327.063426858796</v>
      </c>
      <c r="I21" s="342">
        <v>2376343864.3015599</v>
      </c>
      <c r="J21" s="343">
        <v>0.14498157574916601</v>
      </c>
      <c r="K21" s="343">
        <v>2.16439641164686E-2</v>
      </c>
      <c r="L21" s="342">
        <v>51433501.327333301</v>
      </c>
      <c r="M21" s="342">
        <v>9068505.3245681599</v>
      </c>
      <c r="N21" s="332"/>
      <c r="O21" s="350">
        <v>10.730857199804699</v>
      </c>
    </row>
    <row r="22" spans="1:15" ht="15" thickBot="1" x14ac:dyDescent="0.4">
      <c r="A22" s="322" t="s">
        <v>199</v>
      </c>
      <c r="B22" s="322" t="s">
        <v>524</v>
      </c>
      <c r="C22" s="341">
        <v>1.1329181450061401</v>
      </c>
      <c r="D22" s="340">
        <v>90914406.716331795</v>
      </c>
      <c r="E22" s="340">
        <v>12240.3939560075</v>
      </c>
      <c r="F22" s="341">
        <v>0.86183498186266305</v>
      </c>
      <c r="G22" s="340">
        <v>78353216.063424602</v>
      </c>
      <c r="H22" s="340">
        <v>10543.3021613572</v>
      </c>
      <c r="I22" s="340">
        <v>655072776.99773502</v>
      </c>
      <c r="J22" s="341">
        <v>9.9966451072788995E-2</v>
      </c>
      <c r="K22" s="341">
        <v>1.19569812928237E-2</v>
      </c>
      <c r="L22" s="340">
        <v>7832692.9400000004</v>
      </c>
      <c r="M22" s="340">
        <v>2389874.5904367501</v>
      </c>
      <c r="N22" s="322" t="s">
        <v>689</v>
      </c>
      <c r="O22" s="349">
        <v>10.1929315173159</v>
      </c>
    </row>
    <row r="23" spans="1:15" ht="15" thickBot="1" x14ac:dyDescent="0.4">
      <c r="A23" s="322" t="s">
        <v>199</v>
      </c>
      <c r="B23" s="322" t="s">
        <v>564</v>
      </c>
      <c r="C23" s="341">
        <v>1.0034082217115701</v>
      </c>
      <c r="D23" s="340">
        <v>4717726.3886537096</v>
      </c>
      <c r="E23" s="340">
        <v>545.35474080471897</v>
      </c>
      <c r="F23" s="341">
        <v>1</v>
      </c>
      <c r="G23" s="340">
        <v>4717726.3886537096</v>
      </c>
      <c r="H23" s="340">
        <v>545.35474080471897</v>
      </c>
      <c r="I23" s="340">
        <v>54259016.842508301</v>
      </c>
      <c r="J23" s="341">
        <v>2.2577253092966201</v>
      </c>
      <c r="K23" s="341">
        <v>0.19630525744534699</v>
      </c>
      <c r="L23" s="340">
        <v>10651330.27</v>
      </c>
      <c r="M23" s="340">
        <v>892</v>
      </c>
      <c r="N23" s="322" t="s">
        <v>687</v>
      </c>
      <c r="O23" s="349">
        <v>17.4244696006559</v>
      </c>
    </row>
    <row r="24" spans="1:15" ht="15" thickBot="1" x14ac:dyDescent="0.4">
      <c r="A24" s="322" t="s">
        <v>199</v>
      </c>
      <c r="B24" s="322" t="s">
        <v>591</v>
      </c>
      <c r="C24" s="341">
        <v>0.27593048230573602</v>
      </c>
      <c r="D24" s="340">
        <v>3780257.40339664</v>
      </c>
      <c r="E24" s="340">
        <v>1323.26172714977</v>
      </c>
      <c r="F24" s="341">
        <v>0.99999996720897899</v>
      </c>
      <c r="G24" s="340">
        <v>3780257.2794381399</v>
      </c>
      <c r="H24" s="340">
        <v>1323.26172714977</v>
      </c>
      <c r="I24" s="340">
        <v>51257132.943285502</v>
      </c>
      <c r="J24" s="341">
        <v>3.2484278350031102</v>
      </c>
      <c r="K24" s="341">
        <v>0.23957432390117001</v>
      </c>
      <c r="L24" s="340">
        <v>12279892.970000001</v>
      </c>
      <c r="M24" s="340">
        <v>14884</v>
      </c>
      <c r="N24" s="322" t="s">
        <v>687</v>
      </c>
      <c r="O24" s="349">
        <v>17.7208847876813</v>
      </c>
    </row>
    <row r="25" spans="1:15" ht="15" thickBot="1" x14ac:dyDescent="0.4">
      <c r="A25" s="322" t="s">
        <v>199</v>
      </c>
      <c r="B25" s="322" t="s">
        <v>552</v>
      </c>
      <c r="C25" s="341">
        <v>1.01435459073087</v>
      </c>
      <c r="D25" s="340">
        <v>1404775.96117973</v>
      </c>
      <c r="E25" s="340">
        <v>170.40762257306099</v>
      </c>
      <c r="F25" s="341">
        <v>1</v>
      </c>
      <c r="G25" s="340">
        <v>1404775.96117973</v>
      </c>
      <c r="H25" s="340">
        <v>170.40762257306099</v>
      </c>
      <c r="I25" s="340">
        <v>11061399.5443791</v>
      </c>
      <c r="J25" s="341">
        <v>1.1929899046625101</v>
      </c>
      <c r="K25" s="341">
        <v>0.15150736878061799</v>
      </c>
      <c r="L25" s="340">
        <v>1675883.54</v>
      </c>
      <c r="M25" s="340">
        <v>135</v>
      </c>
      <c r="N25" s="322" t="s">
        <v>687</v>
      </c>
      <c r="O25" s="349">
        <v>7.3342987974323002</v>
      </c>
    </row>
    <row r="26" spans="1:15" ht="15" thickBot="1" x14ac:dyDescent="0.4">
      <c r="A26" s="322" t="s">
        <v>199</v>
      </c>
      <c r="B26" s="322" t="s">
        <v>592</v>
      </c>
      <c r="C26" s="341">
        <v>1.00837795073067</v>
      </c>
      <c r="D26" s="340">
        <v>1374419.5823121399</v>
      </c>
      <c r="E26" s="340">
        <v>199.48236867923001</v>
      </c>
      <c r="F26" s="341">
        <v>1</v>
      </c>
      <c r="G26" s="340">
        <v>1374419.5823121399</v>
      </c>
      <c r="H26" s="340">
        <v>199.48236867923001</v>
      </c>
      <c r="I26" s="340">
        <v>21211556.717097402</v>
      </c>
      <c r="J26" s="341">
        <v>1.3769656037760001</v>
      </c>
      <c r="K26" s="341">
        <v>8.92215745992158E-2</v>
      </c>
      <c r="L26" s="340">
        <v>1892528.49</v>
      </c>
      <c r="M26" s="340">
        <v>623</v>
      </c>
      <c r="N26" s="322" t="s">
        <v>690</v>
      </c>
      <c r="O26" s="349">
        <v>15.4331013542559</v>
      </c>
    </row>
    <row r="27" spans="1:15" ht="15" thickBot="1" x14ac:dyDescent="0.4">
      <c r="A27" s="332" t="s">
        <v>199</v>
      </c>
      <c r="B27" s="332" t="s">
        <v>314</v>
      </c>
      <c r="C27" s="343">
        <v>1.0078301577197899</v>
      </c>
      <c r="D27" s="342">
        <v>102191586.051874</v>
      </c>
      <c r="E27" s="342">
        <v>14478.900415214301</v>
      </c>
      <c r="F27" s="343">
        <v>0.87708194713320697</v>
      </c>
      <c r="G27" s="342">
        <v>89630395.275008306</v>
      </c>
      <c r="H27" s="342">
        <v>12781.808620563999</v>
      </c>
      <c r="I27" s="342">
        <v>792861883.04500496</v>
      </c>
      <c r="J27" s="343">
        <v>0.383043364973008</v>
      </c>
      <c r="K27" s="343">
        <v>4.3301776695514597E-2</v>
      </c>
      <c r="L27" s="342">
        <v>34332328.210000001</v>
      </c>
      <c r="M27" s="342">
        <v>2406408.5904367501</v>
      </c>
      <c r="N27" s="332"/>
      <c r="O27" s="350">
        <v>10.836433347373299</v>
      </c>
    </row>
    <row r="28" spans="1:15" ht="15" thickBot="1" x14ac:dyDescent="0.4">
      <c r="A28" s="322" t="s">
        <v>563</v>
      </c>
      <c r="B28" s="322" t="s">
        <v>449</v>
      </c>
      <c r="C28" s="341">
        <v>1.1856951709808099</v>
      </c>
      <c r="D28" s="340">
        <v>108183379.934239</v>
      </c>
      <c r="E28" s="340">
        <v>12823.8853617155</v>
      </c>
      <c r="F28" s="341">
        <v>1</v>
      </c>
      <c r="G28" s="340">
        <v>108183379.934239</v>
      </c>
      <c r="H28" s="340">
        <v>12823.8853617155</v>
      </c>
      <c r="I28" s="340">
        <v>1007322239.84417</v>
      </c>
      <c r="J28" s="341">
        <v>6.8006626844827694E-2</v>
      </c>
      <c r="K28" s="341">
        <v>7.3037072537365097E-3</v>
      </c>
      <c r="L28" s="340">
        <v>7357186.75</v>
      </c>
      <c r="M28" s="340">
        <v>2817014</v>
      </c>
      <c r="N28" s="322" t="s">
        <v>688</v>
      </c>
      <c r="O28" s="349">
        <v>11.611883273228999</v>
      </c>
    </row>
    <row r="29" spans="1:15" ht="15" thickBot="1" x14ac:dyDescent="0.4">
      <c r="A29" s="322" t="s">
        <v>563</v>
      </c>
      <c r="B29" s="322" t="s">
        <v>451</v>
      </c>
      <c r="C29" s="341">
        <v>1.1114123915207099</v>
      </c>
      <c r="D29" s="340">
        <v>35945839.552941598</v>
      </c>
      <c r="E29" s="340">
        <v>4248</v>
      </c>
      <c r="F29" s="341">
        <v>1</v>
      </c>
      <c r="G29" s="340">
        <v>35945839.552941598</v>
      </c>
      <c r="H29" s="340">
        <v>4248</v>
      </c>
      <c r="I29" s="340">
        <v>319971254.18045598</v>
      </c>
      <c r="J29" s="341">
        <v>0.143446364422946</v>
      </c>
      <c r="K29" s="341">
        <v>1.6114885111185601E-2</v>
      </c>
      <c r="L29" s="340">
        <v>5156300</v>
      </c>
      <c r="M29" s="340">
        <v>840000</v>
      </c>
      <c r="N29" s="322" t="s">
        <v>689</v>
      </c>
      <c r="O29" s="349">
        <v>9.6282483071351503</v>
      </c>
    </row>
    <row r="30" spans="1:15" ht="15" thickBot="1" x14ac:dyDescent="0.4">
      <c r="A30" s="322" t="s">
        <v>563</v>
      </c>
      <c r="B30" s="322" t="s">
        <v>447</v>
      </c>
      <c r="C30" s="341">
        <v>0.98814529881850399</v>
      </c>
      <c r="D30" s="340">
        <v>12350427.905908599</v>
      </c>
      <c r="E30" s="340">
        <v>1438.0586136520301</v>
      </c>
      <c r="F30" s="341">
        <v>0.80021970598268899</v>
      </c>
      <c r="G30" s="340">
        <v>9883055.7876266092</v>
      </c>
      <c r="H30" s="340">
        <v>1150.44689092162</v>
      </c>
      <c r="I30" s="340">
        <v>106450698.577472</v>
      </c>
      <c r="J30" s="341">
        <v>0.28511744348624102</v>
      </c>
      <c r="K30" s="341">
        <v>2.64707666333374E-2</v>
      </c>
      <c r="L30" s="340">
        <v>2817831.6</v>
      </c>
      <c r="M30" s="340">
        <v>70</v>
      </c>
      <c r="N30" s="322" t="s">
        <v>687</v>
      </c>
      <c r="O30" s="349">
        <v>10.7709679470561</v>
      </c>
    </row>
    <row r="31" spans="1:15" ht="15" thickBot="1" x14ac:dyDescent="0.4">
      <c r="A31" s="322" t="s">
        <v>563</v>
      </c>
      <c r="B31" s="322" t="s">
        <v>441</v>
      </c>
      <c r="C31" s="341">
        <v>0.972539993065619</v>
      </c>
      <c r="D31" s="340">
        <v>10159377.8356863</v>
      </c>
      <c r="E31" s="340">
        <v>1965.6930818823801</v>
      </c>
      <c r="F31" s="341">
        <v>0.8</v>
      </c>
      <c r="G31" s="340">
        <v>8127502.2685489999</v>
      </c>
      <c r="H31" s="340">
        <v>1572.55446550591</v>
      </c>
      <c r="I31" s="340">
        <v>107553246.796556</v>
      </c>
      <c r="J31" s="341">
        <v>0.36839223799251403</v>
      </c>
      <c r="K31" s="341">
        <v>2.7838385536268901E-2</v>
      </c>
      <c r="L31" s="340">
        <v>2994108.75</v>
      </c>
      <c r="M31" s="340">
        <v>234</v>
      </c>
      <c r="N31" s="322" t="s">
        <v>687</v>
      </c>
      <c r="O31" s="349">
        <v>14.2706946073769</v>
      </c>
    </row>
    <row r="32" spans="1:15" ht="15" thickBot="1" x14ac:dyDescent="0.4">
      <c r="A32" s="322" t="s">
        <v>563</v>
      </c>
      <c r="B32" s="322" t="s">
        <v>457</v>
      </c>
      <c r="C32" s="341">
        <v>0.832810700925118</v>
      </c>
      <c r="D32" s="340">
        <v>9091362.7029258795</v>
      </c>
      <c r="E32" s="340">
        <v>2745.2018233000799</v>
      </c>
      <c r="F32" s="341">
        <v>0.97</v>
      </c>
      <c r="G32" s="340">
        <v>8818621.8218380995</v>
      </c>
      <c r="H32" s="340">
        <v>2662.8457686010902</v>
      </c>
      <c r="I32" s="340">
        <v>127861084.38897599</v>
      </c>
      <c r="J32" s="341">
        <v>0.148143538343466</v>
      </c>
      <c r="K32" s="341">
        <v>1.02175094653948E-2</v>
      </c>
      <c r="L32" s="340">
        <v>1306421.8400000001</v>
      </c>
      <c r="M32" s="340">
        <v>84549</v>
      </c>
      <c r="N32" s="322" t="s">
        <v>689</v>
      </c>
      <c r="O32" s="349">
        <v>14.7612796171938</v>
      </c>
    </row>
    <row r="33" spans="1:15" ht="15" thickBot="1" x14ac:dyDescent="0.4">
      <c r="A33" s="322" t="s">
        <v>563</v>
      </c>
      <c r="B33" s="322" t="s">
        <v>443</v>
      </c>
      <c r="C33" s="341">
        <v>1.0568525328377101</v>
      </c>
      <c r="D33" s="340">
        <v>6937145.13144664</v>
      </c>
      <c r="E33" s="340">
        <v>708.82787757411404</v>
      </c>
      <c r="F33" s="341">
        <v>0.97</v>
      </c>
      <c r="G33" s="340">
        <v>6729030.7775032399</v>
      </c>
      <c r="H33" s="340">
        <v>687.56304124689098</v>
      </c>
      <c r="I33" s="340">
        <v>87227790.443650901</v>
      </c>
      <c r="J33" s="341">
        <v>0.35721854743721199</v>
      </c>
      <c r="K33" s="341">
        <v>2.7556981413541699E-2</v>
      </c>
      <c r="L33" s="340">
        <v>2403734.6</v>
      </c>
      <c r="M33" s="340">
        <v>149</v>
      </c>
      <c r="N33" s="322" t="s">
        <v>689</v>
      </c>
      <c r="O33" s="349">
        <v>13.102431432796701</v>
      </c>
    </row>
    <row r="34" spans="1:15" ht="15" thickBot="1" x14ac:dyDescent="0.4">
      <c r="A34" s="322" t="s">
        <v>563</v>
      </c>
      <c r="B34" s="322" t="s">
        <v>266</v>
      </c>
      <c r="C34" s="341">
        <v>0.81807296415987896</v>
      </c>
      <c r="D34" s="340">
        <v>6148377.0891522299</v>
      </c>
      <c r="E34" s="340">
        <v>1221.6782234623799</v>
      </c>
      <c r="F34" s="341">
        <v>0.968274225145486</v>
      </c>
      <c r="G34" s="340">
        <v>5953315.0619011298</v>
      </c>
      <c r="H34" s="340">
        <v>1176.46451343944</v>
      </c>
      <c r="I34" s="340">
        <v>35921123.980373897</v>
      </c>
      <c r="J34" s="341">
        <v>0.29280836170685298</v>
      </c>
      <c r="K34" s="341">
        <v>4.8528003493220798E-2</v>
      </c>
      <c r="L34" s="340">
        <v>1743180.43</v>
      </c>
      <c r="M34" s="340">
        <v>74916</v>
      </c>
      <c r="N34" s="322" t="s">
        <v>689</v>
      </c>
      <c r="O34" s="349">
        <v>7.15181676849895</v>
      </c>
    </row>
    <row r="35" spans="1:15" ht="15" thickBot="1" x14ac:dyDescent="0.4">
      <c r="A35" s="322" t="s">
        <v>563</v>
      </c>
      <c r="B35" s="322" t="s">
        <v>674</v>
      </c>
      <c r="C35" s="341">
        <v>1.2265284688635001</v>
      </c>
      <c r="D35" s="340">
        <v>5543705.2151399096</v>
      </c>
      <c r="E35" s="340">
        <v>579.492910330482</v>
      </c>
      <c r="F35" s="341">
        <v>0.94502355790125303</v>
      </c>
      <c r="G35" s="340">
        <v>5238932.0263672499</v>
      </c>
      <c r="H35" s="340">
        <v>539.80181492007102</v>
      </c>
      <c r="I35" s="340">
        <v>44443347.577042297</v>
      </c>
      <c r="J35" s="341">
        <v>0.141621201852942</v>
      </c>
      <c r="K35" s="341">
        <v>1.66941486285173E-2</v>
      </c>
      <c r="L35" s="340">
        <v>741943.85</v>
      </c>
      <c r="M35" s="340">
        <v>299530</v>
      </c>
      <c r="N35" s="322" t="s">
        <v>689</v>
      </c>
      <c r="O35" s="349">
        <v>9.4364434428529798</v>
      </c>
    </row>
    <row r="36" spans="1:15" ht="15" thickBot="1" x14ac:dyDescent="0.4">
      <c r="A36" s="322" t="s">
        <v>563</v>
      </c>
      <c r="B36" s="322" t="s">
        <v>555</v>
      </c>
      <c r="C36" s="341">
        <v>0.98788605705563903</v>
      </c>
      <c r="D36" s="340">
        <v>4347609.07893191</v>
      </c>
      <c r="E36" s="340">
        <v>963.74385330389998</v>
      </c>
      <c r="F36" s="341">
        <v>0.97000000000000097</v>
      </c>
      <c r="G36" s="340">
        <v>4217180.8065639604</v>
      </c>
      <c r="H36" s="340">
        <v>934.83153770478305</v>
      </c>
      <c r="I36" s="340">
        <v>53868282.889705397</v>
      </c>
      <c r="J36" s="341">
        <v>0.52068169962792898</v>
      </c>
      <c r="K36" s="341">
        <v>4.0762555481783001E-2</v>
      </c>
      <c r="L36" s="340">
        <v>2195808.87</v>
      </c>
      <c r="M36" s="340">
        <v>16889</v>
      </c>
      <c r="N36" s="322" t="s">
        <v>689</v>
      </c>
      <c r="O36" s="349">
        <v>13.5720807170388</v>
      </c>
    </row>
    <row r="37" spans="1:15" ht="15" thickBot="1" x14ac:dyDescent="0.4">
      <c r="A37" s="332" t="s">
        <v>563</v>
      </c>
      <c r="B37" s="332" t="s">
        <v>314</v>
      </c>
      <c r="C37" s="343">
        <v>1.1012086379217301</v>
      </c>
      <c r="D37" s="342">
        <v>198707224.446372</v>
      </c>
      <c r="E37" s="342">
        <v>26694.581745220799</v>
      </c>
      <c r="F37" s="343">
        <v>0.97176566466330805</v>
      </c>
      <c r="G37" s="342">
        <v>193096858.03753</v>
      </c>
      <c r="H37" s="342">
        <v>25796.393394055201</v>
      </c>
      <c r="I37" s="342">
        <v>1890619068.6784101</v>
      </c>
      <c r="J37" s="343">
        <v>0.13835811189018701</v>
      </c>
      <c r="K37" s="343">
        <v>1.41310944825472E-2</v>
      </c>
      <c r="L37" s="342">
        <v>26716516.690000001</v>
      </c>
      <c r="M37" s="342">
        <v>4133351</v>
      </c>
      <c r="N37" s="332"/>
      <c r="O37" s="350">
        <v>11.377041476192399</v>
      </c>
    </row>
    <row r="38" spans="1:15" ht="15" thickBot="1" x14ac:dyDescent="0.4">
      <c r="A38" s="322" t="s">
        <v>268</v>
      </c>
      <c r="B38" s="322" t="s">
        <v>675</v>
      </c>
      <c r="C38" s="341"/>
      <c r="D38" s="340">
        <v>756433</v>
      </c>
      <c r="E38" s="340">
        <v>83.4</v>
      </c>
      <c r="F38" s="341">
        <v>0.8</v>
      </c>
      <c r="G38" s="340">
        <v>605146.4</v>
      </c>
      <c r="H38" s="340">
        <v>66.72</v>
      </c>
      <c r="I38" s="340">
        <v>6172493.2800000003</v>
      </c>
      <c r="J38" s="341">
        <f>L38/G38</f>
        <v>0.18213113388760141</v>
      </c>
      <c r="K38" s="341">
        <f>L38/I38</f>
        <v>1.7855993518392295E-2</v>
      </c>
      <c r="L38" s="340">
        <v>110216</v>
      </c>
      <c r="M38" s="340">
        <v>9</v>
      </c>
      <c r="N38" s="322" t="s">
        <v>691</v>
      </c>
      <c r="O38" s="349">
        <v>10.199999999999999</v>
      </c>
    </row>
    <row r="39" spans="1:15" ht="15" thickBot="1" x14ac:dyDescent="0.4">
      <c r="A39" s="322" t="s">
        <v>268</v>
      </c>
      <c r="B39" s="322" t="s">
        <v>558</v>
      </c>
      <c r="C39" s="341">
        <v>1</v>
      </c>
      <c r="D39" s="340">
        <v>587663.134594145</v>
      </c>
      <c r="E39" s="340"/>
      <c r="F39" s="341">
        <v>0.80000000000000104</v>
      </c>
      <c r="G39" s="340">
        <v>470130.50767531601</v>
      </c>
      <c r="H39" s="340"/>
      <c r="I39" s="340">
        <v>13711510.7980044</v>
      </c>
      <c r="J39" s="341">
        <f t="shared" ref="J39:J44" si="0">L39/G39</f>
        <v>0.99047603250115335</v>
      </c>
      <c r="K39" s="341">
        <f t="shared" ref="K39:K44" si="1">L39/I39</f>
        <v>3.3960736118719463E-2</v>
      </c>
      <c r="L39" s="340">
        <v>465653</v>
      </c>
      <c r="M39" s="340">
        <v>90</v>
      </c>
      <c r="N39" s="322" t="s">
        <v>689</v>
      </c>
      <c r="O39" s="349">
        <v>29.1653287207515</v>
      </c>
    </row>
    <row r="40" spans="1:15" ht="15" thickBot="1" x14ac:dyDescent="0.4">
      <c r="A40" s="322" t="s">
        <v>268</v>
      </c>
      <c r="B40" s="322" t="s">
        <v>458</v>
      </c>
      <c r="C40" s="341">
        <v>1.13010354711261</v>
      </c>
      <c r="D40" s="340">
        <v>349652.50053581799</v>
      </c>
      <c r="E40" s="340">
        <v>44.898737215991297</v>
      </c>
      <c r="F40" s="341">
        <v>0.80000000000000104</v>
      </c>
      <c r="G40" s="340">
        <v>279722.00042865501</v>
      </c>
      <c r="H40" s="340">
        <v>35.918989772793097</v>
      </c>
      <c r="I40" s="340">
        <v>3671853.1287105102</v>
      </c>
      <c r="J40" s="341">
        <f t="shared" si="0"/>
        <v>0.60384238544397628</v>
      </c>
      <c r="K40" s="341">
        <f t="shared" si="1"/>
        <v>4.6000750596284744E-2</v>
      </c>
      <c r="L40" s="340">
        <v>168908</v>
      </c>
      <c r="M40" s="340">
        <v>90</v>
      </c>
      <c r="N40" s="322" t="s">
        <v>689</v>
      </c>
      <c r="O40" s="349">
        <v>13.126794185239801</v>
      </c>
    </row>
    <row r="41" spans="1:15" ht="15" thickBot="1" x14ac:dyDescent="0.4">
      <c r="A41" s="322" t="s">
        <v>268</v>
      </c>
      <c r="B41" s="322" t="s">
        <v>557</v>
      </c>
      <c r="C41" s="341">
        <v>0.98104990621977395</v>
      </c>
      <c r="D41" s="340">
        <v>307652.948049</v>
      </c>
      <c r="E41" s="340"/>
      <c r="F41" s="341">
        <v>1</v>
      </c>
      <c r="G41" s="340">
        <v>307652.948049</v>
      </c>
      <c r="H41" s="340"/>
      <c r="I41" s="340">
        <v>1567597.0251209999</v>
      </c>
      <c r="J41" s="341">
        <f t="shared" si="0"/>
        <v>0.62231810621072425</v>
      </c>
      <c r="K41" s="341">
        <f t="shared" si="1"/>
        <v>0.12213470485836225</v>
      </c>
      <c r="L41" s="340">
        <v>191458</v>
      </c>
      <c r="M41" s="340">
        <v>6</v>
      </c>
      <c r="N41" s="322" t="s">
        <v>691</v>
      </c>
      <c r="O41" s="349">
        <v>5.1029354259906299</v>
      </c>
    </row>
    <row r="42" spans="1:15" ht="15" thickBot="1" x14ac:dyDescent="0.4">
      <c r="A42" s="322" t="s">
        <v>268</v>
      </c>
      <c r="B42" s="322" t="s">
        <v>559</v>
      </c>
      <c r="C42" s="341"/>
      <c r="D42" s="340">
        <v>278151.33375957201</v>
      </c>
      <c r="E42" s="340">
        <v>52.461874471400002</v>
      </c>
      <c r="F42" s="341">
        <v>0.62604113739599299</v>
      </c>
      <c r="G42" s="340">
        <v>174134.177355055</v>
      </c>
      <c r="H42" s="340">
        <v>32.784835086119401</v>
      </c>
      <c r="I42" s="340">
        <v>2775188.39412812</v>
      </c>
      <c r="J42" s="341">
        <f t="shared" si="0"/>
        <v>0.59580492224944726</v>
      </c>
      <c r="K42" s="341">
        <f t="shared" si="1"/>
        <v>3.7384849338343788E-2</v>
      </c>
      <c r="L42" s="340">
        <v>103750</v>
      </c>
      <c r="M42" s="340">
        <v>46826</v>
      </c>
      <c r="N42" s="322" t="s">
        <v>689</v>
      </c>
      <c r="O42" s="349">
        <v>15.924818176405999</v>
      </c>
    </row>
    <row r="43" spans="1:15" ht="15" thickBot="1" x14ac:dyDescent="0.4">
      <c r="A43" s="322" t="s">
        <v>268</v>
      </c>
      <c r="B43" s="322" t="s">
        <v>560</v>
      </c>
      <c r="C43" s="341">
        <v>1.12279633846381</v>
      </c>
      <c r="D43" s="340">
        <v>192184.55806949601</v>
      </c>
      <c r="E43" s="340">
        <v>15.315836197085099</v>
      </c>
      <c r="F43" s="341">
        <v>0.80000000000000104</v>
      </c>
      <c r="G43" s="340">
        <v>153747.64645559699</v>
      </c>
      <c r="H43" s="340">
        <v>12.252668957668099</v>
      </c>
      <c r="I43" s="340">
        <v>2319002.4077554499</v>
      </c>
      <c r="J43" s="341">
        <f t="shared" si="0"/>
        <v>1.8152342909561343</v>
      </c>
      <c r="K43" s="341">
        <f t="shared" si="1"/>
        <v>0.1203483010912989</v>
      </c>
      <c r="L43" s="340">
        <v>279088</v>
      </c>
      <c r="M43" s="340">
        <v>18</v>
      </c>
      <c r="N43" s="322" t="s">
        <v>691</v>
      </c>
      <c r="O43" s="349">
        <v>15.083173376739699</v>
      </c>
    </row>
    <row r="44" spans="1:15" ht="15" thickBot="1" x14ac:dyDescent="0.4">
      <c r="A44" s="322" t="s">
        <v>268</v>
      </c>
      <c r="B44" s="322" t="s">
        <v>673</v>
      </c>
      <c r="C44" s="341"/>
      <c r="D44" s="340"/>
      <c r="E44" s="340"/>
      <c r="F44" s="341"/>
      <c r="G44" s="340">
        <v>1268111.2476234599</v>
      </c>
      <c r="H44" s="340">
        <v>163</v>
      </c>
      <c r="I44" s="340">
        <v>17753557.4667284</v>
      </c>
      <c r="J44" s="341">
        <f t="shared" si="0"/>
        <v>0.91529430258996092</v>
      </c>
      <c r="K44" s="341">
        <f t="shared" si="1"/>
        <v>6.5378164470711639E-2</v>
      </c>
      <c r="L44" s="340">
        <v>1160695</v>
      </c>
      <c r="M44" s="340">
        <v>112032</v>
      </c>
      <c r="N44" s="322" t="s">
        <v>689</v>
      </c>
      <c r="O44" s="349">
        <v>14</v>
      </c>
    </row>
    <row r="45" spans="1:15" ht="15" thickBot="1" x14ac:dyDescent="0.4">
      <c r="A45" s="332" t="s">
        <v>268</v>
      </c>
      <c r="B45" s="332" t="s">
        <v>314</v>
      </c>
      <c r="C45" s="343">
        <v>1.7887506426538999</v>
      </c>
      <c r="D45" s="342">
        <v>2471737.47500803</v>
      </c>
      <c r="E45" s="342">
        <v>196.07644788447601</v>
      </c>
      <c r="F45" s="343">
        <v>1.3183620673860199</v>
      </c>
      <c r="G45" s="342">
        <v>3258644.9275870798</v>
      </c>
      <c r="H45" s="342">
        <v>310.676493816581</v>
      </c>
      <c r="I45" s="342">
        <v>47971202.500447802</v>
      </c>
      <c r="J45" s="343">
        <f>L45/G45</f>
        <v>0.76098134503908266</v>
      </c>
      <c r="K45" s="343">
        <f>L45/I45</f>
        <v>5.1692846348324328E-2</v>
      </c>
      <c r="L45" s="342">
        <f>SUM(L38:L44)</f>
        <v>2479768</v>
      </c>
      <c r="M45" s="342">
        <v>159071</v>
      </c>
      <c r="N45" s="332"/>
      <c r="O45" s="350">
        <v>15.6</v>
      </c>
    </row>
    <row r="46" spans="1:15" ht="15" thickBot="1" x14ac:dyDescent="0.4">
      <c r="A46" s="322" t="s">
        <v>265</v>
      </c>
      <c r="B46" s="322" t="s">
        <v>265</v>
      </c>
      <c r="C46" s="341">
        <v>1.0015447552392001</v>
      </c>
      <c r="D46" s="340">
        <v>270951739.97075999</v>
      </c>
      <c r="E46" s="340">
        <v>52534.627979768098</v>
      </c>
      <c r="F46" s="341">
        <v>1</v>
      </c>
      <c r="G46" s="340">
        <v>270951739.97075999</v>
      </c>
      <c r="H46" s="340">
        <v>52534.627979768098</v>
      </c>
      <c r="I46" s="340">
        <v>4064276099.56141</v>
      </c>
      <c r="J46" s="341"/>
      <c r="K46" s="341"/>
      <c r="L46" s="340"/>
      <c r="M46" s="340">
        <v>530</v>
      </c>
      <c r="N46" s="322" t="s">
        <v>692</v>
      </c>
      <c r="O46" s="349">
        <v>15</v>
      </c>
    </row>
    <row r="47" spans="1:15" ht="15" thickBot="1" x14ac:dyDescent="0.4">
      <c r="A47" s="332" t="s">
        <v>265</v>
      </c>
      <c r="B47" s="332" t="s">
        <v>314</v>
      </c>
      <c r="C47" s="343">
        <v>1.0015447552392001</v>
      </c>
      <c r="D47" s="342">
        <v>270951739.97075999</v>
      </c>
      <c r="E47" s="342">
        <v>52534.627979768098</v>
      </c>
      <c r="F47" s="343">
        <v>1</v>
      </c>
      <c r="G47" s="342">
        <v>270951739.97075999</v>
      </c>
      <c r="H47" s="342">
        <v>52534.627979768098</v>
      </c>
      <c r="I47" s="342">
        <v>4064276099.56141</v>
      </c>
      <c r="J47" s="343">
        <v>0</v>
      </c>
      <c r="K47" s="343">
        <v>0</v>
      </c>
      <c r="L47" s="342">
        <v>0</v>
      </c>
      <c r="M47" s="342">
        <v>530</v>
      </c>
      <c r="N47" s="332"/>
      <c r="O47" s="350">
        <v>15</v>
      </c>
    </row>
    <row r="48" spans="1:15" ht="15" thickBot="1" x14ac:dyDescent="0.4">
      <c r="A48" s="326" t="s">
        <v>281</v>
      </c>
      <c r="B48" s="326" t="s">
        <v>235</v>
      </c>
      <c r="C48" s="345"/>
      <c r="D48" s="344">
        <v>1987273671.7028618</v>
      </c>
      <c r="E48" s="344">
        <v>323281.49098327698</v>
      </c>
      <c r="F48" s="345"/>
      <c r="G48" s="344">
        <v>1739836125.5712099</v>
      </c>
      <c r="H48" s="344">
        <v>285344.62582597067</v>
      </c>
      <c r="I48" s="344">
        <v>18674342123.837173</v>
      </c>
      <c r="J48" s="345">
        <f>L48/G48</f>
        <v>0.17226097704399379</v>
      </c>
      <c r="K48" s="345">
        <f>L48/I48</f>
        <v>1.6049072513498013E-2</v>
      </c>
      <c r="L48" s="344">
        <f>L14+L21+L27+L37+L45</f>
        <v>299705870.88733327</v>
      </c>
      <c r="M48" s="344">
        <v>18055796.915004909</v>
      </c>
      <c r="N48" s="326"/>
      <c r="O48" s="351">
        <v>12.1</v>
      </c>
    </row>
    <row r="49" spans="11:12" x14ac:dyDescent="0.35">
      <c r="L49" s="593"/>
    </row>
    <row r="52" spans="11:12" x14ac:dyDescent="0.35">
      <c r="K52" s="323"/>
    </row>
    <row r="53" spans="11:12" x14ac:dyDescent="0.35">
      <c r="K53" s="354"/>
    </row>
  </sheetData>
  <pageMargins left="0.7" right="0.7" top="0.75" bottom="0.75" header="0.3" footer="0.3"/>
  <ignoredErrors>
    <ignoredError sqref="L45" formulaRange="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B4CD-FE4D-4669-881D-86A8BAB68C87}">
  <sheetPr codeName="Sheet58"/>
  <dimension ref="A1:R47"/>
  <sheetViews>
    <sheetView showGridLines="0" workbookViewId="0">
      <selection activeCell="A29" sqref="A29"/>
    </sheetView>
  </sheetViews>
  <sheetFormatPr defaultColWidth="9.1796875" defaultRowHeight="14.5" x14ac:dyDescent="0.35"/>
  <cols>
    <col min="1" max="1" width="20.54296875" style="315" customWidth="1"/>
    <col min="2" max="2" width="31" style="315" customWidth="1"/>
    <col min="3" max="3" width="11.7265625" style="315" customWidth="1"/>
    <col min="4" max="4" width="18.81640625" style="315" customWidth="1"/>
    <col min="5" max="5" width="19.81640625" style="315" customWidth="1"/>
    <col min="6" max="6" width="18.1796875" style="315" customWidth="1"/>
    <col min="7" max="7" width="22.81640625" style="315" customWidth="1"/>
    <col min="8" max="8" width="16.1796875" style="323" customWidth="1"/>
    <col min="9" max="9" width="16.81640625" style="323" customWidth="1"/>
    <col min="10" max="12" width="11.7265625" style="290" customWidth="1"/>
    <col min="13" max="13" width="18.54296875" style="315" customWidth="1"/>
    <col min="14" max="14" width="19.26953125" style="315" customWidth="1"/>
    <col min="15" max="15" width="18.1796875" style="315" customWidth="1"/>
    <col min="16" max="16" width="22.54296875" style="315" customWidth="1"/>
    <col min="17" max="17" width="15.1796875" style="323" customWidth="1"/>
    <col min="18" max="18" width="14.26953125" style="323" bestFit="1" customWidth="1"/>
    <col min="19" max="16384" width="9.1796875" style="315"/>
  </cols>
  <sheetData>
    <row r="1" spans="1:18" ht="27" thickBot="1" x14ac:dyDescent="0.4">
      <c r="A1" s="321" t="s">
        <v>98</v>
      </c>
      <c r="B1" s="321" t="s">
        <v>152</v>
      </c>
      <c r="C1" s="324" t="s">
        <v>342</v>
      </c>
      <c r="D1" s="324" t="s">
        <v>248</v>
      </c>
      <c r="E1" s="324" t="s">
        <v>130</v>
      </c>
      <c r="F1" s="324" t="s">
        <v>249</v>
      </c>
      <c r="G1" s="324" t="s">
        <v>508</v>
      </c>
      <c r="H1" s="293" t="s">
        <v>522</v>
      </c>
      <c r="I1" s="293" t="s">
        <v>523</v>
      </c>
      <c r="J1" s="478" t="s">
        <v>222</v>
      </c>
      <c r="K1" s="478" t="s">
        <v>223</v>
      </c>
      <c r="L1" s="478" t="s">
        <v>224</v>
      </c>
      <c r="M1" s="324" t="s">
        <v>250</v>
      </c>
      <c r="N1" s="324" t="s">
        <v>140</v>
      </c>
      <c r="O1" s="324" t="s">
        <v>251</v>
      </c>
      <c r="P1" s="324" t="s">
        <v>509</v>
      </c>
      <c r="Q1" s="293" t="s">
        <v>194</v>
      </c>
      <c r="R1" s="293" t="s">
        <v>195</v>
      </c>
    </row>
    <row r="2" spans="1:18" ht="15.5" thickTop="1" thickBot="1" x14ac:dyDescent="0.4">
      <c r="A2" s="322" t="s">
        <v>198</v>
      </c>
      <c r="B2" s="322" t="s">
        <v>442</v>
      </c>
      <c r="C2" s="640">
        <v>11.246085474299299</v>
      </c>
      <c r="D2" s="340">
        <v>269381913.05046999</v>
      </c>
      <c r="E2" s="340">
        <v>61392.891340373099</v>
      </c>
      <c r="F2" s="340">
        <v>0</v>
      </c>
      <c r="G2" s="340">
        <v>0</v>
      </c>
      <c r="H2" s="341">
        <v>0</v>
      </c>
      <c r="I2" s="341">
        <v>-3713626.69173611</v>
      </c>
      <c r="J2" s="341">
        <v>0.76333374907329399</v>
      </c>
      <c r="K2" s="636">
        <v>0.76332359918451798</v>
      </c>
      <c r="L2" s="636">
        <v>0</v>
      </c>
      <c r="M2" s="340">
        <v>205628305.621351</v>
      </c>
      <c r="N2" s="340">
        <v>46862.642782277697</v>
      </c>
      <c r="O2" s="340">
        <v>0</v>
      </c>
      <c r="P2" s="340">
        <v>0</v>
      </c>
      <c r="Q2" s="294">
        <v>0</v>
      </c>
      <c r="R2" s="294">
        <v>-2833444.4020003602</v>
      </c>
    </row>
    <row r="3" spans="1:18" ht="15" thickBot="1" x14ac:dyDescent="0.4">
      <c r="A3" s="322" t="s">
        <v>198</v>
      </c>
      <c r="B3" s="322" t="s">
        <v>439</v>
      </c>
      <c r="C3" s="640">
        <v>13.811473035363599</v>
      </c>
      <c r="D3" s="340">
        <v>266167845.243141</v>
      </c>
      <c r="E3" s="340">
        <v>44936.7153183388</v>
      </c>
      <c r="F3" s="340">
        <v>2999487.031</v>
      </c>
      <c r="G3" s="340">
        <v>282.16463879999998</v>
      </c>
      <c r="H3" s="341">
        <v>0</v>
      </c>
      <c r="I3" s="341">
        <v>-1179092.7587522599</v>
      </c>
      <c r="J3" s="341">
        <v>0.77051417887760998</v>
      </c>
      <c r="K3" s="636">
        <v>0.782725154273753</v>
      </c>
      <c r="L3" s="636">
        <v>0.70000002933835004</v>
      </c>
      <c r="M3" s="340">
        <v>205086098.72114199</v>
      </c>
      <c r="N3" s="340">
        <v>35173.097430102498</v>
      </c>
      <c r="O3" s="340">
        <v>2099641.0096999998</v>
      </c>
      <c r="P3" s="340">
        <v>197.51524716</v>
      </c>
      <c r="Q3" s="294">
        <v>0</v>
      </c>
      <c r="R3" s="294">
        <v>-943274.207001806</v>
      </c>
    </row>
    <row r="4" spans="1:18" ht="15" thickBot="1" x14ac:dyDescent="0.4">
      <c r="A4" s="322" t="s">
        <v>198</v>
      </c>
      <c r="B4" s="322" t="s">
        <v>542</v>
      </c>
      <c r="C4" s="640">
        <v>12.4944487442349</v>
      </c>
      <c r="D4" s="340">
        <v>222815490.52518001</v>
      </c>
      <c r="E4" s="340">
        <v>44833.815651756697</v>
      </c>
      <c r="F4" s="340">
        <v>367703.70401769201</v>
      </c>
      <c r="G4" s="340">
        <v>14162.475030108901</v>
      </c>
      <c r="H4" s="341">
        <v>-8311759.2491441397</v>
      </c>
      <c r="I4" s="341">
        <v>-2314711.8746377798</v>
      </c>
      <c r="J4" s="341">
        <v>0.97024405540415803</v>
      </c>
      <c r="K4" s="636">
        <v>0.97013915270107698</v>
      </c>
      <c r="L4" s="636">
        <v>0.97918438743240999</v>
      </c>
      <c r="M4" s="340">
        <v>216185405.13401699</v>
      </c>
      <c r="N4" s="340">
        <v>43495.039928751503</v>
      </c>
      <c r="O4" s="340">
        <v>360049.72617519199</v>
      </c>
      <c r="P4" s="340">
        <v>13737.600779205601</v>
      </c>
      <c r="Q4" s="294">
        <v>-8062406.4716698201</v>
      </c>
      <c r="R4" s="294">
        <v>-2245270.51839865</v>
      </c>
    </row>
    <row r="5" spans="1:18" ht="15" thickBot="1" x14ac:dyDescent="0.4">
      <c r="A5" s="322" t="s">
        <v>198</v>
      </c>
      <c r="B5" s="322" t="s">
        <v>158</v>
      </c>
      <c r="C5" s="640">
        <v>19.974185451619299</v>
      </c>
      <c r="D5" s="340">
        <v>54194123.2507746</v>
      </c>
      <c r="E5" s="340">
        <v>14.44</v>
      </c>
      <c r="F5" s="340">
        <v>0</v>
      </c>
      <c r="G5" s="340">
        <v>0</v>
      </c>
      <c r="H5" s="341">
        <v>0</v>
      </c>
      <c r="I5" s="341">
        <v>0</v>
      </c>
      <c r="J5" s="341">
        <v>0.86460592706537898</v>
      </c>
      <c r="K5" s="636">
        <v>0.81</v>
      </c>
      <c r="L5" s="636">
        <v>0</v>
      </c>
      <c r="M5" s="340">
        <v>46856560.174731404</v>
      </c>
      <c r="N5" s="340">
        <v>11.696400000000001</v>
      </c>
      <c r="O5" s="340">
        <v>0</v>
      </c>
      <c r="P5" s="340">
        <v>0</v>
      </c>
      <c r="Q5" s="294">
        <v>0</v>
      </c>
      <c r="R5" s="294">
        <v>0</v>
      </c>
    </row>
    <row r="6" spans="1:18" ht="15" thickBot="1" x14ac:dyDescent="0.4">
      <c r="A6" s="322" t="s">
        <v>198</v>
      </c>
      <c r="B6" s="322" t="s">
        <v>444</v>
      </c>
      <c r="C6" s="640">
        <v>8.0494645999505092</v>
      </c>
      <c r="D6" s="340">
        <v>43225396.368938603</v>
      </c>
      <c r="E6" s="340">
        <v>6062.6675089585797</v>
      </c>
      <c r="F6" s="340">
        <v>0</v>
      </c>
      <c r="G6" s="340">
        <v>0</v>
      </c>
      <c r="H6" s="341">
        <v>0</v>
      </c>
      <c r="I6" s="341">
        <v>0</v>
      </c>
      <c r="J6" s="341">
        <v>0.76999999999999902</v>
      </c>
      <c r="K6" s="636">
        <v>0.77999999999999903</v>
      </c>
      <c r="L6" s="636">
        <v>0</v>
      </c>
      <c r="M6" s="340">
        <v>33283555.204082701</v>
      </c>
      <c r="N6" s="340">
        <v>4728.8806569876897</v>
      </c>
      <c r="O6" s="340">
        <v>0</v>
      </c>
      <c r="P6" s="340">
        <v>0</v>
      </c>
      <c r="Q6" s="294">
        <v>0</v>
      </c>
      <c r="R6" s="294">
        <v>0</v>
      </c>
    </row>
    <row r="7" spans="1:18" ht="15" thickBot="1" x14ac:dyDescent="0.4">
      <c r="A7" s="322" t="s">
        <v>198</v>
      </c>
      <c r="B7" s="322" t="s">
        <v>586</v>
      </c>
      <c r="C7" s="640">
        <v>7</v>
      </c>
      <c r="D7" s="340">
        <v>34145567.6705584</v>
      </c>
      <c r="E7" s="340">
        <v>0</v>
      </c>
      <c r="F7" s="340">
        <v>0</v>
      </c>
      <c r="G7" s="340">
        <v>0</v>
      </c>
      <c r="H7" s="341">
        <v>0</v>
      </c>
      <c r="I7" s="341">
        <v>0</v>
      </c>
      <c r="J7" s="341">
        <v>1</v>
      </c>
      <c r="K7" s="636">
        <v>0</v>
      </c>
      <c r="L7" s="636">
        <v>0</v>
      </c>
      <c r="M7" s="340">
        <v>34145567.6705584</v>
      </c>
      <c r="N7" s="340">
        <v>0</v>
      </c>
      <c r="O7" s="340">
        <v>0</v>
      </c>
      <c r="P7" s="340">
        <v>0</v>
      </c>
      <c r="Q7" s="294">
        <v>0</v>
      </c>
      <c r="R7" s="294">
        <v>0</v>
      </c>
    </row>
    <row r="8" spans="1:18" ht="15" thickBot="1" x14ac:dyDescent="0.4">
      <c r="A8" s="322" t="s">
        <v>198</v>
      </c>
      <c r="B8" s="322" t="s">
        <v>538</v>
      </c>
      <c r="C8" s="640">
        <v>17.399999999999999</v>
      </c>
      <c r="D8" s="340">
        <v>29863564.844912201</v>
      </c>
      <c r="E8" s="340">
        <v>4400.4275384326102</v>
      </c>
      <c r="F8" s="340">
        <v>78926.502811249695</v>
      </c>
      <c r="G8" s="340">
        <v>17689.6139422058</v>
      </c>
      <c r="H8" s="341">
        <v>-617475.13110879401</v>
      </c>
      <c r="I8" s="341">
        <v>-77779.193778113404</v>
      </c>
      <c r="J8" s="341">
        <v>0.53000000000000103</v>
      </c>
      <c r="K8" s="636">
        <v>0.52999999999999903</v>
      </c>
      <c r="L8" s="636">
        <v>0.52999999999999903</v>
      </c>
      <c r="M8" s="340">
        <v>15827689.367803499</v>
      </c>
      <c r="N8" s="340">
        <v>2332.2265953692799</v>
      </c>
      <c r="O8" s="340">
        <v>41831.046489962297</v>
      </c>
      <c r="P8" s="340">
        <v>9375.4953893690999</v>
      </c>
      <c r="Q8" s="294">
        <v>-327261.81948766101</v>
      </c>
      <c r="R8" s="294">
        <v>-41222.972702400097</v>
      </c>
    </row>
    <row r="9" spans="1:18" ht="15" thickBot="1" x14ac:dyDescent="0.4">
      <c r="A9" s="322" t="s">
        <v>198</v>
      </c>
      <c r="B9" s="322" t="s">
        <v>440</v>
      </c>
      <c r="C9" s="640">
        <v>15.9243180262831</v>
      </c>
      <c r="D9" s="340">
        <v>26935745.1603342</v>
      </c>
      <c r="E9" s="340">
        <v>3212.5547451629</v>
      </c>
      <c r="F9" s="340">
        <v>0</v>
      </c>
      <c r="G9" s="340">
        <v>0</v>
      </c>
      <c r="H9" s="341">
        <v>0</v>
      </c>
      <c r="I9" s="341">
        <v>-12394</v>
      </c>
      <c r="J9" s="341">
        <v>0.51770729675892202</v>
      </c>
      <c r="K9" s="636">
        <v>0.50321764724255102</v>
      </c>
      <c r="L9" s="636">
        <v>0</v>
      </c>
      <c r="M9" s="340">
        <v>13944831.813143799</v>
      </c>
      <c r="N9" s="340">
        <v>1616.61424049877</v>
      </c>
      <c r="O9" s="340">
        <v>0</v>
      </c>
      <c r="P9" s="340">
        <v>0</v>
      </c>
      <c r="Q9" s="294">
        <v>0</v>
      </c>
      <c r="R9" s="294">
        <v>-6320.94</v>
      </c>
    </row>
    <row r="10" spans="1:18" ht="15" thickBot="1" x14ac:dyDescent="0.4">
      <c r="A10" s="322" t="s">
        <v>198</v>
      </c>
      <c r="B10" s="322" t="s">
        <v>696</v>
      </c>
      <c r="C10" s="640">
        <v>8.5</v>
      </c>
      <c r="D10" s="340">
        <v>23364352.927235398</v>
      </c>
      <c r="E10" s="340">
        <v>2041.09348608554</v>
      </c>
      <c r="F10" s="340">
        <v>68572.975167162003</v>
      </c>
      <c r="G10" s="340">
        <v>0</v>
      </c>
      <c r="H10" s="341">
        <v>0</v>
      </c>
      <c r="I10" s="341">
        <v>0</v>
      </c>
      <c r="J10" s="341">
        <v>0.93999999999999895</v>
      </c>
      <c r="K10" s="636">
        <v>0.94000000000000195</v>
      </c>
      <c r="L10" s="636">
        <v>0.93999999999999895</v>
      </c>
      <c r="M10" s="340">
        <v>21962491.751601201</v>
      </c>
      <c r="N10" s="340">
        <v>1918.62787692041</v>
      </c>
      <c r="O10" s="340">
        <v>64458.596657132199</v>
      </c>
      <c r="P10" s="340">
        <v>0</v>
      </c>
      <c r="Q10" s="294">
        <v>0</v>
      </c>
      <c r="R10" s="294">
        <v>0</v>
      </c>
    </row>
    <row r="11" spans="1:18" ht="15" thickBot="1" x14ac:dyDescent="0.4">
      <c r="A11" s="322" t="s">
        <v>198</v>
      </c>
      <c r="B11" s="322" t="s">
        <v>454</v>
      </c>
      <c r="C11" s="640">
        <v>7.3</v>
      </c>
      <c r="D11" s="340">
        <v>22473829.888369702</v>
      </c>
      <c r="E11" s="340">
        <v>1455.23</v>
      </c>
      <c r="F11" s="340">
        <v>0</v>
      </c>
      <c r="G11" s="340">
        <v>0</v>
      </c>
      <c r="H11" s="341">
        <v>0</v>
      </c>
      <c r="I11" s="341">
        <v>0</v>
      </c>
      <c r="J11" s="341">
        <v>1</v>
      </c>
      <c r="K11" s="636">
        <v>1</v>
      </c>
      <c r="L11" s="636">
        <v>0</v>
      </c>
      <c r="M11" s="340">
        <v>22473829.888369702</v>
      </c>
      <c r="N11" s="340">
        <v>1455.23</v>
      </c>
      <c r="O11" s="340">
        <v>0</v>
      </c>
      <c r="P11" s="340">
        <v>0</v>
      </c>
      <c r="Q11" s="294">
        <v>0</v>
      </c>
      <c r="R11" s="294">
        <v>0</v>
      </c>
    </row>
    <row r="12" spans="1:18" ht="15" thickBot="1" x14ac:dyDescent="0.4">
      <c r="A12" s="322" t="s">
        <v>198</v>
      </c>
      <c r="B12" s="322" t="s">
        <v>627</v>
      </c>
      <c r="C12" s="640">
        <v>5.6916516167119502</v>
      </c>
      <c r="D12" s="340">
        <v>10668396.4014784</v>
      </c>
      <c r="E12" s="340">
        <v>0</v>
      </c>
      <c r="F12" s="340">
        <v>0</v>
      </c>
      <c r="G12" s="340">
        <v>0</v>
      </c>
      <c r="H12" s="341">
        <v>0</v>
      </c>
      <c r="I12" s="341">
        <v>0</v>
      </c>
      <c r="J12" s="341">
        <v>0.98638057252025002</v>
      </c>
      <c r="K12" s="636">
        <v>0</v>
      </c>
      <c r="L12" s="636">
        <v>0</v>
      </c>
      <c r="M12" s="340">
        <v>10523098.9503632</v>
      </c>
      <c r="N12" s="340">
        <v>0</v>
      </c>
      <c r="O12" s="340">
        <v>0</v>
      </c>
      <c r="P12" s="340">
        <v>0</v>
      </c>
      <c r="Q12" s="294">
        <v>0</v>
      </c>
      <c r="R12" s="294">
        <v>0</v>
      </c>
    </row>
    <row r="13" spans="1:18" ht="15" thickBot="1" x14ac:dyDescent="0.4">
      <c r="A13" s="322" t="s">
        <v>198</v>
      </c>
      <c r="B13" s="322" t="s">
        <v>446</v>
      </c>
      <c r="C13" s="640">
        <v>3.9124526954864902</v>
      </c>
      <c r="D13" s="340">
        <v>2339215.8334040102</v>
      </c>
      <c r="E13" s="340">
        <v>0</v>
      </c>
      <c r="F13" s="340">
        <v>16774</v>
      </c>
      <c r="G13" s="340">
        <v>0</v>
      </c>
      <c r="H13" s="341">
        <v>0</v>
      </c>
      <c r="I13" s="341">
        <v>0</v>
      </c>
      <c r="J13" s="341">
        <v>0.93999999999999895</v>
      </c>
      <c r="K13" s="636">
        <v>0</v>
      </c>
      <c r="L13" s="636">
        <v>0.94</v>
      </c>
      <c r="M13" s="340">
        <v>2198862.8833997701</v>
      </c>
      <c r="N13" s="340">
        <v>0</v>
      </c>
      <c r="O13" s="340">
        <v>15767.56</v>
      </c>
      <c r="P13" s="340">
        <v>0</v>
      </c>
      <c r="Q13" s="294">
        <v>0</v>
      </c>
      <c r="R13" s="294">
        <v>0</v>
      </c>
    </row>
    <row r="14" spans="1:18" ht="15" thickBot="1" x14ac:dyDescent="0.4">
      <c r="A14" s="322" t="s">
        <v>97</v>
      </c>
      <c r="B14" s="322" t="s">
        <v>587</v>
      </c>
      <c r="C14" s="640">
        <v>10.8748421932127</v>
      </c>
      <c r="D14" s="340">
        <v>318243559.25599998</v>
      </c>
      <c r="E14" s="340">
        <v>42497.732586700004</v>
      </c>
      <c r="F14" s="340">
        <v>0</v>
      </c>
      <c r="G14" s="340">
        <v>0</v>
      </c>
      <c r="H14" s="341">
        <v>0</v>
      </c>
      <c r="I14" s="341">
        <v>-7360519.3476844998</v>
      </c>
      <c r="J14" s="341">
        <v>0.555252359667884</v>
      </c>
      <c r="K14" s="636">
        <v>0.54886950377912502</v>
      </c>
      <c r="L14" s="636">
        <v>0</v>
      </c>
      <c r="M14" s="340">
        <v>176705487.22600001</v>
      </c>
      <c r="N14" s="340">
        <v>23325.709396599999</v>
      </c>
      <c r="O14" s="340">
        <v>0</v>
      </c>
      <c r="P14" s="340">
        <v>0</v>
      </c>
      <c r="Q14" s="294">
        <v>0</v>
      </c>
      <c r="R14" s="294">
        <v>-4047315.1442414098</v>
      </c>
    </row>
    <row r="15" spans="1:18" ht="15" thickBot="1" x14ac:dyDescent="0.4">
      <c r="A15" s="322" t="s">
        <v>97</v>
      </c>
      <c r="B15" s="322" t="s">
        <v>267</v>
      </c>
      <c r="C15" s="640">
        <v>10.0850018388017</v>
      </c>
      <c r="D15" s="340">
        <v>56476825.546584003</v>
      </c>
      <c r="E15" s="340">
        <v>12663.462170197499</v>
      </c>
      <c r="F15" s="340">
        <v>6344294.2815165902</v>
      </c>
      <c r="G15" s="340">
        <v>191250.19540776999</v>
      </c>
      <c r="H15" s="341">
        <v>0</v>
      </c>
      <c r="I15" s="341">
        <v>0</v>
      </c>
      <c r="J15" s="341">
        <v>0.79250751794672902</v>
      </c>
      <c r="K15" s="636">
        <v>0.77872971616452602</v>
      </c>
      <c r="L15" s="636">
        <v>0.89453078591179302</v>
      </c>
      <c r="M15" s="340">
        <v>44758308.835433699</v>
      </c>
      <c r="N15" s="340">
        <v>9861.4143014581405</v>
      </c>
      <c r="O15" s="340">
        <v>5675166.5497007295</v>
      </c>
      <c r="P15" s="340">
        <v>120487.623106895</v>
      </c>
      <c r="Q15" s="294">
        <v>0</v>
      </c>
      <c r="R15" s="294">
        <v>0</v>
      </c>
    </row>
    <row r="16" spans="1:18" ht="15" thickBot="1" x14ac:dyDescent="0.4">
      <c r="A16" s="322" t="s">
        <v>97</v>
      </c>
      <c r="B16" s="322" t="s">
        <v>589</v>
      </c>
      <c r="C16" s="640">
        <v>9.6597924905184307</v>
      </c>
      <c r="D16" s="340">
        <v>16918413.394808099</v>
      </c>
      <c r="E16" s="340">
        <v>2371.11519840958</v>
      </c>
      <c r="F16" s="340">
        <v>0</v>
      </c>
      <c r="G16" s="340">
        <v>3042.49151344437</v>
      </c>
      <c r="H16" s="341">
        <v>-249048.614811751</v>
      </c>
      <c r="I16" s="341">
        <v>-299660.38549486297</v>
      </c>
      <c r="J16" s="341">
        <v>0.84186957220298797</v>
      </c>
      <c r="K16" s="636">
        <v>0.83953950930630805</v>
      </c>
      <c r="L16" s="636">
        <v>0</v>
      </c>
      <c r="M16" s="340">
        <v>14243097.4470404</v>
      </c>
      <c r="N16" s="340">
        <v>1990.6448901815099</v>
      </c>
      <c r="O16" s="340">
        <v>0</v>
      </c>
      <c r="P16" s="340">
        <v>3164.1911739821498</v>
      </c>
      <c r="Q16" s="294">
        <v>-209200.836441872</v>
      </c>
      <c r="R16" s="294">
        <v>-251714.72381568499</v>
      </c>
    </row>
    <row r="17" spans="1:18" ht="15" thickBot="1" x14ac:dyDescent="0.4">
      <c r="A17" s="322" t="s">
        <v>97</v>
      </c>
      <c r="B17" s="322" t="s">
        <v>590</v>
      </c>
      <c r="C17" s="640">
        <v>8.1272676114708897</v>
      </c>
      <c r="D17" s="340">
        <v>9316945.1975781508</v>
      </c>
      <c r="E17" s="340">
        <v>1031.1157224446199</v>
      </c>
      <c r="F17" s="340">
        <v>0</v>
      </c>
      <c r="G17" s="340">
        <v>52076.675501964797</v>
      </c>
      <c r="H17" s="341">
        <v>-136848.14861151401</v>
      </c>
      <c r="I17" s="341">
        <v>-46902.661822901398</v>
      </c>
      <c r="J17" s="341">
        <v>0.86591118423218305</v>
      </c>
      <c r="K17" s="636">
        <v>0.87534796726908104</v>
      </c>
      <c r="L17" s="636">
        <v>0</v>
      </c>
      <c r="M17" s="340">
        <v>8067647.0494612399</v>
      </c>
      <c r="N17" s="340">
        <v>902.585051661085</v>
      </c>
      <c r="O17" s="340">
        <v>0</v>
      </c>
      <c r="P17" s="340">
        <v>53638.975767023701</v>
      </c>
      <c r="Q17" s="294">
        <v>-109645.413659108</v>
      </c>
      <c r="R17" s="294">
        <v>-39867.262549466199</v>
      </c>
    </row>
    <row r="18" spans="1:18" ht="15" thickBot="1" x14ac:dyDescent="0.4">
      <c r="A18" s="322" t="s">
        <v>97</v>
      </c>
      <c r="B18" s="322" t="s">
        <v>456</v>
      </c>
      <c r="C18" s="640">
        <v>16.151859480864399</v>
      </c>
      <c r="D18" s="340">
        <v>6141695.5830442598</v>
      </c>
      <c r="E18" s="340">
        <v>2464.0431283296498</v>
      </c>
      <c r="F18" s="340">
        <v>248388.52038142801</v>
      </c>
      <c r="G18" s="340">
        <v>0</v>
      </c>
      <c r="H18" s="341">
        <v>0</v>
      </c>
      <c r="I18" s="341">
        <v>0</v>
      </c>
      <c r="J18" s="341">
        <v>0.78783243992407503</v>
      </c>
      <c r="K18" s="636">
        <v>0.79392685623548198</v>
      </c>
      <c r="L18" s="636">
        <v>0.89910760344222995</v>
      </c>
      <c r="M18" s="340">
        <v>4838627.0164606804</v>
      </c>
      <c r="N18" s="340">
        <v>1956.2700145034</v>
      </c>
      <c r="O18" s="340">
        <v>223328.007282707</v>
      </c>
      <c r="P18" s="340">
        <v>0</v>
      </c>
      <c r="Q18" s="294">
        <v>0</v>
      </c>
      <c r="R18" s="294">
        <v>0</v>
      </c>
    </row>
    <row r="19" spans="1:18" ht="15" thickBot="1" x14ac:dyDescent="0.4">
      <c r="A19" s="322" t="s">
        <v>97</v>
      </c>
      <c r="B19" s="322" t="s">
        <v>448</v>
      </c>
      <c r="C19" s="640">
        <v>5</v>
      </c>
      <c r="D19" s="340">
        <v>0</v>
      </c>
      <c r="E19" s="340">
        <v>0</v>
      </c>
      <c r="F19" s="340">
        <v>0</v>
      </c>
      <c r="G19" s="340">
        <v>0</v>
      </c>
      <c r="H19" s="341">
        <v>0</v>
      </c>
      <c r="I19" s="341">
        <v>0</v>
      </c>
      <c r="J19" s="341">
        <v>0</v>
      </c>
      <c r="K19" s="636">
        <v>0</v>
      </c>
      <c r="L19" s="636">
        <v>0</v>
      </c>
      <c r="M19" s="340">
        <v>105968420.90390401</v>
      </c>
      <c r="N19" s="340">
        <v>18290.439772454702</v>
      </c>
      <c r="O19" s="340">
        <v>0</v>
      </c>
      <c r="P19" s="340">
        <v>0</v>
      </c>
      <c r="Q19" s="294">
        <v>0</v>
      </c>
      <c r="R19" s="294">
        <v>0</v>
      </c>
    </row>
    <row r="20" spans="1:18" ht="15" thickBot="1" x14ac:dyDescent="0.4">
      <c r="A20" s="322" t="s">
        <v>199</v>
      </c>
      <c r="B20" s="322" t="s">
        <v>521</v>
      </c>
      <c r="C20" s="640">
        <v>10.445322328283901</v>
      </c>
      <c r="D20" s="340">
        <v>82914480.823997393</v>
      </c>
      <c r="E20" s="340">
        <v>10854.8787300075</v>
      </c>
      <c r="F20" s="340">
        <v>0</v>
      </c>
      <c r="G20" s="340">
        <v>0</v>
      </c>
      <c r="H20" s="341">
        <v>0</v>
      </c>
      <c r="I20" s="341">
        <v>-1760375.64474125</v>
      </c>
      <c r="J20" s="341">
        <v>0.84850425971344101</v>
      </c>
      <c r="K20" s="636">
        <v>0.843656310046205</v>
      </c>
      <c r="L20" s="636">
        <v>0</v>
      </c>
      <c r="M20" s="340">
        <v>70353290.171090201</v>
      </c>
      <c r="N20" s="340">
        <v>9157.7869353571896</v>
      </c>
      <c r="O20" s="340">
        <v>0</v>
      </c>
      <c r="P20" s="340">
        <v>0</v>
      </c>
      <c r="Q20" s="294">
        <v>0</v>
      </c>
      <c r="R20" s="294">
        <v>-1483638.0895976799</v>
      </c>
    </row>
    <row r="21" spans="1:18" ht="15" thickBot="1" x14ac:dyDescent="0.4">
      <c r="A21" s="322" t="s">
        <v>199</v>
      </c>
      <c r="B21" s="322" t="s">
        <v>520</v>
      </c>
      <c r="C21" s="640">
        <v>7.5770506531936004</v>
      </c>
      <c r="D21" s="340">
        <v>7999925.8923343997</v>
      </c>
      <c r="E21" s="340">
        <v>1385.515226</v>
      </c>
      <c r="F21" s="340">
        <v>0</v>
      </c>
      <c r="G21" s="340">
        <v>0</v>
      </c>
      <c r="H21" s="341">
        <v>0</v>
      </c>
      <c r="I21" s="341">
        <v>0</v>
      </c>
      <c r="J21" s="341">
        <v>1</v>
      </c>
      <c r="K21" s="636">
        <v>1</v>
      </c>
      <c r="L21" s="636">
        <v>0</v>
      </c>
      <c r="M21" s="340">
        <v>7999925.8923343997</v>
      </c>
      <c r="N21" s="340">
        <v>1385.515226</v>
      </c>
      <c r="O21" s="340">
        <v>0</v>
      </c>
      <c r="P21" s="340">
        <v>0</v>
      </c>
      <c r="Q21" s="294">
        <v>0</v>
      </c>
      <c r="R21" s="294">
        <v>0</v>
      </c>
    </row>
    <row r="22" spans="1:18" ht="15" thickBot="1" x14ac:dyDescent="0.4">
      <c r="A22" s="322" t="s">
        <v>199</v>
      </c>
      <c r="B22" s="322" t="s">
        <v>629</v>
      </c>
      <c r="C22" s="640">
        <v>17.1850384931547</v>
      </c>
      <c r="D22" s="340">
        <v>4343015.7197885998</v>
      </c>
      <c r="E22" s="340">
        <v>475.12492884836098</v>
      </c>
      <c r="F22" s="340">
        <v>661332.12335316604</v>
      </c>
      <c r="G22" s="340">
        <v>26175.172245295402</v>
      </c>
      <c r="H22" s="341">
        <v>-33563.11683762</v>
      </c>
      <c r="I22" s="341">
        <v>-16988.222055607399</v>
      </c>
      <c r="J22" s="341">
        <v>1</v>
      </c>
      <c r="K22" s="636">
        <v>1</v>
      </c>
      <c r="L22" s="636">
        <v>1</v>
      </c>
      <c r="M22" s="340">
        <v>4343015.7197885998</v>
      </c>
      <c r="N22" s="340">
        <v>475.12492884836098</v>
      </c>
      <c r="O22" s="340">
        <v>661332.12335316604</v>
      </c>
      <c r="P22" s="340">
        <v>26175.172245295402</v>
      </c>
      <c r="Q22" s="294">
        <v>-33563.11683762</v>
      </c>
      <c r="R22" s="294">
        <v>-16988.222055607399</v>
      </c>
    </row>
    <row r="23" spans="1:18" ht="15" thickBot="1" x14ac:dyDescent="0.4">
      <c r="A23" s="322" t="s">
        <v>199</v>
      </c>
      <c r="B23" s="322" t="s">
        <v>628</v>
      </c>
      <c r="C23" s="640">
        <v>16.120732412531702</v>
      </c>
      <c r="D23" s="340">
        <v>1978979.3752692</v>
      </c>
      <c r="E23" s="340">
        <v>611.12617528176997</v>
      </c>
      <c r="F23" s="340">
        <v>39798.519497570298</v>
      </c>
      <c r="G23" s="340">
        <v>170.87236893916901</v>
      </c>
      <c r="H23" s="341">
        <v>0</v>
      </c>
      <c r="I23" s="341">
        <v>-15950.0480314141</v>
      </c>
      <c r="J23" s="341">
        <v>1</v>
      </c>
      <c r="K23" s="636">
        <v>1</v>
      </c>
      <c r="L23" s="636">
        <v>1</v>
      </c>
      <c r="M23" s="340">
        <v>1978979.3752692</v>
      </c>
      <c r="N23" s="340">
        <v>611.12617528176997</v>
      </c>
      <c r="O23" s="340">
        <v>39798.519497570298</v>
      </c>
      <c r="P23" s="340">
        <v>170.87236893916901</v>
      </c>
      <c r="Q23" s="294">
        <v>0</v>
      </c>
      <c r="R23" s="294">
        <v>-15950.0480314141</v>
      </c>
    </row>
    <row r="24" spans="1:18" ht="15" thickBot="1" x14ac:dyDescent="0.4">
      <c r="A24" s="322" t="s">
        <v>199</v>
      </c>
      <c r="B24" s="322" t="s">
        <v>630</v>
      </c>
      <c r="C24" s="640">
        <v>19.479215467458399</v>
      </c>
      <c r="D24" s="340">
        <v>1798458.4693</v>
      </c>
      <c r="E24" s="340">
        <v>712.16195000000005</v>
      </c>
      <c r="F24" s="340">
        <v>341064.59292999998</v>
      </c>
      <c r="G24" s="340">
        <v>2648.7185917000002</v>
      </c>
      <c r="H24" s="341">
        <v>0</v>
      </c>
      <c r="I24" s="341">
        <v>-10090.280000000001</v>
      </c>
      <c r="J24" s="341">
        <v>1</v>
      </c>
      <c r="K24" s="636">
        <v>1</v>
      </c>
      <c r="L24" s="636">
        <v>1</v>
      </c>
      <c r="M24" s="340">
        <v>1798458.4693</v>
      </c>
      <c r="N24" s="340">
        <v>712.16195000000005</v>
      </c>
      <c r="O24" s="340">
        <v>341064.59292999998</v>
      </c>
      <c r="P24" s="340">
        <v>2648.7185876600001</v>
      </c>
      <c r="Q24" s="294">
        <v>0</v>
      </c>
      <c r="R24" s="294">
        <v>-10090.280000000001</v>
      </c>
    </row>
    <row r="25" spans="1:18" ht="15" thickBot="1" x14ac:dyDescent="0.4">
      <c r="A25" s="322" t="s">
        <v>199</v>
      </c>
      <c r="B25" s="322" t="s">
        <v>552</v>
      </c>
      <c r="C25" s="640">
        <v>7.3342987974323002</v>
      </c>
      <c r="D25" s="340">
        <v>1398962.9334738499</v>
      </c>
      <c r="E25" s="340">
        <v>170.40762257306099</v>
      </c>
      <c r="F25" s="340">
        <v>60865.146097089899</v>
      </c>
      <c r="G25" s="340">
        <v>5813.0277058829597</v>
      </c>
      <c r="H25" s="341">
        <v>-15936.066163760001</v>
      </c>
      <c r="I25" s="341">
        <v>-8094.8004579600001</v>
      </c>
      <c r="J25" s="341">
        <v>1</v>
      </c>
      <c r="K25" s="636">
        <v>1</v>
      </c>
      <c r="L25" s="636">
        <v>1</v>
      </c>
      <c r="M25" s="340">
        <v>1398962.9334738499</v>
      </c>
      <c r="N25" s="340">
        <v>170.40762257306099</v>
      </c>
      <c r="O25" s="340">
        <v>60865.146097089899</v>
      </c>
      <c r="P25" s="340">
        <v>5813.0277058829597</v>
      </c>
      <c r="Q25" s="294">
        <v>-15936.066163760001</v>
      </c>
      <c r="R25" s="294">
        <v>-8094.8004579600001</v>
      </c>
    </row>
    <row r="26" spans="1:18" ht="15" thickBot="1" x14ac:dyDescent="0.4">
      <c r="A26" s="322" t="s">
        <v>199</v>
      </c>
      <c r="B26" s="322" t="s">
        <v>592</v>
      </c>
      <c r="C26" s="640">
        <v>15.4331013542559</v>
      </c>
      <c r="D26" s="340">
        <v>1372381.9108655199</v>
      </c>
      <c r="E26" s="340">
        <v>199.48236867923001</v>
      </c>
      <c r="F26" s="340">
        <v>0</v>
      </c>
      <c r="G26" s="340">
        <v>2037.6714466203</v>
      </c>
      <c r="H26" s="341">
        <v>0</v>
      </c>
      <c r="I26" s="341">
        <v>-8237.6343274472201</v>
      </c>
      <c r="J26" s="341">
        <v>1</v>
      </c>
      <c r="K26" s="636">
        <v>1</v>
      </c>
      <c r="L26" s="636">
        <v>0</v>
      </c>
      <c r="M26" s="340">
        <v>1372381.9108655199</v>
      </c>
      <c r="N26" s="340">
        <v>199.48236867923001</v>
      </c>
      <c r="O26" s="340">
        <v>0</v>
      </c>
      <c r="P26" s="340">
        <v>2037.6714466203</v>
      </c>
      <c r="Q26" s="294">
        <v>0</v>
      </c>
      <c r="R26" s="294">
        <v>-8237.6343274472201</v>
      </c>
    </row>
    <row r="27" spans="1:18" ht="15" thickBot="1" x14ac:dyDescent="0.4">
      <c r="A27" s="322" t="s">
        <v>199</v>
      </c>
      <c r="B27" s="322" t="s">
        <v>631</v>
      </c>
      <c r="C27" s="640">
        <v>20.425943551828698</v>
      </c>
      <c r="D27" s="340">
        <v>348377.16194418998</v>
      </c>
      <c r="E27" s="340">
        <v>70.229811956357295</v>
      </c>
      <c r="F27" s="340">
        <v>42564.082862675001</v>
      </c>
      <c r="G27" s="340">
        <v>158.334675623279</v>
      </c>
      <c r="H27" s="341">
        <v>0</v>
      </c>
      <c r="I27" s="341">
        <v>-1294.0237144346399</v>
      </c>
      <c r="J27" s="341">
        <v>1</v>
      </c>
      <c r="K27" s="636">
        <v>1</v>
      </c>
      <c r="L27" s="636">
        <v>1</v>
      </c>
      <c r="M27" s="340">
        <v>348377.16194418998</v>
      </c>
      <c r="N27" s="340">
        <v>70.229811956357295</v>
      </c>
      <c r="O27" s="340">
        <v>42564.082862675001</v>
      </c>
      <c r="P27" s="340">
        <v>158.334675623279</v>
      </c>
      <c r="Q27" s="294">
        <v>0</v>
      </c>
      <c r="R27" s="294">
        <v>-1294.0237144346399</v>
      </c>
    </row>
    <row r="28" spans="1:18" ht="15" thickBot="1" x14ac:dyDescent="0.4">
      <c r="A28" s="322" t="s">
        <v>563</v>
      </c>
      <c r="B28" s="322" t="s">
        <v>449</v>
      </c>
      <c r="C28" s="640">
        <v>11.611883273228999</v>
      </c>
      <c r="D28" s="340">
        <v>108183379.934239</v>
      </c>
      <c r="E28" s="340">
        <v>12823.8853617155</v>
      </c>
      <c r="F28" s="340">
        <v>653124</v>
      </c>
      <c r="G28" s="340">
        <v>0</v>
      </c>
      <c r="H28" s="341">
        <v>0</v>
      </c>
      <c r="I28" s="341">
        <v>-1907365.6055626899</v>
      </c>
      <c r="J28" s="341">
        <v>1</v>
      </c>
      <c r="K28" s="636">
        <v>1</v>
      </c>
      <c r="L28" s="636">
        <v>1</v>
      </c>
      <c r="M28" s="340">
        <v>108183379.934239</v>
      </c>
      <c r="N28" s="340">
        <v>12823.8853617155</v>
      </c>
      <c r="O28" s="340">
        <v>653124</v>
      </c>
      <c r="P28" s="340">
        <v>0</v>
      </c>
      <c r="Q28" s="294">
        <v>0</v>
      </c>
      <c r="R28" s="294">
        <v>-1907365.6055626899</v>
      </c>
    </row>
    <row r="29" spans="1:18" ht="15" thickBot="1" x14ac:dyDescent="0.4">
      <c r="A29" s="322" t="s">
        <v>563</v>
      </c>
      <c r="B29" s="322" t="s">
        <v>451</v>
      </c>
      <c r="C29" s="640">
        <v>9.6282483071351503</v>
      </c>
      <c r="D29" s="340">
        <v>35481097.552941598</v>
      </c>
      <c r="E29" s="340">
        <v>4248</v>
      </c>
      <c r="F29" s="340">
        <v>577891.19999999995</v>
      </c>
      <c r="G29" s="340">
        <v>464742</v>
      </c>
      <c r="H29" s="341">
        <v>0</v>
      </c>
      <c r="I29" s="341">
        <v>-522201.97796832002</v>
      </c>
      <c r="J29" s="341">
        <v>1</v>
      </c>
      <c r="K29" s="636">
        <v>1</v>
      </c>
      <c r="L29" s="636">
        <v>1</v>
      </c>
      <c r="M29" s="340">
        <v>35481097.552941598</v>
      </c>
      <c r="N29" s="340">
        <v>4248</v>
      </c>
      <c r="O29" s="340">
        <v>577891.19999999995</v>
      </c>
      <c r="P29" s="340">
        <v>464742</v>
      </c>
      <c r="Q29" s="294">
        <v>0</v>
      </c>
      <c r="R29" s="294">
        <v>-522201.97796832002</v>
      </c>
    </row>
    <row r="30" spans="1:18" ht="15" thickBot="1" x14ac:dyDescent="0.4">
      <c r="A30" s="322" t="s">
        <v>563</v>
      </c>
      <c r="B30" s="322" t="s">
        <v>447</v>
      </c>
      <c r="C30" s="640">
        <v>10.7709679470561</v>
      </c>
      <c r="D30" s="340">
        <v>12350427.905908599</v>
      </c>
      <c r="E30" s="340">
        <v>1438.0586136520301</v>
      </c>
      <c r="F30" s="340">
        <v>1187.5342832121901</v>
      </c>
      <c r="G30" s="340">
        <v>0</v>
      </c>
      <c r="H30" s="341">
        <v>0</v>
      </c>
      <c r="I30" s="341">
        <v>0</v>
      </c>
      <c r="J30" s="341">
        <v>0.80021970598268899</v>
      </c>
      <c r="K30" s="636">
        <v>0.8</v>
      </c>
      <c r="L30" s="636">
        <v>0.79999999999999805</v>
      </c>
      <c r="M30" s="340">
        <v>9883055.7876266092</v>
      </c>
      <c r="N30" s="340">
        <v>1150.44689092162</v>
      </c>
      <c r="O30" s="340">
        <v>950.02742656974999</v>
      </c>
      <c r="P30" s="340">
        <v>0</v>
      </c>
      <c r="Q30" s="294">
        <v>0</v>
      </c>
      <c r="R30" s="294">
        <v>0</v>
      </c>
    </row>
    <row r="31" spans="1:18" ht="15" thickBot="1" x14ac:dyDescent="0.4">
      <c r="A31" s="322" t="s">
        <v>563</v>
      </c>
      <c r="B31" s="322" t="s">
        <v>441</v>
      </c>
      <c r="C31" s="640">
        <v>14.2706946073769</v>
      </c>
      <c r="D31" s="340">
        <v>10159377.8356863</v>
      </c>
      <c r="E31" s="340">
        <v>1965.6930818823801</v>
      </c>
      <c r="F31" s="340">
        <v>0</v>
      </c>
      <c r="G31" s="340">
        <v>0</v>
      </c>
      <c r="H31" s="341">
        <v>0</v>
      </c>
      <c r="I31" s="341">
        <v>-112684.31</v>
      </c>
      <c r="J31" s="341">
        <v>0.8</v>
      </c>
      <c r="K31" s="636">
        <v>0.80000000000000104</v>
      </c>
      <c r="L31" s="636">
        <v>0</v>
      </c>
      <c r="M31" s="340">
        <v>8127502.2685489999</v>
      </c>
      <c r="N31" s="340">
        <v>1572.55446550591</v>
      </c>
      <c r="O31" s="340">
        <v>0</v>
      </c>
      <c r="P31" s="340">
        <v>0</v>
      </c>
      <c r="Q31" s="294">
        <v>0</v>
      </c>
      <c r="R31" s="294">
        <v>-90147.448000000004</v>
      </c>
    </row>
    <row r="32" spans="1:18" ht="15" thickBot="1" x14ac:dyDescent="0.4">
      <c r="A32" s="322" t="s">
        <v>563</v>
      </c>
      <c r="B32" s="322" t="s">
        <v>457</v>
      </c>
      <c r="C32" s="640">
        <v>14.7612796171938</v>
      </c>
      <c r="D32" s="340">
        <v>9091362.7029258795</v>
      </c>
      <c r="E32" s="340">
        <v>2745.2018233000799</v>
      </c>
      <c r="F32" s="340">
        <v>0</v>
      </c>
      <c r="G32" s="340">
        <v>0</v>
      </c>
      <c r="H32" s="341">
        <v>0</v>
      </c>
      <c r="I32" s="341">
        <v>-174383.453917173</v>
      </c>
      <c r="J32" s="341">
        <v>0.97</v>
      </c>
      <c r="K32" s="636">
        <v>0.97000000000000197</v>
      </c>
      <c r="L32" s="636">
        <v>0</v>
      </c>
      <c r="M32" s="340">
        <v>8818621.8218380995</v>
      </c>
      <c r="N32" s="340">
        <v>2662.8457686010902</v>
      </c>
      <c r="O32" s="340">
        <v>0</v>
      </c>
      <c r="P32" s="340">
        <v>0</v>
      </c>
      <c r="Q32" s="294">
        <v>0</v>
      </c>
      <c r="R32" s="294">
        <v>-169151.950299658</v>
      </c>
    </row>
    <row r="33" spans="1:18" ht="15" thickBot="1" x14ac:dyDescent="0.4">
      <c r="A33" s="322" t="s">
        <v>563</v>
      </c>
      <c r="B33" s="322" t="s">
        <v>443</v>
      </c>
      <c r="C33" s="640">
        <v>13.102431432796701</v>
      </c>
      <c r="D33" s="340">
        <v>6937145.13144664</v>
      </c>
      <c r="E33" s="340">
        <v>708.82787757411404</v>
      </c>
      <c r="F33" s="340">
        <v>17402.924999999999</v>
      </c>
      <c r="G33" s="340">
        <v>0</v>
      </c>
      <c r="H33" s="341">
        <v>0</v>
      </c>
      <c r="I33" s="341">
        <v>-22977.737834200001</v>
      </c>
      <c r="J33" s="341">
        <v>0.97</v>
      </c>
      <c r="K33" s="636">
        <v>0.97000000000000097</v>
      </c>
      <c r="L33" s="636">
        <v>0.97</v>
      </c>
      <c r="M33" s="340">
        <v>6729030.7775032399</v>
      </c>
      <c r="N33" s="340">
        <v>687.56304124689098</v>
      </c>
      <c r="O33" s="340">
        <v>16880.83725</v>
      </c>
      <c r="P33" s="340">
        <v>0</v>
      </c>
      <c r="Q33" s="294">
        <v>0</v>
      </c>
      <c r="R33" s="294">
        <v>-22288.405699174</v>
      </c>
    </row>
    <row r="34" spans="1:18" ht="15" thickBot="1" x14ac:dyDescent="0.4">
      <c r="A34" s="322" t="s">
        <v>563</v>
      </c>
      <c r="B34" s="322" t="s">
        <v>266</v>
      </c>
      <c r="C34" s="640">
        <v>7.15181676849895</v>
      </c>
      <c r="D34" s="340">
        <v>5983598.4997716704</v>
      </c>
      <c r="E34" s="340">
        <v>1221.6782234623799</v>
      </c>
      <c r="F34" s="340">
        <v>197298.876547511</v>
      </c>
      <c r="G34" s="340">
        <v>164778.58938056201</v>
      </c>
      <c r="H34" s="341">
        <v>-23653.606621323201</v>
      </c>
      <c r="I34" s="341">
        <v>-60184.049814380502</v>
      </c>
      <c r="J34" s="341">
        <v>0.96822670010747902</v>
      </c>
      <c r="K34" s="636">
        <v>0.96299049196865905</v>
      </c>
      <c r="L34" s="636">
        <v>0.96999999999999897</v>
      </c>
      <c r="M34" s="340">
        <v>5793479.83020199</v>
      </c>
      <c r="N34" s="340">
        <v>1176.46451343944</v>
      </c>
      <c r="O34" s="340">
        <v>191379.91025108501</v>
      </c>
      <c r="P34" s="340">
        <v>159835.23169914601</v>
      </c>
      <c r="Q34" s="294">
        <v>-22943.9984226835</v>
      </c>
      <c r="R34" s="294">
        <v>-58218.925710627198</v>
      </c>
    </row>
    <row r="35" spans="1:18" ht="15" thickBot="1" x14ac:dyDescent="0.4">
      <c r="A35" s="322" t="s">
        <v>563</v>
      </c>
      <c r="B35" s="322" t="s">
        <v>674</v>
      </c>
      <c r="C35" s="640">
        <v>9.4364434428529798</v>
      </c>
      <c r="D35" s="340">
        <v>5446202.4367891802</v>
      </c>
      <c r="E35" s="340">
        <v>579.492910330482</v>
      </c>
      <c r="F35" s="340">
        <v>30151.822035725399</v>
      </c>
      <c r="G35" s="340">
        <v>97502.778350736204</v>
      </c>
      <c r="H35" s="341">
        <v>-268195.45449148503</v>
      </c>
      <c r="I35" s="341">
        <v>-43750.561281037299</v>
      </c>
      <c r="J35" s="341">
        <v>0.94403932055226003</v>
      </c>
      <c r="K35" s="636">
        <v>0.93150719412982097</v>
      </c>
      <c r="L35" s="636">
        <v>1</v>
      </c>
      <c r="M35" s="340">
        <v>5141429.2480165204</v>
      </c>
      <c r="N35" s="340">
        <v>539.80181492007102</v>
      </c>
      <c r="O35" s="340">
        <v>30151.822035725399</v>
      </c>
      <c r="P35" s="340">
        <v>97502.778350736204</v>
      </c>
      <c r="Q35" s="294">
        <v>-237490.23954279101</v>
      </c>
      <c r="R35" s="294">
        <v>-38529.253182064203</v>
      </c>
    </row>
    <row r="36" spans="1:18" ht="15" thickBot="1" x14ac:dyDescent="0.4">
      <c r="A36" s="322" t="s">
        <v>563</v>
      </c>
      <c r="B36" s="322" t="s">
        <v>555</v>
      </c>
      <c r="C36" s="640">
        <v>13.5720807170388</v>
      </c>
      <c r="D36" s="340">
        <v>4347609.07893191</v>
      </c>
      <c r="E36" s="340">
        <v>963.74385330389998</v>
      </c>
      <c r="F36" s="340">
        <v>0</v>
      </c>
      <c r="G36" s="340">
        <v>0</v>
      </c>
      <c r="H36" s="341">
        <v>-43169.905058985503</v>
      </c>
      <c r="I36" s="341">
        <v>-129268.67444565</v>
      </c>
      <c r="J36" s="341">
        <v>0.97000000000000097</v>
      </c>
      <c r="K36" s="636">
        <v>0.97</v>
      </c>
      <c r="L36" s="636">
        <v>0</v>
      </c>
      <c r="M36" s="340">
        <v>4217180.8065639604</v>
      </c>
      <c r="N36" s="340">
        <v>934.83153770478305</v>
      </c>
      <c r="O36" s="340">
        <v>0</v>
      </c>
      <c r="P36" s="340">
        <v>0</v>
      </c>
      <c r="Q36" s="294">
        <v>-41874.807907215902</v>
      </c>
      <c r="R36" s="294">
        <v>-125390.61421227999</v>
      </c>
    </row>
    <row r="37" spans="1:18" ht="15" thickBot="1" x14ac:dyDescent="0.4">
      <c r="A37" s="322" t="s">
        <v>268</v>
      </c>
      <c r="B37" s="322" t="s">
        <v>675</v>
      </c>
      <c r="C37" s="640">
        <v>10.199999999999999</v>
      </c>
      <c r="D37" s="340">
        <v>756433</v>
      </c>
      <c r="E37" s="340">
        <v>83.4</v>
      </c>
      <c r="F37" s="340">
        <v>0</v>
      </c>
      <c r="G37" s="340">
        <v>0</v>
      </c>
      <c r="H37" s="341">
        <v>0</v>
      </c>
      <c r="I37" s="341">
        <v>0</v>
      </c>
      <c r="J37" s="341">
        <v>0.8</v>
      </c>
      <c r="K37" s="636">
        <v>0.8</v>
      </c>
      <c r="L37" s="636">
        <v>0</v>
      </c>
      <c r="M37" s="340">
        <v>605146.4</v>
      </c>
      <c r="N37" s="340">
        <v>66.72</v>
      </c>
      <c r="O37" s="340">
        <v>0</v>
      </c>
      <c r="P37" s="340">
        <v>0</v>
      </c>
      <c r="Q37" s="294">
        <v>0</v>
      </c>
      <c r="R37" s="294">
        <v>0</v>
      </c>
    </row>
    <row r="38" spans="1:18" ht="15" thickBot="1" x14ac:dyDescent="0.4">
      <c r="A38" s="322" t="s">
        <v>268</v>
      </c>
      <c r="B38" s="322" t="s">
        <v>458</v>
      </c>
      <c r="C38" s="640">
        <v>13.126794185239801</v>
      </c>
      <c r="D38" s="340">
        <v>347501.00086881302</v>
      </c>
      <c r="E38" s="340">
        <v>44.898737215991297</v>
      </c>
      <c r="F38" s="340">
        <v>0</v>
      </c>
      <c r="G38" s="340">
        <v>2151.4996670046398</v>
      </c>
      <c r="H38" s="341">
        <v>0</v>
      </c>
      <c r="I38" s="341">
        <v>0</v>
      </c>
      <c r="J38" s="341">
        <v>0.80000000000000104</v>
      </c>
      <c r="K38" s="636">
        <v>0.80000000000000104</v>
      </c>
      <c r="L38" s="636">
        <v>0</v>
      </c>
      <c r="M38" s="340">
        <v>278000.80069505097</v>
      </c>
      <c r="N38" s="340">
        <v>35.918989772793097</v>
      </c>
      <c r="O38" s="340">
        <v>0</v>
      </c>
      <c r="P38" s="340">
        <v>1721.19973360372</v>
      </c>
      <c r="Q38" s="294">
        <v>0</v>
      </c>
      <c r="R38" s="294">
        <v>0</v>
      </c>
    </row>
    <row r="39" spans="1:18" ht="15" thickBot="1" x14ac:dyDescent="0.4">
      <c r="A39" s="322" t="s">
        <v>268</v>
      </c>
      <c r="B39" s="322" t="s">
        <v>559</v>
      </c>
      <c r="C39" s="640">
        <v>15.924818176405999</v>
      </c>
      <c r="D39" s="340">
        <v>275607.02482181502</v>
      </c>
      <c r="E39" s="340">
        <v>52.461874471400002</v>
      </c>
      <c r="F39" s="340">
        <v>1725.5751101732201</v>
      </c>
      <c r="G39" s="340">
        <v>2544.3089377565002</v>
      </c>
      <c r="H39" s="341">
        <v>0</v>
      </c>
      <c r="I39" s="341">
        <v>0</v>
      </c>
      <c r="J39" s="341">
        <v>0.62609690709156096</v>
      </c>
      <c r="K39" s="636">
        <v>0.624926871493933</v>
      </c>
      <c r="L39" s="636">
        <v>0.62000000000000199</v>
      </c>
      <c r="M39" s="340">
        <v>172556.705813646</v>
      </c>
      <c r="N39" s="340">
        <v>32.784835086119401</v>
      </c>
      <c r="O39" s="340">
        <v>1069.8565683074</v>
      </c>
      <c r="P39" s="340">
        <v>1577.4715414090299</v>
      </c>
      <c r="Q39" s="294">
        <v>0</v>
      </c>
      <c r="R39" s="294">
        <v>0</v>
      </c>
    </row>
    <row r="40" spans="1:18" ht="15" thickBot="1" x14ac:dyDescent="0.4">
      <c r="A40" s="322" t="s">
        <v>268</v>
      </c>
      <c r="B40" s="322" t="s">
        <v>560</v>
      </c>
      <c r="C40" s="640">
        <v>15.083173376739699</v>
      </c>
      <c r="D40" s="340">
        <v>191424.303101275</v>
      </c>
      <c r="E40" s="340">
        <v>15.315836197085099</v>
      </c>
      <c r="F40" s="340">
        <v>0</v>
      </c>
      <c r="G40" s="340">
        <v>760.25496822098103</v>
      </c>
      <c r="H40" s="341">
        <v>-4472.6050300014704</v>
      </c>
      <c r="I40" s="341">
        <v>0</v>
      </c>
      <c r="J40" s="341">
        <v>0.8</v>
      </c>
      <c r="K40" s="636">
        <v>0.80000000000000104</v>
      </c>
      <c r="L40" s="636">
        <v>0</v>
      </c>
      <c r="M40" s="340">
        <v>153139.44248102</v>
      </c>
      <c r="N40" s="340">
        <v>12.252668957668099</v>
      </c>
      <c r="O40" s="340">
        <v>0</v>
      </c>
      <c r="P40" s="340">
        <v>608.20397457678496</v>
      </c>
      <c r="Q40" s="294">
        <v>-3578.0840240011698</v>
      </c>
      <c r="R40" s="294">
        <v>0</v>
      </c>
    </row>
    <row r="41" spans="1:18" ht="15" thickBot="1" x14ac:dyDescent="0.4">
      <c r="A41" s="322" t="s">
        <v>268</v>
      </c>
      <c r="B41" s="322" t="s">
        <v>673</v>
      </c>
      <c r="C41" s="640">
        <v>14</v>
      </c>
      <c r="D41" s="340">
        <v>0</v>
      </c>
      <c r="E41" s="340">
        <v>0</v>
      </c>
      <c r="F41" s="340">
        <v>0</v>
      </c>
      <c r="G41" s="340">
        <v>0</v>
      </c>
      <c r="H41" s="341">
        <v>0</v>
      </c>
      <c r="I41" s="341">
        <v>0</v>
      </c>
      <c r="J41" s="341">
        <v>0</v>
      </c>
      <c r="K41" s="636">
        <v>0</v>
      </c>
      <c r="L41" s="636">
        <v>0</v>
      </c>
      <c r="M41" s="340">
        <v>1268111.2476234599</v>
      </c>
      <c r="N41" s="340">
        <v>163</v>
      </c>
      <c r="O41" s="340">
        <v>0</v>
      </c>
      <c r="P41" s="340">
        <v>0</v>
      </c>
      <c r="Q41" s="294">
        <v>0</v>
      </c>
      <c r="R41" s="294">
        <v>0</v>
      </c>
    </row>
    <row r="42" spans="1:18" ht="15" thickBot="1" x14ac:dyDescent="0.4">
      <c r="A42" s="322" t="s">
        <v>268</v>
      </c>
      <c r="B42" s="322" t="s">
        <v>557</v>
      </c>
      <c r="C42" s="640">
        <v>5.1029354259906299</v>
      </c>
      <c r="D42" s="340">
        <v>0</v>
      </c>
      <c r="E42" s="340">
        <v>0</v>
      </c>
      <c r="F42" s="340">
        <v>0</v>
      </c>
      <c r="G42" s="340">
        <v>307652.948049</v>
      </c>
      <c r="H42" s="341">
        <v>0</v>
      </c>
      <c r="I42" s="341">
        <v>0</v>
      </c>
      <c r="J42" s="341">
        <v>0</v>
      </c>
      <c r="K42" s="636">
        <v>0</v>
      </c>
      <c r="L42" s="636">
        <v>0</v>
      </c>
      <c r="M42" s="340">
        <v>0</v>
      </c>
      <c r="N42" s="340">
        <v>0</v>
      </c>
      <c r="O42" s="340">
        <v>0</v>
      </c>
      <c r="P42" s="340">
        <v>307652.948049</v>
      </c>
      <c r="Q42" s="294">
        <v>0</v>
      </c>
      <c r="R42" s="294">
        <v>0</v>
      </c>
    </row>
    <row r="43" spans="1:18" ht="15" thickBot="1" x14ac:dyDescent="0.4">
      <c r="A43" s="322" t="s">
        <v>268</v>
      </c>
      <c r="B43" s="322" t="s">
        <v>558</v>
      </c>
      <c r="C43" s="640">
        <v>29.1653287207515</v>
      </c>
      <c r="D43" s="340">
        <v>0</v>
      </c>
      <c r="E43" s="340">
        <v>0</v>
      </c>
      <c r="F43" s="340">
        <v>0</v>
      </c>
      <c r="G43" s="340">
        <v>587663.134594145</v>
      </c>
      <c r="H43" s="341">
        <v>0</v>
      </c>
      <c r="I43" s="341">
        <v>0</v>
      </c>
      <c r="J43" s="341">
        <v>0</v>
      </c>
      <c r="K43" s="636">
        <v>0</v>
      </c>
      <c r="L43" s="636">
        <v>0</v>
      </c>
      <c r="M43" s="340">
        <v>0</v>
      </c>
      <c r="N43" s="340">
        <v>0</v>
      </c>
      <c r="O43" s="340">
        <v>0</v>
      </c>
      <c r="P43" s="340">
        <v>470130.50767531601</v>
      </c>
      <c r="Q43" s="294">
        <v>0</v>
      </c>
      <c r="R43" s="294">
        <v>0</v>
      </c>
    </row>
    <row r="44" spans="1:18" ht="15" thickBot="1" x14ac:dyDescent="0.4">
      <c r="A44" s="322" t="s">
        <v>265</v>
      </c>
      <c r="B44" s="322" t="s">
        <v>265</v>
      </c>
      <c r="C44" s="640">
        <v>15</v>
      </c>
      <c r="D44" s="340">
        <v>270951739.97075999</v>
      </c>
      <c r="E44" s="340">
        <v>52534.627979768098</v>
      </c>
      <c r="F44" s="340">
        <v>0</v>
      </c>
      <c r="G44" s="340">
        <v>0</v>
      </c>
      <c r="H44" s="341">
        <v>0</v>
      </c>
      <c r="I44" s="341">
        <v>0</v>
      </c>
      <c r="J44" s="341">
        <v>1</v>
      </c>
      <c r="K44" s="636">
        <v>1</v>
      </c>
      <c r="L44" s="636">
        <v>0</v>
      </c>
      <c r="M44" s="340">
        <v>270951739.97075999</v>
      </c>
      <c r="N44" s="340">
        <v>52534.627979768098</v>
      </c>
      <c r="O44" s="340">
        <v>0</v>
      </c>
      <c r="P44" s="340">
        <v>0</v>
      </c>
      <c r="Q44" s="294">
        <v>0</v>
      </c>
      <c r="R44" s="294">
        <v>0</v>
      </c>
    </row>
    <row r="45" spans="1:18" ht="15" thickBot="1" x14ac:dyDescent="0.4">
      <c r="A45" s="332" t="s">
        <v>126</v>
      </c>
      <c r="B45" s="332"/>
      <c r="C45" s="641">
        <v>12.057850346700899</v>
      </c>
      <c r="D45" s="342">
        <v>1985330368.8079801</v>
      </c>
      <c r="E45" s="342">
        <v>323281.41738140897</v>
      </c>
      <c r="F45" s="342">
        <v>12748553.4126112</v>
      </c>
      <c r="G45" s="342">
        <v>1943302.92701578</v>
      </c>
      <c r="H45" s="642">
        <v>-9704121.8978793807</v>
      </c>
      <c r="I45" s="642">
        <v>-19798533.938058101</v>
      </c>
      <c r="J45" s="343">
        <v>0.87674989095181799</v>
      </c>
      <c r="K45" s="333">
        <v>0.88435833260541796</v>
      </c>
      <c r="L45" s="333">
        <v>0.904516989796041</v>
      </c>
      <c r="M45" s="342">
        <v>1738094749.88778</v>
      </c>
      <c r="N45" s="342">
        <v>285344.65222410299</v>
      </c>
      <c r="O45" s="342">
        <v>11097314.614277899</v>
      </c>
      <c r="P45" s="342">
        <v>1741375.5395174399</v>
      </c>
      <c r="Q45" s="479">
        <v>-9063900.8541565295</v>
      </c>
      <c r="R45" s="479">
        <v>-14886017.4495291</v>
      </c>
    </row>
    <row r="47" spans="1:18" x14ac:dyDescent="0.35">
      <c r="D47" s="593"/>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F047-DFB2-4A93-BBE1-16CD7EDE0AED}">
  <sheetPr codeName="Sheet59"/>
  <dimension ref="A1:G45"/>
  <sheetViews>
    <sheetView showGridLines="0" workbookViewId="0">
      <selection activeCell="D46" sqref="D46"/>
    </sheetView>
  </sheetViews>
  <sheetFormatPr defaultColWidth="11.453125" defaultRowHeight="14.5" x14ac:dyDescent="0.35"/>
  <cols>
    <col min="1" max="1" width="20.7265625" style="599" customWidth="1"/>
    <col min="2" max="2" width="56.453125" style="599" customWidth="1"/>
    <col min="3" max="3" width="26.453125" style="599" customWidth="1"/>
    <col min="4" max="5" width="27.26953125" style="599" customWidth="1"/>
    <col min="6" max="6" width="11.7265625" style="599" customWidth="1"/>
    <col min="7" max="7" width="25.54296875" style="599" customWidth="1"/>
    <col min="8" max="16384" width="11.453125" style="599"/>
  </cols>
  <sheetData>
    <row r="1" spans="1:7" ht="15" thickBot="1" x14ac:dyDescent="0.4">
      <c r="A1" s="321" t="s">
        <v>98</v>
      </c>
      <c r="B1" s="321" t="s">
        <v>152</v>
      </c>
      <c r="C1" s="324" t="s">
        <v>220</v>
      </c>
      <c r="D1" s="324" t="s">
        <v>120</v>
      </c>
      <c r="E1" s="324" t="s">
        <v>219</v>
      </c>
      <c r="F1" s="324" t="s">
        <v>189</v>
      </c>
      <c r="G1" s="324" t="s">
        <v>218</v>
      </c>
    </row>
    <row r="2" spans="1:7" ht="15.5" thickTop="1" thickBot="1" x14ac:dyDescent="0.4">
      <c r="A2" s="322" t="s">
        <v>198</v>
      </c>
      <c r="B2" s="322" t="s">
        <v>507</v>
      </c>
      <c r="C2" s="340">
        <v>2999487.031</v>
      </c>
      <c r="D2" s="341">
        <v>1</v>
      </c>
      <c r="E2" s="340">
        <v>2999487.031</v>
      </c>
      <c r="F2" s="341">
        <v>0.70000002933835004</v>
      </c>
      <c r="G2" s="340">
        <v>2099641.0096999998</v>
      </c>
    </row>
    <row r="3" spans="1:7" ht="15" thickBot="1" x14ac:dyDescent="0.4">
      <c r="A3" s="322" t="s">
        <v>198</v>
      </c>
      <c r="B3" s="322" t="s">
        <v>542</v>
      </c>
      <c r="C3" s="340">
        <v>367720.64799999999</v>
      </c>
      <c r="D3" s="341">
        <v>0.99995392159129504</v>
      </c>
      <c r="E3" s="340">
        <v>367703.70401769201</v>
      </c>
      <c r="F3" s="341">
        <v>0.97918438743240999</v>
      </c>
      <c r="G3" s="340">
        <v>360049.72617519199</v>
      </c>
    </row>
    <row r="4" spans="1:7" ht="15" thickBot="1" x14ac:dyDescent="0.4">
      <c r="A4" s="322" t="s">
        <v>198</v>
      </c>
      <c r="B4" s="322" t="s">
        <v>538</v>
      </c>
      <c r="C4" s="340">
        <v>81024</v>
      </c>
      <c r="D4" s="341">
        <v>0.97411264330630098</v>
      </c>
      <c r="E4" s="340">
        <v>78926.502811249695</v>
      </c>
      <c r="F4" s="341">
        <v>0.52999999999999903</v>
      </c>
      <c r="G4" s="340">
        <v>41831.046489962297</v>
      </c>
    </row>
    <row r="5" spans="1:7" ht="15" thickBot="1" x14ac:dyDescent="0.4">
      <c r="A5" s="322" t="s">
        <v>198</v>
      </c>
      <c r="B5" s="322" t="s">
        <v>585</v>
      </c>
      <c r="C5" s="340">
        <v>84494.8279863481</v>
      </c>
      <c r="D5" s="341">
        <v>0.81156417264073699</v>
      </c>
      <c r="E5" s="340">
        <v>68572.975167162003</v>
      </c>
      <c r="F5" s="341">
        <v>0.94</v>
      </c>
      <c r="G5" s="340">
        <v>64458.596657132301</v>
      </c>
    </row>
    <row r="6" spans="1:7" ht="15" thickBot="1" x14ac:dyDescent="0.4">
      <c r="A6" s="322" t="s">
        <v>198</v>
      </c>
      <c r="B6" s="322" t="s">
        <v>446</v>
      </c>
      <c r="C6" s="340">
        <v>16774</v>
      </c>
      <c r="D6" s="341">
        <v>1</v>
      </c>
      <c r="E6" s="340">
        <v>16774</v>
      </c>
      <c r="F6" s="341">
        <v>0.94</v>
      </c>
      <c r="G6" s="340">
        <v>15767.56</v>
      </c>
    </row>
    <row r="7" spans="1:7" ht="15" thickBot="1" x14ac:dyDescent="0.4">
      <c r="A7" s="322" t="s">
        <v>198</v>
      </c>
      <c r="B7" s="322" t="s">
        <v>442</v>
      </c>
      <c r="C7" s="340">
        <v>0</v>
      </c>
      <c r="D7" s="341"/>
      <c r="E7" s="340">
        <v>0</v>
      </c>
      <c r="F7" s="341"/>
      <c r="G7" s="340">
        <v>0</v>
      </c>
    </row>
    <row r="8" spans="1:7" ht="15" thickBot="1" x14ac:dyDescent="0.4">
      <c r="A8" s="322" t="s">
        <v>198</v>
      </c>
      <c r="B8" s="322" t="s">
        <v>584</v>
      </c>
      <c r="C8" s="340">
        <v>0</v>
      </c>
      <c r="D8" s="341"/>
      <c r="E8" s="340">
        <v>0</v>
      </c>
      <c r="F8" s="341"/>
      <c r="G8" s="340">
        <v>0</v>
      </c>
    </row>
    <row r="9" spans="1:7" ht="15" thickBot="1" x14ac:dyDescent="0.4">
      <c r="A9" s="322" t="s">
        <v>198</v>
      </c>
      <c r="B9" s="322" t="s">
        <v>158</v>
      </c>
      <c r="C9" s="340">
        <v>0</v>
      </c>
      <c r="D9" s="341"/>
      <c r="E9" s="340">
        <v>0</v>
      </c>
      <c r="F9" s="341"/>
      <c r="G9" s="340">
        <v>0</v>
      </c>
    </row>
    <row r="10" spans="1:7" ht="15" thickBot="1" x14ac:dyDescent="0.4">
      <c r="A10" s="322" t="s">
        <v>198</v>
      </c>
      <c r="B10" s="322" t="s">
        <v>586</v>
      </c>
      <c r="C10" s="340">
        <v>0</v>
      </c>
      <c r="D10" s="341"/>
      <c r="E10" s="340">
        <v>0</v>
      </c>
      <c r="F10" s="341"/>
      <c r="G10" s="340">
        <v>0</v>
      </c>
    </row>
    <row r="11" spans="1:7" ht="15" thickBot="1" x14ac:dyDescent="0.4">
      <c r="A11" s="332" t="s">
        <v>198</v>
      </c>
      <c r="B11" s="332" t="s">
        <v>314</v>
      </c>
      <c r="C11" s="342">
        <v>3549500.5069863498</v>
      </c>
      <c r="D11" s="343">
        <v>0.99491863884658005</v>
      </c>
      <c r="E11" s="342">
        <v>3531464.2129961001</v>
      </c>
      <c r="F11" s="343">
        <v>0.73107011236903496</v>
      </c>
      <c r="G11" s="342">
        <v>2581747.9390222901</v>
      </c>
    </row>
    <row r="12" spans="1:7" ht="15" thickBot="1" x14ac:dyDescent="0.4">
      <c r="A12" s="322" t="s">
        <v>97</v>
      </c>
      <c r="B12" s="322" t="s">
        <v>267</v>
      </c>
      <c r="C12" s="340">
        <v>6440134.1129987501</v>
      </c>
      <c r="D12" s="341">
        <v>0.98511834850011604</v>
      </c>
      <c r="E12" s="340">
        <v>6344294.2815165902</v>
      </c>
      <c r="F12" s="341">
        <v>0.89453078591179302</v>
      </c>
      <c r="G12" s="340">
        <v>5675166.5497007295</v>
      </c>
    </row>
    <row r="13" spans="1:7" ht="15" thickBot="1" x14ac:dyDescent="0.4">
      <c r="A13" s="322" t="s">
        <v>97</v>
      </c>
      <c r="B13" s="322" t="s">
        <v>456</v>
      </c>
      <c r="C13" s="340">
        <v>248849.22100000799</v>
      </c>
      <c r="D13" s="341">
        <v>0.99814867566501098</v>
      </c>
      <c r="E13" s="340">
        <v>248388.52038142801</v>
      </c>
      <c r="F13" s="341">
        <v>0.89910760344222995</v>
      </c>
      <c r="G13" s="340">
        <v>223328.007282707</v>
      </c>
    </row>
    <row r="14" spans="1:7" ht="15" thickBot="1" x14ac:dyDescent="0.4">
      <c r="A14" s="322" t="s">
        <v>97</v>
      </c>
      <c r="B14" s="322" t="s">
        <v>587</v>
      </c>
      <c r="C14" s="340">
        <v>0</v>
      </c>
      <c r="D14" s="341"/>
      <c r="E14" s="340">
        <v>0</v>
      </c>
      <c r="F14" s="341"/>
      <c r="G14" s="340">
        <v>0</v>
      </c>
    </row>
    <row r="15" spans="1:7" ht="15" thickBot="1" x14ac:dyDescent="0.4">
      <c r="A15" s="322" t="s">
        <v>97</v>
      </c>
      <c r="B15" s="322" t="s">
        <v>590</v>
      </c>
      <c r="C15" s="340">
        <v>0</v>
      </c>
      <c r="D15" s="341"/>
      <c r="E15" s="340">
        <v>0</v>
      </c>
      <c r="F15" s="341"/>
      <c r="G15" s="340">
        <v>0</v>
      </c>
    </row>
    <row r="16" spans="1:7" ht="15" thickBot="1" x14ac:dyDescent="0.4">
      <c r="A16" s="322" t="s">
        <v>97</v>
      </c>
      <c r="B16" s="322" t="s">
        <v>448</v>
      </c>
      <c r="C16" s="340">
        <v>0</v>
      </c>
      <c r="D16" s="341"/>
      <c r="E16" s="340">
        <v>0</v>
      </c>
      <c r="F16" s="341"/>
      <c r="G16" s="340">
        <v>0</v>
      </c>
    </row>
    <row r="17" spans="1:7" ht="15" thickBot="1" x14ac:dyDescent="0.4">
      <c r="A17" s="322" t="s">
        <v>97</v>
      </c>
      <c r="B17" s="322" t="s">
        <v>589</v>
      </c>
      <c r="C17" s="340">
        <v>0</v>
      </c>
      <c r="D17" s="341"/>
      <c r="E17" s="340">
        <v>0</v>
      </c>
      <c r="F17" s="341"/>
      <c r="G17" s="340">
        <v>0</v>
      </c>
    </row>
    <row r="18" spans="1:7" ht="15" thickBot="1" x14ac:dyDescent="0.4">
      <c r="A18" s="332" t="s">
        <v>97</v>
      </c>
      <c r="B18" s="332" t="s">
        <v>314</v>
      </c>
      <c r="C18" s="342">
        <v>6688983.3339987602</v>
      </c>
      <c r="D18" s="343">
        <v>0.98560311376300402</v>
      </c>
      <c r="E18" s="342">
        <v>6592682.8018980203</v>
      </c>
      <c r="F18" s="343">
        <v>0.89470322389623802</v>
      </c>
      <c r="G18" s="342">
        <v>5898494.5569834402</v>
      </c>
    </row>
    <row r="19" spans="1:7" ht="15" thickBot="1" x14ac:dyDescent="0.4">
      <c r="A19" s="322" t="s">
        <v>199</v>
      </c>
      <c r="B19" s="322" t="s">
        <v>564</v>
      </c>
      <c r="C19" s="340">
        <v>702111.52168808004</v>
      </c>
      <c r="D19" s="341">
        <v>1.0025418818416101</v>
      </c>
      <c r="E19" s="340">
        <v>703896.206215841</v>
      </c>
      <c r="F19" s="341">
        <v>1</v>
      </c>
      <c r="G19" s="340">
        <v>703896.206215841</v>
      </c>
    </row>
    <row r="20" spans="1:7" ht="15" thickBot="1" x14ac:dyDescent="0.4">
      <c r="A20" s="322" t="s">
        <v>199</v>
      </c>
      <c r="B20" s="322" t="s">
        <v>591</v>
      </c>
      <c r="C20" s="340">
        <v>379873.31017847301</v>
      </c>
      <c r="D20" s="341">
        <v>1.0026055911679199</v>
      </c>
      <c r="E20" s="340">
        <v>380863.10472040402</v>
      </c>
      <c r="F20" s="341">
        <v>1</v>
      </c>
      <c r="G20" s="340">
        <v>380863.10472040402</v>
      </c>
    </row>
    <row r="21" spans="1:7" ht="15" thickBot="1" x14ac:dyDescent="0.4">
      <c r="A21" s="322" t="s">
        <v>199</v>
      </c>
      <c r="B21" s="322" t="s">
        <v>552</v>
      </c>
      <c r="C21" s="340">
        <v>58314.667999999998</v>
      </c>
      <c r="D21" s="341">
        <v>1.04373647633714</v>
      </c>
      <c r="E21" s="340">
        <v>60865.146097089899</v>
      </c>
      <c r="F21" s="341">
        <v>1</v>
      </c>
      <c r="G21" s="340">
        <v>60865.146097089899</v>
      </c>
    </row>
    <row r="22" spans="1:7" ht="15" thickBot="1" x14ac:dyDescent="0.4">
      <c r="A22" s="322" t="s">
        <v>199</v>
      </c>
      <c r="B22" s="322" t="s">
        <v>592</v>
      </c>
      <c r="C22" s="340">
        <v>0</v>
      </c>
      <c r="D22" s="341"/>
      <c r="E22" s="340">
        <v>0</v>
      </c>
      <c r="F22" s="341"/>
      <c r="G22" s="340">
        <v>0</v>
      </c>
    </row>
    <row r="23" spans="1:7" ht="15" thickBot="1" x14ac:dyDescent="0.4">
      <c r="A23" s="322" t="s">
        <v>199</v>
      </c>
      <c r="B23" s="322" t="s">
        <v>524</v>
      </c>
      <c r="C23" s="340">
        <v>0</v>
      </c>
      <c r="D23" s="341"/>
      <c r="E23" s="340">
        <v>0</v>
      </c>
      <c r="F23" s="341"/>
      <c r="G23" s="340">
        <v>0</v>
      </c>
    </row>
    <row r="24" spans="1:7" ht="15" thickBot="1" x14ac:dyDescent="0.4">
      <c r="A24" s="332" t="s">
        <v>199</v>
      </c>
      <c r="B24" s="332" t="s">
        <v>314</v>
      </c>
      <c r="C24" s="342">
        <v>1140299.4998665501</v>
      </c>
      <c r="D24" s="343">
        <v>1.0046697882156399</v>
      </c>
      <c r="E24" s="342">
        <v>1145624.4570333399</v>
      </c>
      <c r="F24" s="343">
        <v>1</v>
      </c>
      <c r="G24" s="342">
        <v>1145624.4570333399</v>
      </c>
    </row>
    <row r="25" spans="1:7" ht="15" thickBot="1" x14ac:dyDescent="0.4">
      <c r="A25" s="322" t="s">
        <v>563</v>
      </c>
      <c r="B25" s="322" t="s">
        <v>449</v>
      </c>
      <c r="C25" s="340">
        <v>653123</v>
      </c>
      <c r="D25" s="341">
        <v>1.00000153110517</v>
      </c>
      <c r="E25" s="340">
        <v>653124</v>
      </c>
      <c r="F25" s="341">
        <v>1</v>
      </c>
      <c r="G25" s="340">
        <v>653124</v>
      </c>
    </row>
    <row r="26" spans="1:7" ht="15" thickBot="1" x14ac:dyDescent="0.4">
      <c r="A26" s="322" t="s">
        <v>563</v>
      </c>
      <c r="B26" s="322" t="s">
        <v>451</v>
      </c>
      <c r="C26" s="340">
        <v>577891.19999999995</v>
      </c>
      <c r="D26" s="341">
        <v>1</v>
      </c>
      <c r="E26" s="340">
        <v>577891.19999999995</v>
      </c>
      <c r="F26" s="341">
        <v>1</v>
      </c>
      <c r="G26" s="340">
        <v>577891.19999999995</v>
      </c>
    </row>
    <row r="27" spans="1:7" ht="15" thickBot="1" x14ac:dyDescent="0.4">
      <c r="A27" s="322" t="s">
        <v>563</v>
      </c>
      <c r="B27" s="322" t="s">
        <v>266</v>
      </c>
      <c r="C27" s="340">
        <v>70882.853543302495</v>
      </c>
      <c r="D27" s="341">
        <v>2.7834499697021999</v>
      </c>
      <c r="E27" s="340">
        <v>197298.876547511</v>
      </c>
      <c r="F27" s="341">
        <v>0.96999999999999897</v>
      </c>
      <c r="G27" s="340">
        <v>191379.91025108501</v>
      </c>
    </row>
    <row r="28" spans="1:7" ht="15" thickBot="1" x14ac:dyDescent="0.4">
      <c r="A28" s="322" t="s">
        <v>563</v>
      </c>
      <c r="B28" s="322" t="s">
        <v>674</v>
      </c>
      <c r="C28" s="340">
        <v>28529.699635460001</v>
      </c>
      <c r="D28" s="341">
        <v>1.05685732485768</v>
      </c>
      <c r="E28" s="340">
        <v>30151.822035725399</v>
      </c>
      <c r="F28" s="341">
        <v>1</v>
      </c>
      <c r="G28" s="340">
        <v>30151.822035725399</v>
      </c>
    </row>
    <row r="29" spans="1:7" ht="15" thickBot="1" x14ac:dyDescent="0.4">
      <c r="A29" s="322" t="s">
        <v>563</v>
      </c>
      <c r="B29" s="322" t="s">
        <v>443</v>
      </c>
      <c r="C29" s="340">
        <v>17402.924999999999</v>
      </c>
      <c r="D29" s="341">
        <v>1</v>
      </c>
      <c r="E29" s="340">
        <v>17402.924999999999</v>
      </c>
      <c r="F29" s="341">
        <v>0.97</v>
      </c>
      <c r="G29" s="340">
        <v>16880.83725</v>
      </c>
    </row>
    <row r="30" spans="1:7" ht="15" thickBot="1" x14ac:dyDescent="0.4">
      <c r="A30" s="322" t="s">
        <v>563</v>
      </c>
      <c r="B30" s="322" t="s">
        <v>447</v>
      </c>
      <c r="C30" s="340">
        <v>1187.5360000000001</v>
      </c>
      <c r="D30" s="341">
        <v>0.99999855432777596</v>
      </c>
      <c r="E30" s="340">
        <v>1187.5342832121901</v>
      </c>
      <c r="F30" s="341">
        <v>0.79999999999999805</v>
      </c>
      <c r="G30" s="340">
        <v>950.02742656974999</v>
      </c>
    </row>
    <row r="31" spans="1:7" ht="15" thickBot="1" x14ac:dyDescent="0.4">
      <c r="A31" s="322" t="s">
        <v>563</v>
      </c>
      <c r="B31" s="322" t="s">
        <v>441</v>
      </c>
      <c r="C31" s="340">
        <v>0</v>
      </c>
      <c r="D31" s="341"/>
      <c r="E31" s="340">
        <v>0</v>
      </c>
      <c r="F31" s="341"/>
      <c r="G31" s="340">
        <v>0</v>
      </c>
    </row>
    <row r="32" spans="1:7" ht="15" thickBot="1" x14ac:dyDescent="0.4">
      <c r="A32" s="322" t="s">
        <v>563</v>
      </c>
      <c r="B32" s="322" t="s">
        <v>555</v>
      </c>
      <c r="C32" s="340">
        <v>0</v>
      </c>
      <c r="D32" s="341"/>
      <c r="E32" s="340">
        <v>0</v>
      </c>
      <c r="F32" s="341"/>
      <c r="G32" s="340">
        <v>0</v>
      </c>
    </row>
    <row r="33" spans="1:7" ht="15" thickBot="1" x14ac:dyDescent="0.4">
      <c r="A33" s="322" t="s">
        <v>563</v>
      </c>
      <c r="B33" s="322" t="s">
        <v>457</v>
      </c>
      <c r="C33" s="340">
        <v>0</v>
      </c>
      <c r="D33" s="341"/>
      <c r="E33" s="340">
        <v>0</v>
      </c>
      <c r="F33" s="341"/>
      <c r="G33" s="340">
        <v>0</v>
      </c>
    </row>
    <row r="34" spans="1:7" ht="15" thickBot="1" x14ac:dyDescent="0.4">
      <c r="A34" s="332" t="s">
        <v>563</v>
      </c>
      <c r="B34" s="332" t="s">
        <v>314</v>
      </c>
      <c r="C34" s="342">
        <v>1349017.2141787601</v>
      </c>
      <c r="D34" s="343">
        <v>1.09491290573755</v>
      </c>
      <c r="E34" s="342">
        <v>1477056.35786645</v>
      </c>
      <c r="F34" s="343">
        <v>0.99547846575555499</v>
      </c>
      <c r="G34" s="342">
        <v>1470377.79696338</v>
      </c>
    </row>
    <row r="35" spans="1:7" ht="15" thickBot="1" x14ac:dyDescent="0.4">
      <c r="A35" s="322" t="s">
        <v>268</v>
      </c>
      <c r="B35" s="322" t="s">
        <v>559</v>
      </c>
      <c r="C35" s="340">
        <v>0</v>
      </c>
      <c r="D35" s="341"/>
      <c r="E35" s="340">
        <v>1725.5751101732201</v>
      </c>
      <c r="F35" s="341">
        <v>0.62000000000000199</v>
      </c>
      <c r="G35" s="340">
        <v>1069.8565683074</v>
      </c>
    </row>
    <row r="36" spans="1:7" ht="15" thickBot="1" x14ac:dyDescent="0.4">
      <c r="A36" s="322" t="s">
        <v>268</v>
      </c>
      <c r="B36" s="322" t="s">
        <v>675</v>
      </c>
      <c r="C36" s="340">
        <v>0</v>
      </c>
      <c r="D36" s="341"/>
      <c r="E36" s="340">
        <v>0</v>
      </c>
      <c r="F36" s="341"/>
      <c r="G36" s="340">
        <v>0</v>
      </c>
    </row>
    <row r="37" spans="1:7" ht="15" thickBot="1" x14ac:dyDescent="0.4">
      <c r="A37" s="322" t="s">
        <v>268</v>
      </c>
      <c r="B37" s="322" t="s">
        <v>560</v>
      </c>
      <c r="C37" s="340">
        <v>0</v>
      </c>
      <c r="D37" s="341"/>
      <c r="E37" s="340">
        <v>0</v>
      </c>
      <c r="F37" s="341"/>
      <c r="G37" s="340">
        <v>0</v>
      </c>
    </row>
    <row r="38" spans="1:7" ht="15" thickBot="1" x14ac:dyDescent="0.4">
      <c r="A38" s="322" t="s">
        <v>268</v>
      </c>
      <c r="B38" s="322" t="s">
        <v>673</v>
      </c>
      <c r="C38" s="340">
        <v>0</v>
      </c>
      <c r="D38" s="341"/>
      <c r="E38" s="340">
        <v>0</v>
      </c>
      <c r="F38" s="341"/>
      <c r="G38" s="340">
        <v>0</v>
      </c>
    </row>
    <row r="39" spans="1:7" ht="15" thickBot="1" x14ac:dyDescent="0.4">
      <c r="A39" s="322" t="s">
        <v>268</v>
      </c>
      <c r="B39" s="322" t="s">
        <v>557</v>
      </c>
      <c r="C39" s="340">
        <v>0</v>
      </c>
      <c r="D39" s="341"/>
      <c r="E39" s="340">
        <v>0</v>
      </c>
      <c r="F39" s="341"/>
      <c r="G39" s="340">
        <v>0</v>
      </c>
    </row>
    <row r="40" spans="1:7" ht="15" thickBot="1" x14ac:dyDescent="0.4">
      <c r="A40" s="322" t="s">
        <v>268</v>
      </c>
      <c r="B40" s="322" t="s">
        <v>458</v>
      </c>
      <c r="C40" s="340">
        <v>0</v>
      </c>
      <c r="D40" s="341"/>
      <c r="E40" s="340">
        <v>0</v>
      </c>
      <c r="F40" s="341"/>
      <c r="G40" s="340">
        <v>0</v>
      </c>
    </row>
    <row r="41" spans="1:7" ht="15" thickBot="1" x14ac:dyDescent="0.4">
      <c r="A41" s="322" t="s">
        <v>268</v>
      </c>
      <c r="B41" s="322" t="s">
        <v>558</v>
      </c>
      <c r="C41" s="340">
        <v>0</v>
      </c>
      <c r="D41" s="341"/>
      <c r="E41" s="340">
        <v>0</v>
      </c>
      <c r="F41" s="341"/>
      <c r="G41" s="340">
        <v>0</v>
      </c>
    </row>
    <row r="42" spans="1:7" ht="15" thickBot="1" x14ac:dyDescent="0.4">
      <c r="A42" s="332" t="s">
        <v>268</v>
      </c>
      <c r="B42" s="332" t="s">
        <v>314</v>
      </c>
      <c r="C42" s="342">
        <v>0</v>
      </c>
      <c r="D42" s="343"/>
      <c r="E42" s="342">
        <v>1725.5751101732201</v>
      </c>
      <c r="F42" s="343">
        <v>0.62000000000000199</v>
      </c>
      <c r="G42" s="342">
        <v>1069.8565683074</v>
      </c>
    </row>
    <row r="43" spans="1:7" ht="15" thickBot="1" x14ac:dyDescent="0.4">
      <c r="A43" s="322" t="s">
        <v>265</v>
      </c>
      <c r="B43" s="322" t="s">
        <v>265</v>
      </c>
      <c r="C43" s="340">
        <v>0</v>
      </c>
      <c r="D43" s="341"/>
      <c r="E43" s="340">
        <v>0</v>
      </c>
      <c r="F43" s="341"/>
      <c r="G43" s="340">
        <v>0</v>
      </c>
    </row>
    <row r="44" spans="1:7" ht="15" thickBot="1" x14ac:dyDescent="0.4">
      <c r="A44" s="332" t="s">
        <v>265</v>
      </c>
      <c r="B44" s="332" t="s">
        <v>314</v>
      </c>
      <c r="C44" s="342">
        <v>0</v>
      </c>
      <c r="D44" s="343"/>
      <c r="E44" s="342">
        <v>0</v>
      </c>
      <c r="F44" s="343"/>
      <c r="G44" s="342">
        <v>0</v>
      </c>
    </row>
    <row r="45" spans="1:7" ht="15" thickBot="1" x14ac:dyDescent="0.4">
      <c r="A45" s="326" t="s">
        <v>281</v>
      </c>
      <c r="B45" s="326" t="s">
        <v>235</v>
      </c>
      <c r="C45" s="344">
        <v>12727800.5550304</v>
      </c>
      <c r="D45" s="345">
        <v>1.0016305134405501</v>
      </c>
      <c r="E45" s="344">
        <v>12748553.404904099</v>
      </c>
      <c r="F45" s="345">
        <v>0.87047637909269504</v>
      </c>
      <c r="G45" s="344">
        <v>11097314.6065707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0F45-3073-4962-9111-9FAB6F5FC829}">
  <sheetPr codeName="Sheet60"/>
  <dimension ref="A1:AW60"/>
  <sheetViews>
    <sheetView showGridLines="0" topLeftCell="A25" workbookViewId="0">
      <selection activeCell="J50" sqref="J50"/>
    </sheetView>
  </sheetViews>
  <sheetFormatPr defaultColWidth="9.1796875" defaultRowHeight="14.5" outlineLevelCol="2" x14ac:dyDescent="0.35"/>
  <cols>
    <col min="1" max="1" width="14" style="315" customWidth="1"/>
    <col min="2" max="2" width="40" style="315" customWidth="1"/>
    <col min="3" max="3" width="15.81640625" style="315" customWidth="1" outlineLevel="2"/>
    <col min="4" max="5" width="14.453125" style="315" customWidth="1" outlineLevel="2"/>
    <col min="6" max="6" width="13.453125" style="315" customWidth="1" outlineLevel="2"/>
    <col min="7" max="7" width="13.54296875" style="315" customWidth="1" outlineLevel="2"/>
    <col min="8" max="8" width="12.453125" style="315" customWidth="1" outlineLevel="2"/>
    <col min="9" max="9" width="12.81640625" style="315" customWidth="1" outlineLevel="2"/>
    <col min="10" max="10" width="15.26953125" style="315" customWidth="1" outlineLevel="2"/>
    <col min="11" max="14" width="12" style="315" customWidth="1" outlineLevel="2"/>
    <col min="15" max="15" width="12.81640625" style="315" customWidth="1" outlineLevel="2"/>
    <col min="16" max="27" width="12" style="315" customWidth="1" outlineLevel="1"/>
    <col min="28" max="38" width="12" style="315" bestFit="1" customWidth="1"/>
    <col min="39" max="39" width="9" style="315" customWidth="1"/>
    <col min="40" max="16384" width="9.1796875" style="315"/>
  </cols>
  <sheetData>
    <row r="1" spans="1:49" ht="19" thickBot="1" x14ac:dyDescent="0.4">
      <c r="A1" s="316" t="s">
        <v>295</v>
      </c>
    </row>
    <row r="2" spans="1:49" ht="15" customHeight="1" thickTop="1" x14ac:dyDescent="0.35">
      <c r="A2" s="11"/>
      <c r="B2" s="11"/>
      <c r="C2" s="12"/>
      <c r="D2" s="12"/>
      <c r="E2" s="12"/>
      <c r="F2" s="12"/>
      <c r="G2" s="16" t="s">
        <v>110</v>
      </c>
      <c r="H2" s="17"/>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20"/>
      <c r="AN2" s="8"/>
      <c r="AO2" s="9"/>
      <c r="AP2" s="8"/>
    </row>
    <row r="3" spans="1:49" ht="40" thickBot="1" x14ac:dyDescent="0.4">
      <c r="A3" s="13" t="s">
        <v>98</v>
      </c>
      <c r="B3" s="13" t="s">
        <v>152</v>
      </c>
      <c r="C3" s="14" t="s">
        <v>169</v>
      </c>
      <c r="D3" s="14" t="s">
        <v>570</v>
      </c>
      <c r="E3" s="14" t="s">
        <v>189</v>
      </c>
      <c r="F3" s="14" t="s">
        <v>215</v>
      </c>
      <c r="G3" s="19">
        <v>2018</v>
      </c>
      <c r="H3" s="15">
        <v>2019</v>
      </c>
      <c r="I3" s="15">
        <v>2020</v>
      </c>
      <c r="J3" s="15">
        <v>2021</v>
      </c>
      <c r="K3" s="15">
        <v>2022</v>
      </c>
      <c r="L3" s="15">
        <v>2023</v>
      </c>
      <c r="M3" s="15">
        <v>2024</v>
      </c>
      <c r="N3" s="15">
        <v>2025</v>
      </c>
      <c r="O3" s="15">
        <v>2026</v>
      </c>
      <c r="P3" s="15">
        <v>2027</v>
      </c>
      <c r="Q3" s="15">
        <v>2028</v>
      </c>
      <c r="R3" s="15">
        <v>2029</v>
      </c>
      <c r="S3" s="15">
        <v>2030</v>
      </c>
      <c r="T3" s="15">
        <v>2031</v>
      </c>
      <c r="U3" s="15">
        <v>2032</v>
      </c>
      <c r="V3" s="15">
        <v>2033</v>
      </c>
      <c r="W3" s="15">
        <v>2034</v>
      </c>
      <c r="X3" s="15">
        <v>2035</v>
      </c>
      <c r="Y3" s="15">
        <v>2036</v>
      </c>
      <c r="Z3" s="15">
        <v>2037</v>
      </c>
      <c r="AA3" s="15">
        <v>2038</v>
      </c>
      <c r="AB3" s="15">
        <v>2039</v>
      </c>
      <c r="AC3" s="15">
        <v>2040</v>
      </c>
      <c r="AD3" s="15">
        <v>2041</v>
      </c>
      <c r="AE3" s="15">
        <v>2042</v>
      </c>
      <c r="AF3" s="15">
        <v>2043</v>
      </c>
      <c r="AG3" s="15">
        <v>2044</v>
      </c>
      <c r="AH3" s="15">
        <v>2045</v>
      </c>
      <c r="AI3" s="15">
        <v>2046</v>
      </c>
      <c r="AJ3" s="15">
        <v>2047</v>
      </c>
      <c r="AK3" s="15">
        <v>2048</v>
      </c>
      <c r="AL3" s="15">
        <v>2049</v>
      </c>
      <c r="AM3" s="21">
        <v>2050</v>
      </c>
      <c r="AN3" s="9"/>
      <c r="AO3" s="114"/>
      <c r="AP3" s="114"/>
      <c r="AQ3" s="651" t="s">
        <v>11</v>
      </c>
      <c r="AR3" s="651"/>
      <c r="AS3" s="651"/>
      <c r="AT3" s="651"/>
      <c r="AU3" s="651"/>
      <c r="AV3" s="651"/>
      <c r="AW3" s="651"/>
    </row>
    <row r="4" spans="1:49" ht="15.65" customHeight="1" thickTop="1" thickBot="1" x14ac:dyDescent="0.4">
      <c r="A4" s="58" t="s">
        <v>198</v>
      </c>
      <c r="B4" s="58" t="s">
        <v>507</v>
      </c>
      <c r="C4" s="87">
        <v>14.058510287008501</v>
      </c>
      <c r="D4" s="84">
        <v>381018837.446724</v>
      </c>
      <c r="E4" s="90">
        <v>0.73637200702201699</v>
      </c>
      <c r="F4" s="59">
        <v>3808773677.1434898</v>
      </c>
      <c r="G4" s="132"/>
      <c r="H4" s="132"/>
      <c r="I4" s="132"/>
      <c r="J4" s="60">
        <v>280571606.04383999</v>
      </c>
      <c r="K4" s="60">
        <v>280509227.16387802</v>
      </c>
      <c r="L4" s="60">
        <v>279603493.28723001</v>
      </c>
      <c r="M4" s="60">
        <v>276996529.93250799</v>
      </c>
      <c r="N4" s="60">
        <v>275537782.36899698</v>
      </c>
      <c r="O4" s="60">
        <v>274072877.95424002</v>
      </c>
      <c r="P4" s="60">
        <v>270648892.33341902</v>
      </c>
      <c r="Q4" s="60">
        <v>267802199.483567</v>
      </c>
      <c r="R4" s="60">
        <v>265659400.94099399</v>
      </c>
      <c r="S4" s="60">
        <v>261821607.64451501</v>
      </c>
      <c r="T4" s="60">
        <v>252422148.54007199</v>
      </c>
      <c r="U4" s="60">
        <v>214751290.06878099</v>
      </c>
      <c r="V4" s="60">
        <v>170764193.07309899</v>
      </c>
      <c r="W4" s="60">
        <v>163101339.02652001</v>
      </c>
      <c r="X4" s="60">
        <v>158883930.46312699</v>
      </c>
      <c r="Y4" s="60">
        <v>22138317.369462099</v>
      </c>
      <c r="Z4" s="60">
        <v>20965515.635857601</v>
      </c>
      <c r="AA4" s="60">
        <v>19758062.264512599</v>
      </c>
      <c r="AB4" s="60">
        <v>19753550.411693301</v>
      </c>
      <c r="AC4" s="60">
        <v>19100747.5504646</v>
      </c>
      <c r="AD4" s="60">
        <v>3696140.4209490898</v>
      </c>
      <c r="AE4" s="60">
        <v>3696140.4209490898</v>
      </c>
      <c r="AF4" s="60">
        <v>3696140.4209490898</v>
      </c>
      <c r="AG4" s="60">
        <v>1411272.1619319499</v>
      </c>
      <c r="AH4" s="60">
        <v>1411272.1619319499</v>
      </c>
      <c r="AI4" s="60"/>
      <c r="AJ4" s="60"/>
      <c r="AK4" s="60"/>
      <c r="AL4" s="60"/>
      <c r="AM4" s="60"/>
      <c r="AN4" s="8"/>
      <c r="AO4" s="8"/>
      <c r="AP4" s="8"/>
      <c r="AQ4" s="652" t="s">
        <v>163</v>
      </c>
      <c r="AR4" s="652"/>
      <c r="AS4" s="652"/>
      <c r="AT4" s="652"/>
      <c r="AU4" s="652"/>
      <c r="AV4" s="652"/>
      <c r="AW4" s="652"/>
    </row>
    <row r="5" spans="1:49" s="599" customFormat="1" ht="15.65" customHeight="1" thickBot="1" x14ac:dyDescent="0.4">
      <c r="A5" s="62" t="s">
        <v>198</v>
      </c>
      <c r="B5" s="62" t="s">
        <v>442</v>
      </c>
      <c r="C5" s="491">
        <v>11.246085474299299</v>
      </c>
      <c r="D5" s="84">
        <v>269381913.05046999</v>
      </c>
      <c r="E5" s="607">
        <v>0.76333374907329399</v>
      </c>
      <c r="F5" s="56">
        <v>2046609041.54</v>
      </c>
      <c r="G5" s="134"/>
      <c r="H5" s="134"/>
      <c r="I5" s="134"/>
      <c r="J5" s="57">
        <v>205628305.621351</v>
      </c>
      <c r="K5" s="57">
        <v>205628305.621351</v>
      </c>
      <c r="L5" s="57">
        <v>205628305.621351</v>
      </c>
      <c r="M5" s="57">
        <v>205628305.621351</v>
      </c>
      <c r="N5" s="57">
        <v>153913771.285806</v>
      </c>
      <c r="O5" s="57">
        <v>148333241.81868801</v>
      </c>
      <c r="P5" s="57">
        <v>145626215.83480701</v>
      </c>
      <c r="Q5" s="57">
        <v>116519955.004017</v>
      </c>
      <c r="R5" s="57">
        <v>116469814.539626</v>
      </c>
      <c r="S5" s="57">
        <v>105535834.928342</v>
      </c>
      <c r="T5" s="57">
        <v>95096158.627060398</v>
      </c>
      <c r="U5" s="57">
        <v>87314960.370165795</v>
      </c>
      <c r="V5" s="57">
        <v>87131316.554251701</v>
      </c>
      <c r="W5" s="57">
        <v>86512236.350495905</v>
      </c>
      <c r="X5" s="57">
        <v>81642313.741340205</v>
      </c>
      <c r="Y5" s="57"/>
      <c r="Z5" s="57"/>
      <c r="AA5" s="57"/>
      <c r="AB5" s="57"/>
      <c r="AC5" s="57"/>
      <c r="AD5" s="57"/>
      <c r="AE5" s="57"/>
      <c r="AF5" s="57"/>
      <c r="AG5" s="57"/>
      <c r="AH5" s="57"/>
      <c r="AI5" s="57"/>
      <c r="AJ5" s="57"/>
      <c r="AK5" s="57"/>
      <c r="AL5" s="57"/>
      <c r="AM5" s="57"/>
      <c r="AN5" s="8"/>
      <c r="AO5" s="8"/>
      <c r="AP5" s="8"/>
      <c r="AQ5" s="490"/>
      <c r="AR5" s="490"/>
      <c r="AS5" s="490"/>
      <c r="AT5" s="490"/>
      <c r="AU5" s="490"/>
      <c r="AV5" s="490"/>
      <c r="AW5" s="490"/>
    </row>
    <row r="6" spans="1:49" s="599" customFormat="1" ht="15.65" customHeight="1" thickBot="1" x14ac:dyDescent="0.4">
      <c r="A6" s="62" t="s">
        <v>198</v>
      </c>
      <c r="B6" s="62" t="s">
        <v>542</v>
      </c>
      <c r="C6" s="491">
        <v>12.364392847343399</v>
      </c>
      <c r="D6" s="84">
        <v>233607048.56496799</v>
      </c>
      <c r="E6" s="607">
        <v>0.97065650243463497</v>
      </c>
      <c r="F6" s="56">
        <v>2580364245.7842798</v>
      </c>
      <c r="G6" s="134"/>
      <c r="H6" s="134"/>
      <c r="I6" s="134"/>
      <c r="J6" s="57">
        <v>226752200.70414999</v>
      </c>
      <c r="K6" s="57">
        <v>226624815.53224301</v>
      </c>
      <c r="L6" s="57">
        <v>224517576.491458</v>
      </c>
      <c r="M6" s="57">
        <v>217285596.62831801</v>
      </c>
      <c r="N6" s="57">
        <v>206120459.09658301</v>
      </c>
      <c r="O6" s="57">
        <v>199207626.20710799</v>
      </c>
      <c r="P6" s="57">
        <v>196965806.673114</v>
      </c>
      <c r="Q6" s="57">
        <v>195029408.874255</v>
      </c>
      <c r="R6" s="57">
        <v>194104073.66401699</v>
      </c>
      <c r="S6" s="57">
        <v>188271564.17384499</v>
      </c>
      <c r="T6" s="57">
        <v>160617386.96171901</v>
      </c>
      <c r="U6" s="57">
        <v>126735988.77506</v>
      </c>
      <c r="V6" s="57">
        <v>79907073.547798097</v>
      </c>
      <c r="W6" s="57">
        <v>70833736.408323601</v>
      </c>
      <c r="X6" s="57">
        <v>66321956.8428564</v>
      </c>
      <c r="Y6" s="57">
        <v>213795.04068437501</v>
      </c>
      <c r="Z6" s="57">
        <v>213795.04068437501</v>
      </c>
      <c r="AA6" s="57">
        <v>213795.04068437501</v>
      </c>
      <c r="AB6" s="57">
        <v>213795.04068437501</v>
      </c>
      <c r="AC6" s="57">
        <v>213795.04068437501</v>
      </c>
      <c r="AD6" s="57"/>
      <c r="AE6" s="57"/>
      <c r="AF6" s="57"/>
      <c r="AG6" s="57"/>
      <c r="AH6" s="57"/>
      <c r="AI6" s="57"/>
      <c r="AJ6" s="57"/>
      <c r="AK6" s="57"/>
      <c r="AL6" s="57"/>
      <c r="AM6" s="57"/>
      <c r="AN6" s="8"/>
      <c r="AO6" s="8"/>
      <c r="AP6" s="8"/>
      <c r="AQ6" s="490"/>
      <c r="AR6" s="490"/>
      <c r="AS6" s="490"/>
      <c r="AT6" s="490"/>
      <c r="AU6" s="490"/>
      <c r="AV6" s="490"/>
      <c r="AW6" s="490"/>
    </row>
    <row r="7" spans="1:49" s="599" customFormat="1" ht="15.65" customHeight="1" thickBot="1" x14ac:dyDescent="0.4">
      <c r="A7" s="62" t="s">
        <v>198</v>
      </c>
      <c r="B7" s="62" t="s">
        <v>158</v>
      </c>
      <c r="C7" s="491">
        <v>19.974185451619299</v>
      </c>
      <c r="D7" s="84">
        <v>54194123.2507746</v>
      </c>
      <c r="E7" s="607">
        <v>0.86460592706537898</v>
      </c>
      <c r="F7" s="56">
        <v>897929009.97896695</v>
      </c>
      <c r="G7" s="134"/>
      <c r="H7" s="134"/>
      <c r="I7" s="134"/>
      <c r="J7" s="57">
        <v>46856560.174731404</v>
      </c>
      <c r="K7" s="57">
        <v>46856560.174731404</v>
      </c>
      <c r="L7" s="57">
        <v>46856560.174731404</v>
      </c>
      <c r="M7" s="57">
        <v>44617206.875074297</v>
      </c>
      <c r="N7" s="57">
        <v>44617206.875074297</v>
      </c>
      <c r="O7" s="57">
        <v>44617206.875074297</v>
      </c>
      <c r="P7" s="57">
        <v>44617206.875074297</v>
      </c>
      <c r="Q7" s="57">
        <v>44617206.875074297</v>
      </c>
      <c r="R7" s="57">
        <v>44617206.875074297</v>
      </c>
      <c r="S7" s="57">
        <v>44617206.875074297</v>
      </c>
      <c r="T7" s="57">
        <v>44617206.875074297</v>
      </c>
      <c r="U7" s="57">
        <v>44617206.875074297</v>
      </c>
      <c r="V7" s="57">
        <v>44617206.875074297</v>
      </c>
      <c r="W7" s="57">
        <v>44617206.875074297</v>
      </c>
      <c r="X7" s="57">
        <v>44617206.875074297</v>
      </c>
      <c r="Y7" s="57">
        <v>44617206.875074297</v>
      </c>
      <c r="Z7" s="57">
        <v>44617206.875074297</v>
      </c>
      <c r="AA7" s="57">
        <v>44617206.875074297</v>
      </c>
      <c r="AB7" s="57">
        <v>44617206.875074297</v>
      </c>
      <c r="AC7" s="57">
        <v>43484019.453584202</v>
      </c>
      <c r="AD7" s="57"/>
      <c r="AE7" s="57"/>
      <c r="AF7" s="57"/>
      <c r="AG7" s="57"/>
      <c r="AH7" s="57"/>
      <c r="AI7" s="57"/>
      <c r="AJ7" s="57"/>
      <c r="AK7" s="57"/>
      <c r="AL7" s="57"/>
      <c r="AM7" s="57"/>
      <c r="AN7" s="8"/>
      <c r="AO7" s="8"/>
      <c r="AP7" s="8"/>
      <c r="AQ7" s="490"/>
      <c r="AR7" s="490"/>
      <c r="AS7" s="490"/>
      <c r="AT7" s="490"/>
      <c r="AU7" s="490"/>
      <c r="AV7" s="490"/>
      <c r="AW7" s="490"/>
    </row>
    <row r="8" spans="1:49" s="599" customFormat="1" ht="15.65" customHeight="1" thickBot="1" x14ac:dyDescent="0.4">
      <c r="A8" s="62" t="s">
        <v>198</v>
      </c>
      <c r="B8" s="62" t="s">
        <v>584</v>
      </c>
      <c r="C8" s="491">
        <v>7.5827302646459698</v>
      </c>
      <c r="D8" s="84">
        <v>53893792.770416997</v>
      </c>
      <c r="E8" s="607">
        <v>0.81283301661581997</v>
      </c>
      <c r="F8" s="56">
        <v>326008697.472561</v>
      </c>
      <c r="G8" s="134"/>
      <c r="H8" s="134"/>
      <c r="I8" s="134"/>
      <c r="J8" s="57">
        <v>43806654.154445902</v>
      </c>
      <c r="K8" s="57">
        <v>43806654.154445902</v>
      </c>
      <c r="L8" s="57">
        <v>43806654.154445902</v>
      </c>
      <c r="M8" s="57">
        <v>27207699.3821414</v>
      </c>
      <c r="N8" s="57">
        <v>27207699.3821414</v>
      </c>
      <c r="O8" s="57">
        <v>15595991.400885999</v>
      </c>
      <c r="P8" s="57">
        <v>15595991.400885999</v>
      </c>
      <c r="Q8" s="57">
        <v>15595991.400885999</v>
      </c>
      <c r="R8" s="57">
        <v>15574567.707912801</v>
      </c>
      <c r="S8" s="57">
        <v>15574567.707912801</v>
      </c>
      <c r="T8" s="57">
        <v>14605876.615374399</v>
      </c>
      <c r="U8" s="57">
        <v>14605876.615374399</v>
      </c>
      <c r="V8" s="57">
        <v>14605876.615374399</v>
      </c>
      <c r="W8" s="57">
        <v>3054243.4243978201</v>
      </c>
      <c r="X8" s="57">
        <v>3054243.4243978201</v>
      </c>
      <c r="Y8" s="57">
        <v>2513006.8737182901</v>
      </c>
      <c r="Z8" s="57">
        <v>2513006.8737182901</v>
      </c>
      <c r="AA8" s="57">
        <v>2408481.8956500501</v>
      </c>
      <c r="AB8" s="57">
        <v>2303956.9175817999</v>
      </c>
      <c r="AC8" s="57">
        <v>2303956.9175817999</v>
      </c>
      <c r="AD8" s="57">
        <v>89233.484429001604</v>
      </c>
      <c r="AE8" s="57">
        <v>89233.484429001604</v>
      </c>
      <c r="AF8" s="57">
        <v>89233.484429001604</v>
      </c>
      <c r="AG8" s="57"/>
      <c r="AH8" s="57"/>
      <c r="AI8" s="57"/>
      <c r="AJ8" s="57"/>
      <c r="AK8" s="57"/>
      <c r="AL8" s="57"/>
      <c r="AM8" s="57"/>
      <c r="AN8" s="8"/>
      <c r="AO8" s="8"/>
      <c r="AP8" s="8"/>
      <c r="AQ8" s="490"/>
      <c r="AR8" s="490"/>
      <c r="AS8" s="490"/>
      <c r="AT8" s="490"/>
      <c r="AU8" s="490"/>
      <c r="AV8" s="490"/>
      <c r="AW8" s="490"/>
    </row>
    <row r="9" spans="1:49" s="599" customFormat="1" ht="15.65" customHeight="1" thickBot="1" x14ac:dyDescent="0.4">
      <c r="A9" s="62" t="s">
        <v>198</v>
      </c>
      <c r="B9" s="62" t="s">
        <v>585</v>
      </c>
      <c r="C9" s="491">
        <v>7.9210631564608001</v>
      </c>
      <c r="D9" s="84">
        <v>47848056.717754498</v>
      </c>
      <c r="E9" s="607">
        <v>0.96818149546294696</v>
      </c>
      <c r="F9" s="56">
        <v>366110567.91584301</v>
      </c>
      <c r="G9" s="134"/>
      <c r="H9" s="134"/>
      <c r="I9" s="134"/>
      <c r="J9" s="57">
        <v>46325603.107991502</v>
      </c>
      <c r="K9" s="57">
        <v>46325603.107991502</v>
      </c>
      <c r="L9" s="57">
        <v>46325603.107991502</v>
      </c>
      <c r="M9" s="57">
        <v>46325603.107991502</v>
      </c>
      <c r="N9" s="57">
        <v>46325603.107991502</v>
      </c>
      <c r="O9" s="57">
        <v>46325603.107991502</v>
      </c>
      <c r="P9" s="57">
        <v>46325603.107991502</v>
      </c>
      <c r="Q9" s="57">
        <v>29196813.1143132</v>
      </c>
      <c r="R9" s="57">
        <v>12634533.0455897</v>
      </c>
      <c r="S9" s="57"/>
      <c r="T9" s="57"/>
      <c r="U9" s="57"/>
      <c r="V9" s="57"/>
      <c r="W9" s="57"/>
      <c r="X9" s="57"/>
      <c r="Y9" s="57"/>
      <c r="Z9" s="57"/>
      <c r="AA9" s="57"/>
      <c r="AB9" s="57"/>
      <c r="AC9" s="57"/>
      <c r="AD9" s="57"/>
      <c r="AE9" s="57"/>
      <c r="AF9" s="57"/>
      <c r="AG9" s="57"/>
      <c r="AH9" s="57"/>
      <c r="AI9" s="57"/>
      <c r="AJ9" s="57"/>
      <c r="AK9" s="57"/>
      <c r="AL9" s="57"/>
      <c r="AM9" s="57"/>
      <c r="AN9" s="8"/>
      <c r="AO9" s="8"/>
      <c r="AP9" s="8"/>
      <c r="AQ9" s="490"/>
      <c r="AR9" s="490"/>
      <c r="AS9" s="490"/>
      <c r="AT9" s="490"/>
      <c r="AU9" s="490"/>
      <c r="AV9" s="490"/>
      <c r="AW9" s="490"/>
    </row>
    <row r="10" spans="1:49" s="599" customFormat="1" ht="15.65" customHeight="1" thickBot="1" x14ac:dyDescent="0.4">
      <c r="A10" s="62" t="s">
        <v>198</v>
      </c>
      <c r="B10" s="62" t="s">
        <v>586</v>
      </c>
      <c r="C10" s="491">
        <v>7</v>
      </c>
      <c r="D10" s="84">
        <v>34145567.6705584</v>
      </c>
      <c r="E10" s="607">
        <v>1</v>
      </c>
      <c r="F10" s="56">
        <v>239018973.69390899</v>
      </c>
      <c r="G10" s="134"/>
      <c r="H10" s="134"/>
      <c r="I10" s="134"/>
      <c r="J10" s="57">
        <v>34145567.6705584</v>
      </c>
      <c r="K10" s="57">
        <v>34145567.6705584</v>
      </c>
      <c r="L10" s="57">
        <v>34145567.6705584</v>
      </c>
      <c r="M10" s="57">
        <v>34145567.6705584</v>
      </c>
      <c r="N10" s="57">
        <v>34145567.6705584</v>
      </c>
      <c r="O10" s="57">
        <v>34145567.6705584</v>
      </c>
      <c r="P10" s="57">
        <v>34145567.6705584</v>
      </c>
      <c r="Q10" s="57"/>
      <c r="R10" s="57"/>
      <c r="S10" s="57"/>
      <c r="T10" s="57"/>
      <c r="U10" s="57"/>
      <c r="V10" s="57"/>
      <c r="W10" s="57"/>
      <c r="X10" s="57"/>
      <c r="Y10" s="57"/>
      <c r="Z10" s="57"/>
      <c r="AA10" s="57"/>
      <c r="AB10" s="57"/>
      <c r="AC10" s="57"/>
      <c r="AD10" s="57"/>
      <c r="AE10" s="57"/>
      <c r="AF10" s="57"/>
      <c r="AG10" s="57"/>
      <c r="AH10" s="57"/>
      <c r="AI10" s="57"/>
      <c r="AJ10" s="57"/>
      <c r="AK10" s="57"/>
      <c r="AL10" s="57"/>
      <c r="AM10" s="57"/>
      <c r="AN10" s="8"/>
      <c r="AO10" s="8"/>
      <c r="AP10" s="8"/>
      <c r="AQ10" s="490"/>
      <c r="AR10" s="490"/>
      <c r="AS10" s="490"/>
      <c r="AT10" s="490"/>
      <c r="AU10" s="490"/>
      <c r="AV10" s="490"/>
      <c r="AW10" s="490"/>
    </row>
    <row r="11" spans="1:49" s="599" customFormat="1" ht="15.65" customHeight="1" thickBot="1" x14ac:dyDescent="0.4">
      <c r="A11" s="62" t="s">
        <v>198</v>
      </c>
      <c r="B11" s="62" t="s">
        <v>538</v>
      </c>
      <c r="C11" s="491">
        <v>17.399999999999999</v>
      </c>
      <c r="D11" s="84">
        <v>32194590.256252099</v>
      </c>
      <c r="E11" s="607">
        <v>0.53</v>
      </c>
      <c r="F11" s="56">
        <v>296898511.34315699</v>
      </c>
      <c r="G11" s="134"/>
      <c r="H11" s="134"/>
      <c r="I11" s="134"/>
      <c r="J11" s="57">
        <v>17063132.835813601</v>
      </c>
      <c r="K11" s="57">
        <v>17063132.835813601</v>
      </c>
      <c r="L11" s="57">
        <v>17063132.835813601</v>
      </c>
      <c r="M11" s="57">
        <v>17063132.835813601</v>
      </c>
      <c r="N11" s="57">
        <v>17063132.835813601</v>
      </c>
      <c r="O11" s="57">
        <v>17063132.835813601</v>
      </c>
      <c r="P11" s="57">
        <v>17063132.835813601</v>
      </c>
      <c r="Q11" s="57">
        <v>17063132.835813601</v>
      </c>
      <c r="R11" s="57">
        <v>17063132.835813601</v>
      </c>
      <c r="S11" s="57">
        <v>17063132.835813601</v>
      </c>
      <c r="T11" s="57">
        <v>17063132.835813601</v>
      </c>
      <c r="U11" s="57">
        <v>17063132.835813601</v>
      </c>
      <c r="V11" s="57">
        <v>17063132.835813601</v>
      </c>
      <c r="W11" s="57">
        <v>17063132.835813601</v>
      </c>
      <c r="X11" s="57">
        <v>17063132.835813601</v>
      </c>
      <c r="Y11" s="57">
        <v>17063132.835813601</v>
      </c>
      <c r="Z11" s="57">
        <v>17063132.835813601</v>
      </c>
      <c r="AA11" s="57">
        <v>6825253.1343254503</v>
      </c>
      <c r="AB11" s="57"/>
      <c r="AC11" s="57"/>
      <c r="AD11" s="57"/>
      <c r="AE11" s="57"/>
      <c r="AF11" s="57"/>
      <c r="AG11" s="57"/>
      <c r="AH11" s="57"/>
      <c r="AI11" s="57"/>
      <c r="AJ11" s="57"/>
      <c r="AK11" s="57"/>
      <c r="AL11" s="57"/>
      <c r="AM11" s="57"/>
      <c r="AN11" s="8"/>
      <c r="AO11" s="8"/>
      <c r="AP11" s="8"/>
      <c r="AQ11" s="490"/>
      <c r="AR11" s="490"/>
      <c r="AS11" s="490"/>
      <c r="AT11" s="490"/>
      <c r="AU11" s="490"/>
      <c r="AV11" s="490"/>
      <c r="AW11" s="490"/>
    </row>
    <row r="12" spans="1:49" s="599" customFormat="1" ht="15.65" customHeight="1" thickBot="1" x14ac:dyDescent="0.4">
      <c r="A12" s="62" t="s">
        <v>198</v>
      </c>
      <c r="B12" s="62" t="s">
        <v>446</v>
      </c>
      <c r="C12" s="491">
        <v>4.0577417098375701</v>
      </c>
      <c r="D12" s="84">
        <v>2830861.7734040101</v>
      </c>
      <c r="E12" s="607">
        <v>0.94000000000000095</v>
      </c>
      <c r="F12" s="56">
        <v>10797691.5391626</v>
      </c>
      <c r="G12" s="134"/>
      <c r="H12" s="134"/>
      <c r="I12" s="134"/>
      <c r="J12" s="57">
        <v>2661010.0669997698</v>
      </c>
      <c r="K12" s="57">
        <v>2661010.0669997698</v>
      </c>
      <c r="L12" s="57">
        <v>2562198.5445461501</v>
      </c>
      <c r="M12" s="57">
        <v>1951050.4769424901</v>
      </c>
      <c r="N12" s="57">
        <v>961194.52233873704</v>
      </c>
      <c r="O12" s="57">
        <v>1227.86133570631</v>
      </c>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8"/>
      <c r="AO12" s="8"/>
      <c r="AP12" s="8"/>
      <c r="AQ12" s="490"/>
      <c r="AR12" s="490"/>
      <c r="AS12" s="490"/>
      <c r="AT12" s="490"/>
      <c r="AU12" s="490"/>
      <c r="AV12" s="490"/>
      <c r="AW12" s="490"/>
    </row>
    <row r="13" spans="1:49" s="599" customFormat="1" ht="15.65" customHeight="1" thickBot="1" x14ac:dyDescent="0.4">
      <c r="A13" s="62" t="s">
        <v>97</v>
      </c>
      <c r="B13" s="62" t="s">
        <v>587</v>
      </c>
      <c r="C13" s="491">
        <v>10.8748421932127</v>
      </c>
      <c r="D13" s="84">
        <v>318243559.25599998</v>
      </c>
      <c r="E13" s="607">
        <v>0.555252359667884</v>
      </c>
      <c r="F13" s="56">
        <v>1431751245.7383399</v>
      </c>
      <c r="G13" s="134"/>
      <c r="H13" s="134"/>
      <c r="I13" s="134"/>
      <c r="J13" s="57">
        <v>176705487.22600001</v>
      </c>
      <c r="K13" s="57">
        <v>176705487.22600001</v>
      </c>
      <c r="L13" s="57">
        <v>176705487.22600001</v>
      </c>
      <c r="M13" s="57">
        <v>176705487.22600001</v>
      </c>
      <c r="N13" s="57">
        <v>106182643.82671601</v>
      </c>
      <c r="O13" s="57">
        <v>100982131.211077</v>
      </c>
      <c r="P13" s="57">
        <v>99864579.765831798</v>
      </c>
      <c r="Q13" s="57">
        <v>97978163.141310096</v>
      </c>
      <c r="R13" s="57">
        <v>92561324.690535903</v>
      </c>
      <c r="S13" s="57">
        <v>92289418.762625501</v>
      </c>
      <c r="T13" s="57">
        <v>27404531.469599999</v>
      </c>
      <c r="U13" s="57">
        <v>27404531.469599999</v>
      </c>
      <c r="V13" s="57">
        <v>27404531.469599999</v>
      </c>
      <c r="W13" s="57">
        <v>27404531.469599999</v>
      </c>
      <c r="X13" s="57">
        <v>25452909.557847101</v>
      </c>
      <c r="Y13" s="57"/>
      <c r="Z13" s="57"/>
      <c r="AA13" s="57"/>
      <c r="AB13" s="57"/>
      <c r="AC13" s="57"/>
      <c r="AD13" s="57"/>
      <c r="AE13" s="57"/>
      <c r="AF13" s="57"/>
      <c r="AG13" s="57"/>
      <c r="AH13" s="57"/>
      <c r="AI13" s="57"/>
      <c r="AJ13" s="57"/>
      <c r="AK13" s="57"/>
      <c r="AL13" s="57"/>
      <c r="AM13" s="57"/>
      <c r="AN13" s="8"/>
      <c r="AO13" s="8"/>
      <c r="AP13" s="8"/>
      <c r="AQ13" s="490"/>
      <c r="AR13" s="490"/>
      <c r="AS13" s="490"/>
      <c r="AT13" s="490"/>
      <c r="AU13" s="490"/>
      <c r="AV13" s="490"/>
      <c r="AW13" s="490"/>
    </row>
    <row r="14" spans="1:49" s="599" customFormat="1" ht="15.65" customHeight="1" thickBot="1" x14ac:dyDescent="0.4">
      <c r="A14" s="62" t="s">
        <v>97</v>
      </c>
      <c r="B14" s="62" t="s">
        <v>267</v>
      </c>
      <c r="C14" s="491">
        <v>10.832861205459301</v>
      </c>
      <c r="D14" s="84">
        <v>242619341.13324299</v>
      </c>
      <c r="E14" s="607">
        <v>0.87057333122617997</v>
      </c>
      <c r="F14" s="56">
        <v>2288321432.03653</v>
      </c>
      <c r="G14" s="134"/>
      <c r="H14" s="134"/>
      <c r="I14" s="134"/>
      <c r="J14" s="57">
        <v>211217928.030269</v>
      </c>
      <c r="K14" s="57">
        <v>211217928.030269</v>
      </c>
      <c r="L14" s="57">
        <v>211217928.030269</v>
      </c>
      <c r="M14" s="57">
        <v>211217928.030269</v>
      </c>
      <c r="N14" s="57">
        <v>211217928.030269</v>
      </c>
      <c r="O14" s="57">
        <v>211217928.030269</v>
      </c>
      <c r="P14" s="57">
        <v>211217928.030269</v>
      </c>
      <c r="Q14" s="57">
        <v>197832002.38278899</v>
      </c>
      <c r="R14" s="57">
        <v>197832002.38278899</v>
      </c>
      <c r="S14" s="57">
        <v>196087710.03278899</v>
      </c>
      <c r="T14" s="57">
        <v>196013676.62638399</v>
      </c>
      <c r="U14" s="57">
        <v>7372912.8489491697</v>
      </c>
      <c r="V14" s="57">
        <v>5033752.4637983004</v>
      </c>
      <c r="W14" s="57">
        <v>5033752.4637983004</v>
      </c>
      <c r="X14" s="57">
        <v>1457002.3346754101</v>
      </c>
      <c r="Y14" s="57">
        <v>1457002.3346754101</v>
      </c>
      <c r="Z14" s="57">
        <v>1331485.2480000099</v>
      </c>
      <c r="AA14" s="57">
        <v>130115.598000008</v>
      </c>
      <c r="AB14" s="57">
        <v>130115.598000008</v>
      </c>
      <c r="AC14" s="57">
        <v>28135.17</v>
      </c>
      <c r="AD14" s="57">
        <v>28135.17</v>
      </c>
      <c r="AE14" s="57">
        <v>28135.17</v>
      </c>
      <c r="AF14" s="57"/>
      <c r="AG14" s="57"/>
      <c r="AH14" s="57"/>
      <c r="AI14" s="57"/>
      <c r="AJ14" s="57"/>
      <c r="AK14" s="57"/>
      <c r="AL14" s="57"/>
      <c r="AM14" s="57"/>
      <c r="AN14" s="8"/>
      <c r="AO14" s="8"/>
      <c r="AP14" s="8"/>
      <c r="AQ14" s="490"/>
      <c r="AR14" s="490"/>
      <c r="AS14" s="490"/>
      <c r="AT14" s="490"/>
      <c r="AU14" s="490"/>
      <c r="AV14" s="490"/>
      <c r="AW14" s="490"/>
    </row>
    <row r="15" spans="1:49" s="599" customFormat="1" ht="15.65" customHeight="1" thickBot="1" x14ac:dyDescent="0.4">
      <c r="A15" s="62" t="s">
        <v>97</v>
      </c>
      <c r="B15" s="62" t="s">
        <v>589</v>
      </c>
      <c r="C15" s="491">
        <v>9.6597924905184307</v>
      </c>
      <c r="D15" s="84">
        <v>16921455.886321601</v>
      </c>
      <c r="E15" s="607">
        <v>0.84190519621484405</v>
      </c>
      <c r="F15" s="56">
        <v>100823485.764571</v>
      </c>
      <c r="G15" s="134"/>
      <c r="H15" s="134"/>
      <c r="I15" s="134"/>
      <c r="J15" s="57">
        <v>14246261.6382144</v>
      </c>
      <c r="K15" s="57">
        <v>14246261.6382144</v>
      </c>
      <c r="L15" s="57">
        <v>14246261.6382144</v>
      </c>
      <c r="M15" s="57">
        <v>14246261.6382144</v>
      </c>
      <c r="N15" s="57">
        <v>7639577.2900786502</v>
      </c>
      <c r="O15" s="57">
        <v>7639577.2900786502</v>
      </c>
      <c r="P15" s="57">
        <v>7561667.6202565897</v>
      </c>
      <c r="Q15" s="57">
        <v>6694189.87285804</v>
      </c>
      <c r="R15" s="57">
        <v>6321933.3534309398</v>
      </c>
      <c r="S15" s="57">
        <v>6321933.3534309398</v>
      </c>
      <c r="T15" s="57">
        <v>520708.96955560503</v>
      </c>
      <c r="U15" s="57">
        <v>229422.05856730201</v>
      </c>
      <c r="V15" s="57">
        <v>229422.05856730201</v>
      </c>
      <c r="W15" s="57">
        <v>229422.05856730201</v>
      </c>
      <c r="X15" s="57">
        <v>229422.05856730201</v>
      </c>
      <c r="Y15" s="57">
        <v>221163.22775448501</v>
      </c>
      <c r="Z15" s="57"/>
      <c r="AA15" s="57"/>
      <c r="AB15" s="57"/>
      <c r="AC15" s="57"/>
      <c r="AD15" s="57"/>
      <c r="AE15" s="57"/>
      <c r="AF15" s="57"/>
      <c r="AG15" s="57"/>
      <c r="AH15" s="57"/>
      <c r="AI15" s="57"/>
      <c r="AJ15" s="57"/>
      <c r="AK15" s="57"/>
      <c r="AL15" s="57"/>
      <c r="AM15" s="57"/>
      <c r="AN15" s="8"/>
      <c r="AO15" s="8"/>
      <c r="AP15" s="8"/>
      <c r="AQ15" s="490"/>
      <c r="AR15" s="490"/>
      <c r="AS15" s="490"/>
      <c r="AT15" s="490"/>
      <c r="AU15" s="490"/>
      <c r="AV15" s="490"/>
      <c r="AW15" s="490"/>
    </row>
    <row r="16" spans="1:49" s="599" customFormat="1" ht="15.65" customHeight="1" thickBot="1" x14ac:dyDescent="0.4">
      <c r="A16" s="62" t="s">
        <v>97</v>
      </c>
      <c r="B16" s="62" t="s">
        <v>456</v>
      </c>
      <c r="C16" s="491">
        <v>13.4901931675172</v>
      </c>
      <c r="D16" s="84">
        <v>13421963.115423899</v>
      </c>
      <c r="E16" s="607">
        <v>0.84818970310195496</v>
      </c>
      <c r="F16" s="56">
        <v>144393712.68163401</v>
      </c>
      <c r="G16" s="134"/>
      <c r="H16" s="134"/>
      <c r="I16" s="134"/>
      <c r="J16" s="57">
        <v>11384370.9099168</v>
      </c>
      <c r="K16" s="57">
        <v>11384370.9099168</v>
      </c>
      <c r="L16" s="57">
        <v>11384370.9099168</v>
      </c>
      <c r="M16" s="57">
        <v>11327623.7794064</v>
      </c>
      <c r="N16" s="57">
        <v>11327623.7794064</v>
      </c>
      <c r="O16" s="57">
        <v>11327623.7794064</v>
      </c>
      <c r="P16" s="57">
        <v>10912854.507596901</v>
      </c>
      <c r="Q16" s="57">
        <v>10902284.105426701</v>
      </c>
      <c r="R16" s="57">
        <v>10851059.3453258</v>
      </c>
      <c r="S16" s="57">
        <v>10783398.7345061</v>
      </c>
      <c r="T16" s="57">
        <v>10592237.7335364</v>
      </c>
      <c r="U16" s="57">
        <v>3710593.73189345</v>
      </c>
      <c r="V16" s="57">
        <v>3710593.73189345</v>
      </c>
      <c r="W16" s="57">
        <v>3710593.73189345</v>
      </c>
      <c r="X16" s="57">
        <v>3710593.73189345</v>
      </c>
      <c r="Y16" s="57">
        <v>2363382.3846691502</v>
      </c>
      <c r="Z16" s="57">
        <v>1696902.0389707601</v>
      </c>
      <c r="AA16" s="57">
        <v>1696902.0389707601</v>
      </c>
      <c r="AB16" s="57">
        <v>457997.99727693398</v>
      </c>
      <c r="AC16" s="57">
        <v>457997.99727693398</v>
      </c>
      <c r="AD16" s="57">
        <v>140067.360506881</v>
      </c>
      <c r="AE16" s="57">
        <v>140067.360506881</v>
      </c>
      <c r="AF16" s="57">
        <v>140067.360506881</v>
      </c>
      <c r="AG16" s="57">
        <v>140067.360506881</v>
      </c>
      <c r="AH16" s="57">
        <v>140067.360506881</v>
      </c>
      <c r="AI16" s="57"/>
      <c r="AJ16" s="57"/>
      <c r="AK16" s="57"/>
      <c r="AL16" s="57"/>
      <c r="AM16" s="57"/>
      <c r="AN16" s="8"/>
      <c r="AO16" s="8"/>
      <c r="AP16" s="8"/>
      <c r="AQ16" s="490"/>
      <c r="AR16" s="490"/>
      <c r="AS16" s="490"/>
      <c r="AT16" s="490"/>
      <c r="AU16" s="490"/>
      <c r="AV16" s="490"/>
      <c r="AW16" s="490"/>
    </row>
    <row r="17" spans="1:49" s="599" customFormat="1" ht="15.65" customHeight="1" thickBot="1" x14ac:dyDescent="0.4">
      <c r="A17" s="62" t="s">
        <v>97</v>
      </c>
      <c r="B17" s="62" t="s">
        <v>590</v>
      </c>
      <c r="C17" s="491">
        <v>8.1272676114708897</v>
      </c>
      <c r="D17" s="84">
        <v>9369021.8730801102</v>
      </c>
      <c r="E17" s="607">
        <v>0.86682325383005598</v>
      </c>
      <c r="F17" s="56">
        <v>60268958.936925501</v>
      </c>
      <c r="G17" s="134"/>
      <c r="H17" s="134"/>
      <c r="I17" s="134"/>
      <c r="J17" s="57">
        <v>8121286.0252282703</v>
      </c>
      <c r="K17" s="57">
        <v>7931529.6922887797</v>
      </c>
      <c r="L17" s="57">
        <v>7700769.0581875304</v>
      </c>
      <c r="M17" s="57">
        <v>7522432.2923516603</v>
      </c>
      <c r="N17" s="57">
        <v>6911585.4080576496</v>
      </c>
      <c r="O17" s="57">
        <v>5033452.2011439903</v>
      </c>
      <c r="P17" s="57">
        <v>3037828.3897233699</v>
      </c>
      <c r="Q17" s="57">
        <v>3035326.6642833101</v>
      </c>
      <c r="R17" s="57">
        <v>3034678.7846817099</v>
      </c>
      <c r="S17" s="57">
        <v>3034678.7846817099</v>
      </c>
      <c r="T17" s="57">
        <v>2412803.11205367</v>
      </c>
      <c r="U17" s="57">
        <v>1258901.88090935</v>
      </c>
      <c r="V17" s="57">
        <v>409467.67090384802</v>
      </c>
      <c r="W17" s="57">
        <v>409467.67090384802</v>
      </c>
      <c r="X17" s="57">
        <v>406325.86302554799</v>
      </c>
      <c r="Y17" s="57">
        <v>8425.4385012477705</v>
      </c>
      <c r="Z17" s="57"/>
      <c r="AA17" s="57"/>
      <c r="AB17" s="57"/>
      <c r="AC17" s="57"/>
      <c r="AD17" s="57"/>
      <c r="AE17" s="57"/>
      <c r="AF17" s="57"/>
      <c r="AG17" s="57"/>
      <c r="AH17" s="57"/>
      <c r="AI17" s="57"/>
      <c r="AJ17" s="57"/>
      <c r="AK17" s="57"/>
      <c r="AL17" s="57"/>
      <c r="AM17" s="57"/>
      <c r="AN17" s="8"/>
      <c r="AO17" s="8"/>
      <c r="AP17" s="8"/>
      <c r="AQ17" s="490"/>
      <c r="AR17" s="490"/>
      <c r="AS17" s="490"/>
      <c r="AT17" s="490"/>
      <c r="AU17" s="490"/>
      <c r="AV17" s="490"/>
      <c r="AW17" s="490"/>
    </row>
    <row r="18" spans="1:49" s="599" customFormat="1" ht="15.65" customHeight="1" thickBot="1" x14ac:dyDescent="0.4">
      <c r="A18" s="62" t="s">
        <v>97</v>
      </c>
      <c r="B18" s="62" t="s">
        <v>448</v>
      </c>
      <c r="C18" s="491">
        <v>5</v>
      </c>
      <c r="D18" s="84">
        <v>0</v>
      </c>
      <c r="E18" s="607"/>
      <c r="F18" s="56">
        <v>262365943.51783699</v>
      </c>
      <c r="G18" s="134"/>
      <c r="H18" s="134"/>
      <c r="I18" s="134"/>
      <c r="J18" s="57">
        <v>105968420.90390401</v>
      </c>
      <c r="K18" s="57">
        <v>76127713.577364907</v>
      </c>
      <c r="L18" s="57">
        <v>46144813.584919699</v>
      </c>
      <c r="M18" s="57">
        <v>23788505.936611</v>
      </c>
      <c r="N18" s="57">
        <v>10336489.515037101</v>
      </c>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8"/>
      <c r="AO18" s="8"/>
      <c r="AP18" s="8"/>
      <c r="AQ18" s="490"/>
      <c r="AR18" s="490"/>
      <c r="AS18" s="490"/>
      <c r="AT18" s="490"/>
      <c r="AU18" s="490"/>
      <c r="AV18" s="490"/>
      <c r="AW18" s="490"/>
    </row>
    <row r="19" spans="1:49" s="599" customFormat="1" ht="15.65" customHeight="1" thickBot="1" x14ac:dyDescent="0.4">
      <c r="A19" s="62" t="s">
        <v>199</v>
      </c>
      <c r="B19" s="62" t="s">
        <v>524</v>
      </c>
      <c r="C19" s="491">
        <v>10.1929315173159</v>
      </c>
      <c r="D19" s="84">
        <v>90914406.716331795</v>
      </c>
      <c r="E19" s="607">
        <v>0.86183498186266305</v>
      </c>
      <c r="F19" s="56">
        <v>655072776.99773502</v>
      </c>
      <c r="G19" s="134"/>
      <c r="H19" s="134"/>
      <c r="I19" s="134"/>
      <c r="J19" s="57">
        <v>78353216.063424602</v>
      </c>
      <c r="K19" s="57">
        <v>78353216.063424602</v>
      </c>
      <c r="L19" s="57">
        <v>78353216.063424602</v>
      </c>
      <c r="M19" s="57">
        <v>78353216.063424602</v>
      </c>
      <c r="N19" s="57">
        <v>61895052.017688803</v>
      </c>
      <c r="O19" s="57">
        <v>60438032.050220199</v>
      </c>
      <c r="P19" s="57">
        <v>59441247.981180497</v>
      </c>
      <c r="Q19" s="57">
        <v>42782985.6213613</v>
      </c>
      <c r="R19" s="57">
        <v>39924011.990804501</v>
      </c>
      <c r="S19" s="57">
        <v>38281003.914772898</v>
      </c>
      <c r="T19" s="57">
        <v>8614678.2618922703</v>
      </c>
      <c r="U19" s="57">
        <v>8614678.2618922703</v>
      </c>
      <c r="V19" s="57">
        <v>7479292.4059935296</v>
      </c>
      <c r="W19" s="57">
        <v>7094465.1191151999</v>
      </c>
      <c r="X19" s="57">
        <v>7094465.1191151999</v>
      </c>
      <c r="Y19" s="57"/>
      <c r="Z19" s="57"/>
      <c r="AA19" s="57"/>
      <c r="AB19" s="57"/>
      <c r="AC19" s="57"/>
      <c r="AD19" s="57"/>
      <c r="AE19" s="57"/>
      <c r="AF19" s="57"/>
      <c r="AG19" s="57"/>
      <c r="AH19" s="57"/>
      <c r="AI19" s="57"/>
      <c r="AJ19" s="57"/>
      <c r="AK19" s="57"/>
      <c r="AL19" s="57"/>
      <c r="AM19" s="57"/>
      <c r="AN19" s="8"/>
      <c r="AO19" s="8"/>
      <c r="AP19" s="8"/>
      <c r="AQ19" s="490"/>
      <c r="AR19" s="490"/>
      <c r="AS19" s="490"/>
      <c r="AT19" s="490"/>
      <c r="AU19" s="490"/>
      <c r="AV19" s="490"/>
      <c r="AW19" s="490"/>
    </row>
    <row r="20" spans="1:49" s="599" customFormat="1" ht="15.65" customHeight="1" thickBot="1" x14ac:dyDescent="0.4">
      <c r="A20" s="62" t="s">
        <v>199</v>
      </c>
      <c r="B20" s="62" t="s">
        <v>564</v>
      </c>
      <c r="C20" s="491">
        <v>17.3891012815509</v>
      </c>
      <c r="D20" s="84">
        <v>25348924.192839999</v>
      </c>
      <c r="E20" s="607">
        <v>1</v>
      </c>
      <c r="F20" s="56">
        <v>431162756.889099</v>
      </c>
      <c r="G20" s="134"/>
      <c r="H20" s="134"/>
      <c r="I20" s="134"/>
      <c r="J20" s="57">
        <v>25348924.192839999</v>
      </c>
      <c r="K20" s="57">
        <v>25348924.192839999</v>
      </c>
      <c r="L20" s="57">
        <v>25074348.293674901</v>
      </c>
      <c r="M20" s="57">
        <v>24513183.110766601</v>
      </c>
      <c r="N20" s="57">
        <v>24199205.981522601</v>
      </c>
      <c r="O20" s="57">
        <v>23757490.4544685</v>
      </c>
      <c r="P20" s="57">
        <v>23292725.920549601</v>
      </c>
      <c r="Q20" s="57">
        <v>23189088.1385938</v>
      </c>
      <c r="R20" s="57">
        <v>22926135.4730643</v>
      </c>
      <c r="S20" s="57">
        <v>22842519.6420874</v>
      </c>
      <c r="T20" s="57">
        <v>21253784.887989301</v>
      </c>
      <c r="U20" s="57">
        <v>20413943.431161098</v>
      </c>
      <c r="V20" s="57">
        <v>20139560.8181144</v>
      </c>
      <c r="W20" s="57">
        <v>19953404.813957199</v>
      </c>
      <c r="X20" s="57">
        <v>19950329.211707201</v>
      </c>
      <c r="Y20" s="57">
        <v>13630719.8190303</v>
      </c>
      <c r="Z20" s="57">
        <v>13417413.816084901</v>
      </c>
      <c r="AA20" s="57">
        <v>13398097.0520849</v>
      </c>
      <c r="AB20" s="57">
        <v>13396241.766313501</v>
      </c>
      <c r="AC20" s="57">
        <v>13319944.8808777</v>
      </c>
      <c r="AD20" s="57">
        <v>4566035.0392146902</v>
      </c>
      <c r="AE20" s="57">
        <v>4307683.9880388901</v>
      </c>
      <c r="AF20" s="57">
        <v>4307683.9880388901</v>
      </c>
      <c r="AG20" s="57">
        <v>4307683.9880388901</v>
      </c>
      <c r="AH20" s="57">
        <v>4307683.9880388901</v>
      </c>
      <c r="AI20" s="57"/>
      <c r="AJ20" s="57"/>
      <c r="AK20" s="57"/>
      <c r="AL20" s="57"/>
      <c r="AM20" s="57"/>
      <c r="AN20" s="8"/>
      <c r="AO20" s="8"/>
      <c r="AP20" s="8"/>
      <c r="AQ20" s="490"/>
      <c r="AR20" s="490"/>
      <c r="AS20" s="490"/>
      <c r="AT20" s="490"/>
      <c r="AU20" s="490"/>
      <c r="AV20" s="490"/>
      <c r="AW20" s="490"/>
    </row>
    <row r="21" spans="1:49" s="599" customFormat="1" ht="15.65" customHeight="1" thickBot="1" x14ac:dyDescent="0.4">
      <c r="A21" s="62" t="s">
        <v>199</v>
      </c>
      <c r="B21" s="62" t="s">
        <v>591</v>
      </c>
      <c r="C21" s="491">
        <v>18.7722393609066</v>
      </c>
      <c r="D21" s="84">
        <v>14943355.0037212</v>
      </c>
      <c r="E21" s="607">
        <v>0.99999999995563305</v>
      </c>
      <c r="F21" s="56">
        <v>261219296.77601799</v>
      </c>
      <c r="G21" s="134"/>
      <c r="H21" s="134"/>
      <c r="I21" s="134"/>
      <c r="J21" s="57">
        <v>14943355.003058201</v>
      </c>
      <c r="K21" s="57">
        <v>14943355.003058201</v>
      </c>
      <c r="L21" s="57">
        <v>14943355.003058201</v>
      </c>
      <c r="M21" s="57">
        <v>14846244.5996037</v>
      </c>
      <c r="N21" s="57">
        <v>14829398.302238701</v>
      </c>
      <c r="O21" s="57">
        <v>14829397.906739799</v>
      </c>
      <c r="P21" s="57">
        <v>13863918.416656001</v>
      </c>
      <c r="Q21" s="57">
        <v>13825259.9002575</v>
      </c>
      <c r="R21" s="57">
        <v>13796519.326558599</v>
      </c>
      <c r="S21" s="57">
        <v>12927885.052058101</v>
      </c>
      <c r="T21" s="57">
        <v>12114942.003537601</v>
      </c>
      <c r="U21" s="57">
        <v>11951131.288242999</v>
      </c>
      <c r="V21" s="57">
        <v>11828789.7152595</v>
      </c>
      <c r="W21" s="57">
        <v>11801960.183728101</v>
      </c>
      <c r="X21" s="57">
        <v>11801960.183728101</v>
      </c>
      <c r="Y21" s="57">
        <v>11759284.451411</v>
      </c>
      <c r="Z21" s="57">
        <v>11615674.3598984</v>
      </c>
      <c r="AA21" s="57">
        <v>11611038.6598984</v>
      </c>
      <c r="AB21" s="57">
        <v>11528471.475112701</v>
      </c>
      <c r="AC21" s="57">
        <v>11422117.995972199</v>
      </c>
      <c r="AD21" s="57">
        <v>7393.90918848603</v>
      </c>
      <c r="AE21" s="57">
        <v>7393.90918848603</v>
      </c>
      <c r="AF21" s="57">
        <v>6816.7091884860301</v>
      </c>
      <c r="AG21" s="57">
        <v>6816.7091884860301</v>
      </c>
      <c r="AH21" s="57">
        <v>6816.7091884860301</v>
      </c>
      <c r="AI21" s="57"/>
      <c r="AJ21" s="57"/>
      <c r="AK21" s="57"/>
      <c r="AL21" s="57"/>
      <c r="AM21" s="57"/>
      <c r="AN21" s="8"/>
      <c r="AO21" s="8"/>
      <c r="AP21" s="8"/>
      <c r="AQ21" s="490"/>
      <c r="AR21" s="490"/>
      <c r="AS21" s="490"/>
      <c r="AT21" s="490"/>
      <c r="AU21" s="490"/>
      <c r="AV21" s="490"/>
      <c r="AW21" s="490"/>
    </row>
    <row r="22" spans="1:49" s="599" customFormat="1" ht="15.65" customHeight="1" thickBot="1" x14ac:dyDescent="0.4">
      <c r="A22" s="62" t="s">
        <v>199</v>
      </c>
      <c r="B22" s="62" t="s">
        <v>552</v>
      </c>
      <c r="C22" s="491">
        <v>7.34063050232648</v>
      </c>
      <c r="D22" s="84">
        <v>3192300.9495018702</v>
      </c>
      <c r="E22" s="607">
        <v>0.99888244990905795</v>
      </c>
      <c r="F22" s="56">
        <v>21605290.133644398</v>
      </c>
      <c r="G22" s="134"/>
      <c r="H22" s="134"/>
      <c r="I22" s="134"/>
      <c r="J22" s="57">
        <v>3188733.3932854398</v>
      </c>
      <c r="K22" s="57">
        <v>3188733.3932854398</v>
      </c>
      <c r="L22" s="57">
        <v>3106497.7837866801</v>
      </c>
      <c r="M22" s="57">
        <v>2912921.3814647901</v>
      </c>
      <c r="N22" s="57">
        <v>2735848.2347360901</v>
      </c>
      <c r="O22" s="57">
        <v>2474597.3321130499</v>
      </c>
      <c r="P22" s="57">
        <v>1046562.67717007</v>
      </c>
      <c r="Q22" s="57">
        <v>875220.34076596599</v>
      </c>
      <c r="R22" s="57">
        <v>616617.31719682994</v>
      </c>
      <c r="S22" s="57">
        <v>414926.019431566</v>
      </c>
      <c r="T22" s="57">
        <v>348698.90065622103</v>
      </c>
      <c r="U22" s="57">
        <v>176767.693677781</v>
      </c>
      <c r="V22" s="57">
        <v>75741.466853820501</v>
      </c>
      <c r="W22" s="57">
        <v>75433.977608786401</v>
      </c>
      <c r="X22" s="57">
        <v>75433.977608786401</v>
      </c>
      <c r="Y22" s="57">
        <v>75433.977608786401</v>
      </c>
      <c r="Z22" s="57">
        <v>55263.3203603</v>
      </c>
      <c r="AA22" s="57">
        <v>55263.3203603</v>
      </c>
      <c r="AB22" s="57">
        <v>53297.812836871199</v>
      </c>
      <c r="AC22" s="57">
        <v>53297.812836871199</v>
      </c>
      <c r="AD22" s="57"/>
      <c r="AE22" s="57"/>
      <c r="AF22" s="57"/>
      <c r="AG22" s="57"/>
      <c r="AH22" s="57"/>
      <c r="AI22" s="57"/>
      <c r="AJ22" s="57"/>
      <c r="AK22" s="57"/>
      <c r="AL22" s="57"/>
      <c r="AM22" s="57"/>
      <c r="AN22" s="8"/>
      <c r="AO22" s="8"/>
      <c r="AP22" s="8"/>
      <c r="AQ22" s="490"/>
      <c r="AR22" s="490"/>
      <c r="AS22" s="490"/>
      <c r="AT22" s="490"/>
      <c r="AU22" s="490"/>
      <c r="AV22" s="490"/>
      <c r="AW22" s="490"/>
    </row>
    <row r="23" spans="1:49" s="599" customFormat="1" ht="15.65" customHeight="1" thickBot="1" x14ac:dyDescent="0.4">
      <c r="A23" s="62" t="s">
        <v>199</v>
      </c>
      <c r="B23" s="62" t="s">
        <v>592</v>
      </c>
      <c r="C23" s="491">
        <v>15.4331013542559</v>
      </c>
      <c r="D23" s="84">
        <v>1374419.5823121399</v>
      </c>
      <c r="E23" s="607">
        <v>1</v>
      </c>
      <c r="F23" s="56">
        <v>21211556.717097402</v>
      </c>
      <c r="G23" s="134"/>
      <c r="H23" s="134"/>
      <c r="I23" s="134"/>
      <c r="J23" s="57">
        <v>1374419.5823121399</v>
      </c>
      <c r="K23" s="57">
        <v>1374419.5823121399</v>
      </c>
      <c r="L23" s="57">
        <v>1374419.5823121399</v>
      </c>
      <c r="M23" s="57">
        <v>1374419.5823121399</v>
      </c>
      <c r="N23" s="57">
        <v>1374419.5823121399</v>
      </c>
      <c r="O23" s="57">
        <v>1374419.5823121399</v>
      </c>
      <c r="P23" s="57">
        <v>1374419.5823121399</v>
      </c>
      <c r="Q23" s="57">
        <v>1374419.5823121399</v>
      </c>
      <c r="R23" s="57">
        <v>1286448.8684741899</v>
      </c>
      <c r="S23" s="57">
        <v>1286448.8684741899</v>
      </c>
      <c r="T23" s="57">
        <v>1282003.23984697</v>
      </c>
      <c r="U23" s="57">
        <v>1257493.25391082</v>
      </c>
      <c r="V23" s="57">
        <v>1257493.25391082</v>
      </c>
      <c r="W23" s="57">
        <v>1228821.1287272901</v>
      </c>
      <c r="X23" s="57">
        <v>917360.81356316095</v>
      </c>
      <c r="Y23" s="57">
        <v>594751.42823790701</v>
      </c>
      <c r="Z23" s="57">
        <v>365184.90485071199</v>
      </c>
      <c r="AA23" s="57">
        <v>142940.094888219</v>
      </c>
      <c r="AB23" s="57">
        <v>142940.094888219</v>
      </c>
      <c r="AC23" s="57">
        <v>94452.948037693204</v>
      </c>
      <c r="AD23" s="57">
        <v>94452.948037693204</v>
      </c>
      <c r="AE23" s="57">
        <v>94452.948037693204</v>
      </c>
      <c r="AF23" s="57">
        <v>94452.948037693204</v>
      </c>
      <c r="AG23" s="57">
        <v>76502.316676941293</v>
      </c>
      <c r="AH23" s="57"/>
      <c r="AI23" s="57"/>
      <c r="AJ23" s="57"/>
      <c r="AK23" s="57"/>
      <c r="AL23" s="57"/>
      <c r="AM23" s="57"/>
      <c r="AN23" s="8"/>
      <c r="AO23" s="8"/>
      <c r="AP23" s="8"/>
      <c r="AQ23" s="490"/>
      <c r="AR23" s="490"/>
      <c r="AS23" s="490"/>
      <c r="AT23" s="490"/>
      <c r="AU23" s="490"/>
      <c r="AV23" s="490"/>
      <c r="AW23" s="490"/>
    </row>
    <row r="24" spans="1:49" s="599" customFormat="1" ht="15.65" customHeight="1" thickBot="1" x14ac:dyDescent="0.4">
      <c r="A24" s="62" t="s">
        <v>563</v>
      </c>
      <c r="B24" s="62" t="s">
        <v>449</v>
      </c>
      <c r="C24" s="491">
        <v>11.611883273228999</v>
      </c>
      <c r="D24" s="84">
        <v>127326444.374239</v>
      </c>
      <c r="E24" s="607">
        <v>1</v>
      </c>
      <c r="F24" s="56">
        <v>1390183528.64417</v>
      </c>
      <c r="G24" s="134"/>
      <c r="H24" s="134"/>
      <c r="I24" s="134"/>
      <c r="J24" s="57">
        <v>127326444.374239</v>
      </c>
      <c r="K24" s="57">
        <v>127326444.374239</v>
      </c>
      <c r="L24" s="57">
        <v>127326444.374239</v>
      </c>
      <c r="M24" s="57">
        <v>127326444.374239</v>
      </c>
      <c r="N24" s="57">
        <v>127326444.374239</v>
      </c>
      <c r="O24" s="57">
        <v>127326444.374239</v>
      </c>
      <c r="P24" s="57">
        <v>121412762.1041</v>
      </c>
      <c r="Q24" s="57">
        <v>99427150.977982193</v>
      </c>
      <c r="R24" s="57">
        <v>99135313.603644595</v>
      </c>
      <c r="S24" s="57">
        <v>99135313.603644595</v>
      </c>
      <c r="T24" s="57">
        <v>20718467.601473901</v>
      </c>
      <c r="U24" s="57">
        <v>20718467.601473901</v>
      </c>
      <c r="V24" s="57">
        <v>20718467.601473901</v>
      </c>
      <c r="W24" s="57">
        <v>20718467.601473901</v>
      </c>
      <c r="X24" s="57">
        <v>20718467.601473901</v>
      </c>
      <c r="Y24" s="57">
        <v>20704396.8204</v>
      </c>
      <c r="Z24" s="57">
        <v>20704396.8204</v>
      </c>
      <c r="AA24" s="57">
        <v>20704396.8204</v>
      </c>
      <c r="AB24" s="57">
        <v>20704396.8204</v>
      </c>
      <c r="AC24" s="57">
        <v>20704396.8204</v>
      </c>
      <c r="AD24" s="57"/>
      <c r="AE24" s="57"/>
      <c r="AF24" s="57"/>
      <c r="AG24" s="57"/>
      <c r="AH24" s="57"/>
      <c r="AI24" s="57"/>
      <c r="AJ24" s="57"/>
      <c r="AK24" s="57"/>
      <c r="AL24" s="57"/>
      <c r="AM24" s="57"/>
      <c r="AN24" s="8"/>
      <c r="AO24" s="8"/>
      <c r="AP24" s="8"/>
      <c r="AQ24" s="490"/>
      <c r="AR24" s="490"/>
      <c r="AS24" s="490"/>
      <c r="AT24" s="490"/>
      <c r="AU24" s="490"/>
      <c r="AV24" s="490"/>
      <c r="AW24" s="490"/>
    </row>
    <row r="25" spans="1:49" s="599" customFormat="1" ht="15.65" customHeight="1" thickBot="1" x14ac:dyDescent="0.4">
      <c r="A25" s="62" t="s">
        <v>563</v>
      </c>
      <c r="B25" s="62" t="s">
        <v>451</v>
      </c>
      <c r="C25" s="491">
        <v>9.6282483071351503</v>
      </c>
      <c r="D25" s="84">
        <v>52883830.624941602</v>
      </c>
      <c r="E25" s="607">
        <v>1</v>
      </c>
      <c r="F25" s="56">
        <v>489351164.90045601</v>
      </c>
      <c r="G25" s="134"/>
      <c r="H25" s="134"/>
      <c r="I25" s="134"/>
      <c r="J25" s="57">
        <v>52883830.624941602</v>
      </c>
      <c r="K25" s="57">
        <v>52883830.624941602</v>
      </c>
      <c r="L25" s="57">
        <v>52883830.624941602</v>
      </c>
      <c r="M25" s="57">
        <v>52883830.624941602</v>
      </c>
      <c r="N25" s="57">
        <v>52883830.624941602</v>
      </c>
      <c r="O25" s="57">
        <v>52883830.624941602</v>
      </c>
      <c r="P25" s="57">
        <v>52883830.624941602</v>
      </c>
      <c r="Q25" s="57">
        <v>40585662.628621601</v>
      </c>
      <c r="R25" s="57">
        <v>39289343.948621601</v>
      </c>
      <c r="S25" s="57">
        <v>39289343.948621601</v>
      </c>
      <c r="T25" s="57"/>
      <c r="U25" s="57"/>
      <c r="V25" s="57"/>
      <c r="W25" s="57"/>
      <c r="X25" s="57"/>
      <c r="Y25" s="57"/>
      <c r="Z25" s="57"/>
      <c r="AA25" s="57"/>
      <c r="AB25" s="57"/>
      <c r="AC25" s="57"/>
      <c r="AD25" s="57"/>
      <c r="AE25" s="57"/>
      <c r="AF25" s="57"/>
      <c r="AG25" s="57"/>
      <c r="AH25" s="57"/>
      <c r="AI25" s="57"/>
      <c r="AJ25" s="57"/>
      <c r="AK25" s="57"/>
      <c r="AL25" s="57"/>
      <c r="AM25" s="57"/>
      <c r="AN25" s="8"/>
      <c r="AO25" s="8"/>
      <c r="AP25" s="8"/>
      <c r="AQ25" s="490"/>
      <c r="AR25" s="490"/>
      <c r="AS25" s="490"/>
      <c r="AT25" s="490"/>
      <c r="AU25" s="490"/>
      <c r="AV25" s="490"/>
      <c r="AW25" s="490"/>
    </row>
    <row r="26" spans="1:49" s="599" customFormat="1" ht="15.65" customHeight="1" thickBot="1" x14ac:dyDescent="0.4">
      <c r="A26" s="62" t="s">
        <v>563</v>
      </c>
      <c r="B26" s="62" t="s">
        <v>447</v>
      </c>
      <c r="C26" s="491">
        <v>10.771611603327999</v>
      </c>
      <c r="D26" s="84">
        <v>12385234.535749599</v>
      </c>
      <c r="E26" s="607">
        <v>0.80021908853577695</v>
      </c>
      <c r="F26" s="56">
        <v>106756996.920072</v>
      </c>
      <c r="G26" s="134"/>
      <c r="H26" s="134"/>
      <c r="I26" s="134"/>
      <c r="J26" s="57">
        <v>9910901.0914993696</v>
      </c>
      <c r="K26" s="57">
        <v>9910901.0914993696</v>
      </c>
      <c r="L26" s="57">
        <v>9910901.0914993696</v>
      </c>
      <c r="M26" s="57">
        <v>9910901.0914993696</v>
      </c>
      <c r="N26" s="57">
        <v>9910901.0914993696</v>
      </c>
      <c r="O26" s="57">
        <v>9910901.0914993696</v>
      </c>
      <c r="P26" s="57">
        <v>9910901.0914993696</v>
      </c>
      <c r="Q26" s="57">
        <v>9910901.0914993696</v>
      </c>
      <c r="R26" s="57">
        <v>9457573.8741961103</v>
      </c>
      <c r="S26" s="57">
        <v>7644265.0049830796</v>
      </c>
      <c r="T26" s="57">
        <v>2115403.03775563</v>
      </c>
      <c r="U26" s="57">
        <v>2063136.56778561</v>
      </c>
      <c r="V26" s="57">
        <v>2063136.56778561</v>
      </c>
      <c r="W26" s="57">
        <v>2063136.56778561</v>
      </c>
      <c r="X26" s="57">
        <v>2063136.56778561</v>
      </c>
      <c r="Y26" s="57"/>
      <c r="Z26" s="57"/>
      <c r="AA26" s="57"/>
      <c r="AB26" s="57"/>
      <c r="AC26" s="57"/>
      <c r="AD26" s="57"/>
      <c r="AE26" s="57"/>
      <c r="AF26" s="57"/>
      <c r="AG26" s="57"/>
      <c r="AH26" s="57"/>
      <c r="AI26" s="57"/>
      <c r="AJ26" s="57"/>
      <c r="AK26" s="57"/>
      <c r="AL26" s="57"/>
      <c r="AM26" s="57"/>
      <c r="AN26" s="8"/>
      <c r="AO26" s="8"/>
      <c r="AP26" s="8"/>
      <c r="AQ26" s="490"/>
      <c r="AR26" s="490"/>
      <c r="AS26" s="490"/>
      <c r="AT26" s="490"/>
      <c r="AU26" s="490"/>
      <c r="AV26" s="490"/>
      <c r="AW26" s="490"/>
    </row>
    <row r="27" spans="1:49" s="599" customFormat="1" ht="15.65" customHeight="1" thickBot="1" x14ac:dyDescent="0.4">
      <c r="A27" s="62" t="s">
        <v>563</v>
      </c>
      <c r="B27" s="62" t="s">
        <v>266</v>
      </c>
      <c r="C27" s="491">
        <v>6.84850618939151</v>
      </c>
      <c r="D27" s="84">
        <v>11931207.160759799</v>
      </c>
      <c r="E27" s="607">
        <v>0.96911067552230301</v>
      </c>
      <c r="F27" s="56">
        <v>72527837.310832098</v>
      </c>
      <c r="G27" s="134"/>
      <c r="H27" s="134"/>
      <c r="I27" s="134"/>
      <c r="J27" s="57">
        <v>11562660.2313604</v>
      </c>
      <c r="K27" s="57">
        <v>11562660.2313604</v>
      </c>
      <c r="L27" s="57">
        <v>11562660.2313604</v>
      </c>
      <c r="M27" s="57">
        <v>11434777.696080901</v>
      </c>
      <c r="N27" s="57">
        <v>9552493.5383477695</v>
      </c>
      <c r="O27" s="57">
        <v>3994566.7744735102</v>
      </c>
      <c r="P27" s="57">
        <v>3891940.60362226</v>
      </c>
      <c r="Q27" s="57">
        <v>3818794.7670968901</v>
      </c>
      <c r="R27" s="57">
        <v>2931176.36304658</v>
      </c>
      <c r="S27" s="57">
        <v>2205662.89531152</v>
      </c>
      <c r="T27" s="57">
        <v>2610.9946928459999</v>
      </c>
      <c r="U27" s="57">
        <v>2610.9946928459999</v>
      </c>
      <c r="V27" s="57">
        <v>2610.9946928459999</v>
      </c>
      <c r="W27" s="57">
        <v>2610.9946928459999</v>
      </c>
      <c r="X27" s="57"/>
      <c r="Y27" s="57"/>
      <c r="Z27" s="57"/>
      <c r="AA27" s="57"/>
      <c r="AB27" s="57"/>
      <c r="AC27" s="57"/>
      <c r="AD27" s="57"/>
      <c r="AE27" s="57"/>
      <c r="AF27" s="57"/>
      <c r="AG27" s="57"/>
      <c r="AH27" s="57"/>
      <c r="AI27" s="57"/>
      <c r="AJ27" s="57"/>
      <c r="AK27" s="57"/>
      <c r="AL27" s="57"/>
      <c r="AM27" s="57"/>
      <c r="AN27" s="8"/>
      <c r="AO27" s="8"/>
      <c r="AP27" s="8"/>
      <c r="AQ27" s="490"/>
      <c r="AR27" s="490"/>
      <c r="AS27" s="490"/>
      <c r="AT27" s="490"/>
      <c r="AU27" s="490"/>
      <c r="AV27" s="490"/>
      <c r="AW27" s="490"/>
    </row>
    <row r="28" spans="1:49" s="599" customFormat="1" ht="15.65" customHeight="1" thickBot="1" x14ac:dyDescent="0.4">
      <c r="A28" s="62" t="s">
        <v>563</v>
      </c>
      <c r="B28" s="62" t="s">
        <v>441</v>
      </c>
      <c r="C28" s="491">
        <v>14.2706946073769</v>
      </c>
      <c r="D28" s="84">
        <v>10159377.8356863</v>
      </c>
      <c r="E28" s="607">
        <v>0.79999999999999905</v>
      </c>
      <c r="F28" s="56">
        <v>107553246.796556</v>
      </c>
      <c r="G28" s="134"/>
      <c r="H28" s="134"/>
      <c r="I28" s="134"/>
      <c r="J28" s="57">
        <v>8127502.2685489999</v>
      </c>
      <c r="K28" s="57">
        <v>8127502.2685489999</v>
      </c>
      <c r="L28" s="57">
        <v>8127080.4166105501</v>
      </c>
      <c r="M28" s="57">
        <v>8090978.9430511901</v>
      </c>
      <c r="N28" s="57">
        <v>7638603.7702875203</v>
      </c>
      <c r="O28" s="57">
        <v>7621863.5981942397</v>
      </c>
      <c r="P28" s="57">
        <v>7621863.5981942397</v>
      </c>
      <c r="Q28" s="57">
        <v>7547631.5215108199</v>
      </c>
      <c r="R28" s="57">
        <v>7547631.5215108199</v>
      </c>
      <c r="S28" s="57">
        <v>7379414.8503441801</v>
      </c>
      <c r="T28" s="57">
        <v>6939220.3156703999</v>
      </c>
      <c r="U28" s="57">
        <v>6758160.3120490098</v>
      </c>
      <c r="V28" s="57">
        <v>6649515.8925669296</v>
      </c>
      <c r="W28" s="57">
        <v>6581301.2942081196</v>
      </c>
      <c r="X28" s="57">
        <v>2794976.2252599001</v>
      </c>
      <c r="Y28" s="57"/>
      <c r="Z28" s="57"/>
      <c r="AA28" s="57"/>
      <c r="AB28" s="57"/>
      <c r="AC28" s="57"/>
      <c r="AD28" s="57"/>
      <c r="AE28" s="57"/>
      <c r="AF28" s="57"/>
      <c r="AG28" s="57"/>
      <c r="AH28" s="57"/>
      <c r="AI28" s="57"/>
      <c r="AJ28" s="57"/>
      <c r="AK28" s="57"/>
      <c r="AL28" s="57"/>
      <c r="AM28" s="57"/>
      <c r="AN28" s="8"/>
      <c r="AO28" s="8"/>
      <c r="AP28" s="8"/>
      <c r="AQ28" s="490"/>
      <c r="AR28" s="490"/>
      <c r="AS28" s="490"/>
      <c r="AT28" s="490"/>
      <c r="AU28" s="490"/>
      <c r="AV28" s="490"/>
      <c r="AW28" s="490"/>
    </row>
    <row r="29" spans="1:49" s="599" customFormat="1" ht="15.65" customHeight="1" thickBot="1" x14ac:dyDescent="0.4">
      <c r="A29" s="62" t="s">
        <v>563</v>
      </c>
      <c r="B29" s="62" t="s">
        <v>457</v>
      </c>
      <c r="C29" s="491">
        <v>14.7612796171938</v>
      </c>
      <c r="D29" s="84">
        <v>9091362.7029258795</v>
      </c>
      <c r="E29" s="607">
        <v>0.97</v>
      </c>
      <c r="F29" s="56">
        <v>127861084.38897599</v>
      </c>
      <c r="G29" s="134"/>
      <c r="H29" s="134"/>
      <c r="I29" s="134"/>
      <c r="J29" s="57">
        <v>8818621.8218380995</v>
      </c>
      <c r="K29" s="57">
        <v>8818621.8218380995</v>
      </c>
      <c r="L29" s="57">
        <v>8818621.8218380995</v>
      </c>
      <c r="M29" s="57">
        <v>8817877.9830961097</v>
      </c>
      <c r="N29" s="57">
        <v>8605394.5896714907</v>
      </c>
      <c r="O29" s="57">
        <v>8526012.8013433795</v>
      </c>
      <c r="P29" s="57">
        <v>8501269.1172064301</v>
      </c>
      <c r="Q29" s="57">
        <v>8471275.4423801005</v>
      </c>
      <c r="R29" s="57">
        <v>8459503.5468226504</v>
      </c>
      <c r="S29" s="57">
        <v>8458572.1464990806</v>
      </c>
      <c r="T29" s="57">
        <v>8457065.99100345</v>
      </c>
      <c r="U29" s="57">
        <v>8437991.3383747693</v>
      </c>
      <c r="V29" s="57">
        <v>8406895.9236066304</v>
      </c>
      <c r="W29" s="57">
        <v>8406895.9236066304</v>
      </c>
      <c r="X29" s="57">
        <v>7856464.11985044</v>
      </c>
      <c r="Y29" s="57"/>
      <c r="Z29" s="57"/>
      <c r="AA29" s="57"/>
      <c r="AB29" s="57"/>
      <c r="AC29" s="57"/>
      <c r="AD29" s="57"/>
      <c r="AE29" s="57"/>
      <c r="AF29" s="57"/>
      <c r="AG29" s="57"/>
      <c r="AH29" s="57"/>
      <c r="AI29" s="57"/>
      <c r="AJ29" s="57"/>
      <c r="AK29" s="57"/>
      <c r="AL29" s="57"/>
      <c r="AM29" s="57"/>
      <c r="AN29" s="8"/>
      <c r="AO29" s="8"/>
      <c r="AP29" s="8"/>
      <c r="AQ29" s="490"/>
      <c r="AR29" s="490"/>
      <c r="AS29" s="490"/>
      <c r="AT29" s="490"/>
      <c r="AU29" s="490"/>
      <c r="AV29" s="490"/>
      <c r="AW29" s="490"/>
    </row>
    <row r="30" spans="1:49" s="599" customFormat="1" ht="15.65" customHeight="1" thickBot="1" x14ac:dyDescent="0.4">
      <c r="A30" s="62" t="s">
        <v>563</v>
      </c>
      <c r="B30" s="62" t="s">
        <v>443</v>
      </c>
      <c r="C30" s="491">
        <v>13.102431432796701</v>
      </c>
      <c r="D30" s="84">
        <v>7447224.8631966403</v>
      </c>
      <c r="E30" s="607">
        <v>0.97</v>
      </c>
      <c r="F30" s="56">
        <v>94649450.540613398</v>
      </c>
      <c r="G30" s="134"/>
      <c r="H30" s="134"/>
      <c r="I30" s="134"/>
      <c r="J30" s="57">
        <v>7223808.1173007404</v>
      </c>
      <c r="K30" s="57">
        <v>7223808.1173007404</v>
      </c>
      <c r="L30" s="57">
        <v>7223808.1173007404</v>
      </c>
      <c r="M30" s="57">
        <v>7223808.1173007404</v>
      </c>
      <c r="N30" s="57">
        <v>7149521.8682193803</v>
      </c>
      <c r="O30" s="57">
        <v>6434891.9245974496</v>
      </c>
      <c r="P30" s="57">
        <v>6434891.9245974496</v>
      </c>
      <c r="Q30" s="57">
        <v>6434891.9245974496</v>
      </c>
      <c r="R30" s="57">
        <v>6434891.9245974496</v>
      </c>
      <c r="S30" s="57">
        <v>6434891.9245974496</v>
      </c>
      <c r="T30" s="57">
        <v>5377802.4793257099</v>
      </c>
      <c r="U30" s="57">
        <v>5377802.4793257099</v>
      </c>
      <c r="V30" s="57">
        <v>5364746.2076832298</v>
      </c>
      <c r="W30" s="57">
        <v>5154942.7069346504</v>
      </c>
      <c r="X30" s="57">
        <v>5154942.7069346504</v>
      </c>
      <c r="Y30" s="57"/>
      <c r="Z30" s="57"/>
      <c r="AA30" s="57"/>
      <c r="AB30" s="57"/>
      <c r="AC30" s="57"/>
      <c r="AD30" s="57"/>
      <c r="AE30" s="57"/>
      <c r="AF30" s="57"/>
      <c r="AG30" s="57"/>
      <c r="AH30" s="57"/>
      <c r="AI30" s="57"/>
      <c r="AJ30" s="57"/>
      <c r="AK30" s="57"/>
      <c r="AL30" s="57"/>
      <c r="AM30" s="57"/>
      <c r="AN30" s="8"/>
      <c r="AO30" s="8"/>
      <c r="AP30" s="8"/>
      <c r="AQ30" s="490"/>
      <c r="AR30" s="490"/>
      <c r="AS30" s="490"/>
      <c r="AT30" s="490"/>
      <c r="AU30" s="490"/>
      <c r="AV30" s="490"/>
      <c r="AW30" s="490"/>
    </row>
    <row r="31" spans="1:49" s="599" customFormat="1" ht="15.65" customHeight="1" thickBot="1" x14ac:dyDescent="0.4">
      <c r="A31" s="62" t="s">
        <v>563</v>
      </c>
      <c r="B31" s="62" t="s">
        <v>674</v>
      </c>
      <c r="C31" s="491">
        <v>9.4351846951214409</v>
      </c>
      <c r="D31" s="84">
        <v>6427455.1190070296</v>
      </c>
      <c r="E31" s="607">
        <v>0.952582603358615</v>
      </c>
      <c r="F31" s="56">
        <v>52774713.017960399</v>
      </c>
      <c r="G31" s="134"/>
      <c r="H31" s="134"/>
      <c r="I31" s="134"/>
      <c r="J31" s="57">
        <v>6122681.9302343698</v>
      </c>
      <c r="K31" s="57">
        <v>6122681.9302343698</v>
      </c>
      <c r="L31" s="57">
        <v>5846508.2825545296</v>
      </c>
      <c r="M31" s="57">
        <v>5846508.2825545296</v>
      </c>
      <c r="N31" s="57">
        <v>5030875.2188963601</v>
      </c>
      <c r="O31" s="57">
        <v>5030875.2188963601</v>
      </c>
      <c r="P31" s="57">
        <v>5030875.2188963601</v>
      </c>
      <c r="Q31" s="57">
        <v>5030875.2188963601</v>
      </c>
      <c r="R31" s="57">
        <v>4356415.8583986098</v>
      </c>
      <c r="S31" s="57">
        <v>4356415.8583986098</v>
      </c>
      <c r="T31" s="57"/>
      <c r="U31" s="57"/>
      <c r="V31" s="57"/>
      <c r="W31" s="57"/>
      <c r="X31" s="57"/>
      <c r="Y31" s="57"/>
      <c r="Z31" s="57"/>
      <c r="AA31" s="57"/>
      <c r="AB31" s="57"/>
      <c r="AC31" s="57"/>
      <c r="AD31" s="57"/>
      <c r="AE31" s="57"/>
      <c r="AF31" s="57"/>
      <c r="AG31" s="57"/>
      <c r="AH31" s="57"/>
      <c r="AI31" s="57"/>
      <c r="AJ31" s="57"/>
      <c r="AK31" s="57"/>
      <c r="AL31" s="57"/>
      <c r="AM31" s="57"/>
      <c r="AN31" s="8"/>
      <c r="AO31" s="8"/>
      <c r="AP31" s="8"/>
      <c r="AQ31" s="490"/>
      <c r="AR31" s="490"/>
      <c r="AS31" s="490"/>
      <c r="AT31" s="490"/>
      <c r="AU31" s="490"/>
      <c r="AV31" s="490"/>
      <c r="AW31" s="490"/>
    </row>
    <row r="32" spans="1:49" s="599" customFormat="1" ht="15.65" customHeight="1" thickBot="1" x14ac:dyDescent="0.4">
      <c r="A32" s="62" t="s">
        <v>563</v>
      </c>
      <c r="B32" s="62" t="s">
        <v>555</v>
      </c>
      <c r="C32" s="491">
        <v>13.5720807170388</v>
      </c>
      <c r="D32" s="84">
        <v>4347609.07893191</v>
      </c>
      <c r="E32" s="607">
        <v>0.97000000000000097</v>
      </c>
      <c r="F32" s="56">
        <v>53868282.889705397</v>
      </c>
      <c r="G32" s="134"/>
      <c r="H32" s="134"/>
      <c r="I32" s="134"/>
      <c r="J32" s="57">
        <v>4217180.8065639604</v>
      </c>
      <c r="K32" s="57">
        <v>4217180.8065639604</v>
      </c>
      <c r="L32" s="57">
        <v>4217013.1163058402</v>
      </c>
      <c r="M32" s="57">
        <v>4139084.2342331698</v>
      </c>
      <c r="N32" s="57">
        <v>3979099.3841555198</v>
      </c>
      <c r="O32" s="57">
        <v>3792369.8616901501</v>
      </c>
      <c r="P32" s="57">
        <v>3750032.3881825898</v>
      </c>
      <c r="Q32" s="57">
        <v>3726001.3800790799</v>
      </c>
      <c r="R32" s="57">
        <v>3723263.7498864098</v>
      </c>
      <c r="S32" s="57">
        <v>3720303.4848315502</v>
      </c>
      <c r="T32" s="57">
        <v>3571347.9816376101</v>
      </c>
      <c r="U32" s="57">
        <v>3227074.4197476199</v>
      </c>
      <c r="V32" s="57">
        <v>2681299.1680724402</v>
      </c>
      <c r="W32" s="57">
        <v>2417014.9885107898</v>
      </c>
      <c r="X32" s="57">
        <v>2381854.3410098501</v>
      </c>
      <c r="Y32" s="57">
        <v>13520.347279364199</v>
      </c>
      <c r="Z32" s="57">
        <v>13520.347279364199</v>
      </c>
      <c r="AA32" s="57">
        <v>13520.347279364199</v>
      </c>
      <c r="AB32" s="57">
        <v>13520.347279364199</v>
      </c>
      <c r="AC32" s="57">
        <v>13520.347279364199</v>
      </c>
      <c r="AD32" s="57">
        <v>13520.347279364199</v>
      </c>
      <c r="AE32" s="57">
        <v>13520.347279364199</v>
      </c>
      <c r="AF32" s="57">
        <v>13520.347279364199</v>
      </c>
      <c r="AG32" s="57"/>
      <c r="AH32" s="57"/>
      <c r="AI32" s="57"/>
      <c r="AJ32" s="57"/>
      <c r="AK32" s="57"/>
      <c r="AL32" s="57"/>
      <c r="AM32" s="57"/>
      <c r="AN32" s="8"/>
      <c r="AO32" s="8"/>
      <c r="AP32" s="8"/>
      <c r="AQ32" s="490"/>
      <c r="AR32" s="490"/>
      <c r="AS32" s="490"/>
      <c r="AT32" s="490"/>
      <c r="AU32" s="490"/>
      <c r="AV32" s="490"/>
      <c r="AW32" s="490"/>
    </row>
    <row r="33" spans="1:49" s="599" customFormat="1" ht="15.65" customHeight="1" thickBot="1" x14ac:dyDescent="0.4">
      <c r="A33" s="62" t="s">
        <v>268</v>
      </c>
      <c r="B33" s="62" t="s">
        <v>675</v>
      </c>
      <c r="C33" s="491">
        <v>10.199999999999999</v>
      </c>
      <c r="D33" s="84">
        <v>756433</v>
      </c>
      <c r="E33" s="607">
        <v>0.8</v>
      </c>
      <c r="F33" s="56">
        <v>6172493.2800000003</v>
      </c>
      <c r="G33" s="134"/>
      <c r="H33" s="134"/>
      <c r="I33" s="134"/>
      <c r="J33" s="57">
        <v>605146.4</v>
      </c>
      <c r="K33" s="57">
        <v>605146.4</v>
      </c>
      <c r="L33" s="57">
        <v>605146.4</v>
      </c>
      <c r="M33" s="57">
        <v>605146.4</v>
      </c>
      <c r="N33" s="57">
        <v>605146.4</v>
      </c>
      <c r="O33" s="57">
        <v>605146.4</v>
      </c>
      <c r="P33" s="57">
        <v>605146.4</v>
      </c>
      <c r="Q33" s="57">
        <v>605146.4</v>
      </c>
      <c r="R33" s="57">
        <v>605146.4</v>
      </c>
      <c r="S33" s="57">
        <v>605146.4</v>
      </c>
      <c r="T33" s="57">
        <v>121029.28</v>
      </c>
      <c r="U33" s="57"/>
      <c r="V33" s="57"/>
      <c r="W33" s="57"/>
      <c r="X33" s="57"/>
      <c r="Y33" s="57"/>
      <c r="Z33" s="57"/>
      <c r="AA33" s="57"/>
      <c r="AB33" s="57"/>
      <c r="AC33" s="57"/>
      <c r="AD33" s="57"/>
      <c r="AE33" s="57"/>
      <c r="AF33" s="57"/>
      <c r="AG33" s="57"/>
      <c r="AH33" s="57"/>
      <c r="AI33" s="57"/>
      <c r="AJ33" s="57"/>
      <c r="AK33" s="57"/>
      <c r="AL33" s="57"/>
      <c r="AM33" s="57"/>
      <c r="AN33" s="8"/>
      <c r="AO33" s="8"/>
      <c r="AP33" s="8"/>
      <c r="AQ33" s="490"/>
      <c r="AR33" s="490"/>
      <c r="AS33" s="490"/>
      <c r="AT33" s="490"/>
      <c r="AU33" s="490"/>
      <c r="AV33" s="490"/>
      <c r="AW33" s="490"/>
    </row>
    <row r="34" spans="1:49" s="599" customFormat="1" ht="15.65" customHeight="1" thickBot="1" x14ac:dyDescent="0.4">
      <c r="A34" s="62" t="s">
        <v>268</v>
      </c>
      <c r="B34" s="62" t="s">
        <v>558</v>
      </c>
      <c r="C34" s="491">
        <v>29.1653287207515</v>
      </c>
      <c r="D34" s="84">
        <v>587663.134594145</v>
      </c>
      <c r="E34" s="607">
        <v>0.80000000000000104</v>
      </c>
      <c r="F34" s="56">
        <v>13711510.7980044</v>
      </c>
      <c r="G34" s="134"/>
      <c r="H34" s="134"/>
      <c r="I34" s="134"/>
      <c r="J34" s="57">
        <v>470130.50767531601</v>
      </c>
      <c r="K34" s="57">
        <v>470130.50767531601</v>
      </c>
      <c r="L34" s="57">
        <v>470130.50767531601</v>
      </c>
      <c r="M34" s="57">
        <v>470130.50767531601</v>
      </c>
      <c r="N34" s="57">
        <v>470130.50767531601</v>
      </c>
      <c r="O34" s="57">
        <v>470130.50767531601</v>
      </c>
      <c r="P34" s="57">
        <v>470130.50767531601</v>
      </c>
      <c r="Q34" s="57">
        <v>470130.50767531601</v>
      </c>
      <c r="R34" s="57">
        <v>470130.50767531601</v>
      </c>
      <c r="S34" s="57">
        <v>470130.50767531601</v>
      </c>
      <c r="T34" s="57">
        <v>470130.50767531601</v>
      </c>
      <c r="U34" s="57">
        <v>470130.50767531601</v>
      </c>
      <c r="V34" s="57">
        <v>470130.50767531601</v>
      </c>
      <c r="W34" s="57">
        <v>470130.50767531601</v>
      </c>
      <c r="X34" s="57">
        <v>470130.50767531601</v>
      </c>
      <c r="Y34" s="57">
        <v>443970.21219164098</v>
      </c>
      <c r="Z34" s="57">
        <v>443970.21219164098</v>
      </c>
      <c r="AA34" s="57">
        <v>443970.21219164098</v>
      </c>
      <c r="AB34" s="57">
        <v>443970.21219164098</v>
      </c>
      <c r="AC34" s="57">
        <v>443970.21219164098</v>
      </c>
      <c r="AD34" s="57">
        <v>443970.21219164098</v>
      </c>
      <c r="AE34" s="57">
        <v>443970.21219164098</v>
      </c>
      <c r="AF34" s="57">
        <v>443970.21219164098</v>
      </c>
      <c r="AG34" s="57">
        <v>443970.21219164098</v>
      </c>
      <c r="AH34" s="57">
        <v>443970.21219164098</v>
      </c>
      <c r="AI34" s="57">
        <v>443970.21219164098</v>
      </c>
      <c r="AJ34" s="57">
        <v>443970.21219164098</v>
      </c>
      <c r="AK34" s="57">
        <v>443970.21219164098</v>
      </c>
      <c r="AL34" s="57">
        <v>443970.21219164098</v>
      </c>
      <c r="AM34" s="57">
        <v>443970.21219164098</v>
      </c>
      <c r="AN34" s="8"/>
      <c r="AO34" s="8"/>
      <c r="AP34" s="8"/>
      <c r="AQ34" s="490"/>
      <c r="AR34" s="490"/>
      <c r="AS34" s="490"/>
      <c r="AT34" s="490"/>
      <c r="AU34" s="490"/>
      <c r="AV34" s="490"/>
      <c r="AW34" s="490"/>
    </row>
    <row r="35" spans="1:49" s="599" customFormat="1" ht="15.65" customHeight="1" thickBot="1" x14ac:dyDescent="0.4">
      <c r="A35" s="62" t="s">
        <v>268</v>
      </c>
      <c r="B35" s="62" t="s">
        <v>458</v>
      </c>
      <c r="C35" s="491">
        <v>13.126794185239801</v>
      </c>
      <c r="D35" s="84">
        <v>349652.50053581799</v>
      </c>
      <c r="E35" s="607">
        <v>0.80000000000000104</v>
      </c>
      <c r="F35" s="56">
        <v>3671853.1287105102</v>
      </c>
      <c r="G35" s="134"/>
      <c r="H35" s="134"/>
      <c r="I35" s="134"/>
      <c r="J35" s="57">
        <v>279722.00042865501</v>
      </c>
      <c r="K35" s="57">
        <v>279722.00042865501</v>
      </c>
      <c r="L35" s="57">
        <v>279722.00042865501</v>
      </c>
      <c r="M35" s="57">
        <v>279722.00042865501</v>
      </c>
      <c r="N35" s="57">
        <v>279722.00042865501</v>
      </c>
      <c r="O35" s="57">
        <v>279722.00042865501</v>
      </c>
      <c r="P35" s="57">
        <v>279722.00042865501</v>
      </c>
      <c r="Q35" s="57">
        <v>279722.00042865501</v>
      </c>
      <c r="R35" s="57">
        <v>279722.00042865501</v>
      </c>
      <c r="S35" s="57">
        <v>272271.425807469</v>
      </c>
      <c r="T35" s="57">
        <v>268865.67586497602</v>
      </c>
      <c r="U35" s="57">
        <v>268865.67586497602</v>
      </c>
      <c r="V35" s="57">
        <v>48115.7601364</v>
      </c>
      <c r="W35" s="57">
        <v>48115.7601364</v>
      </c>
      <c r="X35" s="57">
        <v>48115.7601364</v>
      </c>
      <c r="Y35" s="57">
        <v>40001.013381199999</v>
      </c>
      <c r="Z35" s="57">
        <v>40001.013381199999</v>
      </c>
      <c r="AA35" s="57">
        <v>40001.013381199999</v>
      </c>
      <c r="AB35" s="57">
        <v>40001.013381199999</v>
      </c>
      <c r="AC35" s="57">
        <v>40001.013381199999</v>
      </c>
      <c r="AD35" s="57"/>
      <c r="AE35" s="57"/>
      <c r="AF35" s="57"/>
      <c r="AG35" s="57"/>
      <c r="AH35" s="57"/>
      <c r="AI35" s="57"/>
      <c r="AJ35" s="57"/>
      <c r="AK35" s="57"/>
      <c r="AL35" s="57"/>
      <c r="AM35" s="57"/>
      <c r="AN35" s="8"/>
      <c r="AO35" s="8"/>
      <c r="AP35" s="8"/>
      <c r="AQ35" s="490"/>
      <c r="AR35" s="490"/>
      <c r="AS35" s="490"/>
      <c r="AT35" s="490"/>
      <c r="AU35" s="490"/>
      <c r="AV35" s="490"/>
      <c r="AW35" s="490"/>
    </row>
    <row r="36" spans="1:49" s="599" customFormat="1" ht="15.65" customHeight="1" thickBot="1" x14ac:dyDescent="0.4">
      <c r="A36" s="62" t="s">
        <v>268</v>
      </c>
      <c r="B36" s="62" t="s">
        <v>559</v>
      </c>
      <c r="C36" s="491">
        <v>15.6218796608256</v>
      </c>
      <c r="D36" s="84">
        <v>328727.94023874903</v>
      </c>
      <c r="E36" s="607">
        <v>0.62511167509187004</v>
      </c>
      <c r="F36" s="56">
        <v>3212808.5170353102</v>
      </c>
      <c r="G36" s="134"/>
      <c r="H36" s="134"/>
      <c r="I36" s="134"/>
      <c r="J36" s="57">
        <v>205491.67337214499</v>
      </c>
      <c r="K36" s="57">
        <v>205491.67337214499</v>
      </c>
      <c r="L36" s="57">
        <v>205491.67337214499</v>
      </c>
      <c r="M36" s="57">
        <v>205491.67337214499</v>
      </c>
      <c r="N36" s="57">
        <v>205433.80760202999</v>
      </c>
      <c r="O36" s="57">
        <v>205433.80760202999</v>
      </c>
      <c r="P36" s="57">
        <v>195876.54971518999</v>
      </c>
      <c r="Q36" s="57">
        <v>195820.114807754</v>
      </c>
      <c r="R36" s="57">
        <v>195820.114807754</v>
      </c>
      <c r="S36" s="57">
        <v>195375.408989227</v>
      </c>
      <c r="T36" s="57">
        <v>195348.769692876</v>
      </c>
      <c r="U36" s="57">
        <v>194162.591519548</v>
      </c>
      <c r="V36" s="57">
        <v>192933.448308458</v>
      </c>
      <c r="W36" s="57">
        <v>192933.448308458</v>
      </c>
      <c r="X36" s="57">
        <v>146678.526619421</v>
      </c>
      <c r="Y36" s="57">
        <v>146678.526619421</v>
      </c>
      <c r="Z36" s="57">
        <v>126755.974347733</v>
      </c>
      <c r="AA36" s="57">
        <v>318.14692136860401</v>
      </c>
      <c r="AB36" s="57">
        <v>318.14692136860401</v>
      </c>
      <c r="AC36" s="57">
        <v>318.14692136860401</v>
      </c>
      <c r="AD36" s="57">
        <v>318.14692136860401</v>
      </c>
      <c r="AE36" s="57">
        <v>318.14692136860401</v>
      </c>
      <c r="AF36" s="57"/>
      <c r="AG36" s="57"/>
      <c r="AH36" s="57"/>
      <c r="AI36" s="57"/>
      <c r="AJ36" s="57"/>
      <c r="AK36" s="57"/>
      <c r="AL36" s="57"/>
      <c r="AM36" s="57"/>
      <c r="AN36" s="8"/>
      <c r="AO36" s="8"/>
      <c r="AP36" s="8"/>
      <c r="AQ36" s="490"/>
      <c r="AR36" s="490"/>
      <c r="AS36" s="490"/>
      <c r="AT36" s="490"/>
      <c r="AU36" s="490"/>
      <c r="AV36" s="490"/>
      <c r="AW36" s="490"/>
    </row>
    <row r="37" spans="1:49" ht="15" thickBot="1" x14ac:dyDescent="0.4">
      <c r="A37" s="85" t="s">
        <v>268</v>
      </c>
      <c r="B37" s="85" t="s">
        <v>557</v>
      </c>
      <c r="C37" s="88">
        <v>5.1029354259906299</v>
      </c>
      <c r="D37" s="84">
        <v>307652.948049</v>
      </c>
      <c r="E37" s="91">
        <v>1</v>
      </c>
      <c r="F37" s="86">
        <v>1567597.0251209999</v>
      </c>
      <c r="G37" s="173"/>
      <c r="H37" s="173"/>
      <c r="I37" s="173"/>
      <c r="J37" s="84">
        <v>307652.948049</v>
      </c>
      <c r="K37" s="84">
        <v>307652.948049</v>
      </c>
      <c r="L37" s="84">
        <v>307652.948049</v>
      </c>
      <c r="M37" s="84">
        <v>307652.948049</v>
      </c>
      <c r="N37" s="84">
        <v>307652.948049</v>
      </c>
      <c r="O37" s="84">
        <v>6342.4489290000001</v>
      </c>
      <c r="P37" s="84">
        <v>6342.4489290000001</v>
      </c>
      <c r="Q37" s="84">
        <v>6342.4489290000001</v>
      </c>
      <c r="R37" s="84">
        <v>6342.4489290000001</v>
      </c>
      <c r="S37" s="84">
        <v>3962.4891600000001</v>
      </c>
      <c r="T37" s="84"/>
      <c r="U37" s="84"/>
      <c r="V37" s="84"/>
      <c r="W37" s="84"/>
      <c r="X37" s="84"/>
      <c r="Y37" s="84"/>
      <c r="Z37" s="84"/>
      <c r="AA37" s="84"/>
      <c r="AB37" s="84"/>
      <c r="AC37" s="84"/>
      <c r="AD37" s="84"/>
      <c r="AE37" s="84"/>
      <c r="AF37" s="84"/>
      <c r="AG37" s="84"/>
      <c r="AH37" s="84"/>
      <c r="AI37" s="84"/>
      <c r="AJ37" s="84"/>
      <c r="AK37" s="84"/>
      <c r="AL37" s="84"/>
      <c r="AM37" s="84"/>
      <c r="AN37" s="8"/>
      <c r="AO37" s="8"/>
      <c r="AP37" s="8"/>
      <c r="AQ37" s="645" t="s">
        <v>31</v>
      </c>
      <c r="AR37" s="645"/>
      <c r="AS37" s="645"/>
      <c r="AT37" s="645"/>
      <c r="AU37" s="645"/>
      <c r="AV37" s="645"/>
      <c r="AW37" s="645"/>
    </row>
    <row r="38" spans="1:49" s="599" customFormat="1" ht="15" thickBot="1" x14ac:dyDescent="0.4">
      <c r="A38" s="85" t="s">
        <v>268</v>
      </c>
      <c r="B38" s="85" t="s">
        <v>560</v>
      </c>
      <c r="C38" s="88">
        <v>15.083173376739699</v>
      </c>
      <c r="D38" s="84">
        <v>192184.55806949601</v>
      </c>
      <c r="E38" s="91">
        <v>0.80000000000000104</v>
      </c>
      <c r="F38" s="86">
        <v>2319002.4077554499</v>
      </c>
      <c r="G38" s="173"/>
      <c r="H38" s="173"/>
      <c r="I38" s="173"/>
      <c r="J38" s="84">
        <v>153747.64645559699</v>
      </c>
      <c r="K38" s="84">
        <v>153747.64645559699</v>
      </c>
      <c r="L38" s="84">
        <v>153747.64645559699</v>
      </c>
      <c r="M38" s="84">
        <v>153747.64645559699</v>
      </c>
      <c r="N38" s="84">
        <v>153747.64645559699</v>
      </c>
      <c r="O38" s="84">
        <v>153747.64645559699</v>
      </c>
      <c r="P38" s="84">
        <v>153747.64645559699</v>
      </c>
      <c r="Q38" s="84">
        <v>153747.64645559699</v>
      </c>
      <c r="R38" s="84">
        <v>153747.64645559699</v>
      </c>
      <c r="S38" s="84">
        <v>153747.64645559699</v>
      </c>
      <c r="T38" s="84">
        <v>153747.64645559699</v>
      </c>
      <c r="U38" s="84">
        <v>153747.64645559699</v>
      </c>
      <c r="V38" s="84">
        <v>153747.64645559699</v>
      </c>
      <c r="W38" s="84">
        <v>153747.64645559699</v>
      </c>
      <c r="X38" s="84">
        <v>153747.64645559699</v>
      </c>
      <c r="Y38" s="84">
        <v>12787.710921498599</v>
      </c>
      <c r="Z38" s="84"/>
      <c r="AA38" s="84"/>
      <c r="AB38" s="84"/>
      <c r="AC38" s="84"/>
      <c r="AD38" s="84"/>
      <c r="AE38" s="84"/>
      <c r="AF38" s="84"/>
      <c r="AG38" s="84"/>
      <c r="AH38" s="84"/>
      <c r="AI38" s="84"/>
      <c r="AJ38" s="84"/>
      <c r="AK38" s="84"/>
      <c r="AL38" s="84"/>
      <c r="AM38" s="84"/>
      <c r="AN38" s="8"/>
      <c r="AO38" s="8"/>
      <c r="AP38" s="8"/>
      <c r="AQ38" s="489"/>
      <c r="AR38" s="489"/>
      <c r="AS38" s="489"/>
      <c r="AT38" s="489"/>
      <c r="AU38" s="489"/>
      <c r="AV38" s="489"/>
      <c r="AW38" s="489"/>
    </row>
    <row r="39" spans="1:49" ht="15" customHeight="1" thickBot="1" x14ac:dyDescent="0.4">
      <c r="A39" s="85" t="s">
        <v>268</v>
      </c>
      <c r="B39" s="85" t="s">
        <v>673</v>
      </c>
      <c r="C39" s="88">
        <v>14</v>
      </c>
      <c r="D39" s="84">
        <v>0</v>
      </c>
      <c r="E39" s="91"/>
      <c r="F39" s="86">
        <v>17753557.4667284</v>
      </c>
      <c r="G39" s="173"/>
      <c r="H39" s="173"/>
      <c r="I39" s="173"/>
      <c r="J39" s="84">
        <v>1268111.2476234599</v>
      </c>
      <c r="K39" s="84">
        <v>1268111.2476234599</v>
      </c>
      <c r="L39" s="84">
        <v>1268111.2476234599</v>
      </c>
      <c r="M39" s="84">
        <v>1268111.2476234599</v>
      </c>
      <c r="N39" s="84">
        <v>1268111.2476234599</v>
      </c>
      <c r="O39" s="84">
        <v>1268111.2476234599</v>
      </c>
      <c r="P39" s="84">
        <v>1268111.2476234599</v>
      </c>
      <c r="Q39" s="84">
        <v>1268111.2476234599</v>
      </c>
      <c r="R39" s="84">
        <v>1268111.2476234599</v>
      </c>
      <c r="S39" s="84">
        <v>1268111.2476234599</v>
      </c>
      <c r="T39" s="84">
        <v>1268111.2476234599</v>
      </c>
      <c r="U39" s="84">
        <v>1268111.2476234599</v>
      </c>
      <c r="V39" s="84">
        <v>1268111.2476234599</v>
      </c>
      <c r="W39" s="84">
        <v>1268111.2476234599</v>
      </c>
      <c r="X39" s="84"/>
      <c r="Y39" s="84"/>
      <c r="Z39" s="84"/>
      <c r="AA39" s="84"/>
      <c r="AB39" s="84"/>
      <c r="AC39" s="84"/>
      <c r="AD39" s="84"/>
      <c r="AE39" s="84"/>
      <c r="AF39" s="84"/>
      <c r="AG39" s="84"/>
      <c r="AH39" s="84"/>
      <c r="AI39" s="84"/>
      <c r="AJ39" s="84"/>
      <c r="AK39" s="84"/>
      <c r="AL39" s="84"/>
      <c r="AM39" s="84"/>
      <c r="AN39" s="8"/>
      <c r="AO39" s="8"/>
      <c r="AP39" s="8"/>
      <c r="AQ39" s="647" t="s">
        <v>166</v>
      </c>
      <c r="AR39" s="647"/>
      <c r="AS39" s="647"/>
      <c r="AT39" s="647"/>
      <c r="AU39" s="647"/>
      <c r="AV39" s="647"/>
      <c r="AW39" s="647"/>
    </row>
    <row r="40" spans="1:49" ht="15" thickBot="1" x14ac:dyDescent="0.4">
      <c r="A40" s="72" t="s">
        <v>265</v>
      </c>
      <c r="B40" s="72" t="s">
        <v>265</v>
      </c>
      <c r="C40" s="246">
        <v>15</v>
      </c>
      <c r="D40" s="73">
        <v>270951739.97075999</v>
      </c>
      <c r="E40" s="247">
        <v>1</v>
      </c>
      <c r="F40" s="79">
        <v>4064276099.56141</v>
      </c>
      <c r="G40" s="135"/>
      <c r="H40" s="135"/>
      <c r="I40" s="135"/>
      <c r="J40" s="73">
        <v>270951739.97075999</v>
      </c>
      <c r="K40" s="73">
        <v>270951739.97075999</v>
      </c>
      <c r="L40" s="73">
        <v>270951739.97075999</v>
      </c>
      <c r="M40" s="73">
        <v>270951739.97075999</v>
      </c>
      <c r="N40" s="73">
        <v>270951739.97075999</v>
      </c>
      <c r="O40" s="73">
        <v>270951739.97075999</v>
      </c>
      <c r="P40" s="73">
        <v>270951739.97075999</v>
      </c>
      <c r="Q40" s="73">
        <v>270951739.97075999</v>
      </c>
      <c r="R40" s="73">
        <v>270951739.97075999</v>
      </c>
      <c r="S40" s="73">
        <v>270951739.97075999</v>
      </c>
      <c r="T40" s="73">
        <v>270951739.97075999</v>
      </c>
      <c r="U40" s="73">
        <v>270951739.97075999</v>
      </c>
      <c r="V40" s="73">
        <v>270951739.97075999</v>
      </c>
      <c r="W40" s="73">
        <v>270951739.97075999</v>
      </c>
      <c r="X40" s="73">
        <v>270951739.97075999</v>
      </c>
      <c r="Y40" s="73"/>
      <c r="Z40" s="73"/>
      <c r="AA40" s="73"/>
      <c r="AB40" s="73"/>
      <c r="AC40" s="73"/>
      <c r="AD40" s="73"/>
      <c r="AE40" s="73"/>
      <c r="AF40" s="73"/>
      <c r="AG40" s="73"/>
      <c r="AH40" s="73"/>
      <c r="AI40" s="73"/>
      <c r="AJ40" s="73"/>
      <c r="AK40" s="73"/>
      <c r="AL40" s="73"/>
      <c r="AM40" s="73"/>
      <c r="AN40" s="8"/>
      <c r="AO40" s="8"/>
      <c r="AP40" s="8"/>
      <c r="AQ40" s="647"/>
      <c r="AR40" s="647"/>
      <c r="AS40" s="647"/>
      <c r="AT40" s="647"/>
      <c r="AU40" s="647"/>
      <c r="AV40" s="647"/>
      <c r="AW40" s="647"/>
    </row>
    <row r="41" spans="1:49" s="317" customFormat="1" ht="15" thickBot="1" x14ac:dyDescent="0.4">
      <c r="A41" s="70" t="s">
        <v>599</v>
      </c>
      <c r="B41" s="115"/>
      <c r="C41" s="70">
        <v>12.2664234812001</v>
      </c>
      <c r="D41" s="84">
        <v>2360937339.5577798</v>
      </c>
      <c r="E41" s="70">
        <v>0.82927312472613801</v>
      </c>
      <c r="F41" s="116">
        <v>22858918100.194901</v>
      </c>
      <c r="G41" s="174"/>
      <c r="H41" s="174"/>
      <c r="I41" s="174"/>
      <c r="J41" s="117">
        <v>2065098417.0092199</v>
      </c>
      <c r="K41" s="71">
        <v>2034878189.2978799</v>
      </c>
      <c r="L41" s="71">
        <v>2000919169.5329001</v>
      </c>
      <c r="M41" s="71">
        <v>1947944869.9124801</v>
      </c>
      <c r="N41" s="71">
        <v>1770861038.1022201</v>
      </c>
      <c r="O41" s="71">
        <v>1717899255.86887</v>
      </c>
      <c r="P41" s="71">
        <v>1695971333.06604</v>
      </c>
      <c r="Q41" s="71">
        <v>1543197592.6272299</v>
      </c>
      <c r="R41" s="71">
        <v>1510539335.8692901</v>
      </c>
      <c r="S41" s="71">
        <v>1469698506.1440599</v>
      </c>
      <c r="T41" s="71">
        <v>1185590867.1598001</v>
      </c>
      <c r="U41" s="71">
        <v>907370832.81242096</v>
      </c>
      <c r="V41" s="71">
        <v>810628895.49314702</v>
      </c>
      <c r="W41" s="71">
        <v>780552896.196697</v>
      </c>
      <c r="X41" s="71">
        <v>755418841.00830197</v>
      </c>
      <c r="Y41" s="71">
        <v>138016976.68743399</v>
      </c>
      <c r="Z41" s="71">
        <v>135183225.31691301</v>
      </c>
      <c r="AA41" s="71">
        <v>122059362.514623</v>
      </c>
      <c r="AB41" s="71">
        <v>113799780.529636</v>
      </c>
      <c r="AC41" s="71">
        <v>111680672.30749001</v>
      </c>
      <c r="AD41" s="71">
        <v>9079267.0387182198</v>
      </c>
      <c r="AE41" s="71">
        <v>8820915.9875424206</v>
      </c>
      <c r="AF41" s="71">
        <v>8791885.4706210494</v>
      </c>
      <c r="AG41" s="71">
        <v>6386312.7485347902</v>
      </c>
      <c r="AH41" s="71">
        <v>6309810.4318578504</v>
      </c>
      <c r="AI41" s="71">
        <v>443970.21219164098</v>
      </c>
      <c r="AJ41" s="71">
        <v>443970.21219164098</v>
      </c>
      <c r="AK41" s="71">
        <v>443970.21219164098</v>
      </c>
      <c r="AL41" s="71">
        <v>443970.21219164098</v>
      </c>
      <c r="AM41" s="71">
        <v>443970.21219164098</v>
      </c>
      <c r="AN41" s="101"/>
      <c r="AO41" s="9"/>
      <c r="AP41" s="9"/>
      <c r="AQ41" s="647"/>
      <c r="AR41" s="647"/>
      <c r="AS41" s="647"/>
      <c r="AT41" s="647"/>
      <c r="AU41" s="647"/>
      <c r="AV41" s="647"/>
      <c r="AW41" s="647"/>
    </row>
    <row r="42" spans="1:49" s="317" customFormat="1" ht="15" thickBot="1" x14ac:dyDescent="0.4">
      <c r="A42" s="175" t="s">
        <v>292</v>
      </c>
      <c r="B42" s="136"/>
      <c r="C42" s="137"/>
      <c r="D42" s="141"/>
      <c r="E42" s="137"/>
      <c r="F42" s="138"/>
      <c r="G42" s="176">
        <v>1982337836.44118</v>
      </c>
      <c r="H42" s="176">
        <v>3617653373.8281898</v>
      </c>
      <c r="I42" s="176">
        <v>5505228008.0650702</v>
      </c>
      <c r="J42" s="176">
        <v>5028878171.3764696</v>
      </c>
      <c r="K42" s="176">
        <v>4901966912.1002102</v>
      </c>
      <c r="L42" s="176">
        <v>4748319585.19767</v>
      </c>
      <c r="M42" s="176">
        <v>4345935509.8480101</v>
      </c>
      <c r="N42" s="176">
        <v>4140093936.0584302</v>
      </c>
      <c r="O42" s="176">
        <v>3925814097.0567498</v>
      </c>
      <c r="P42" s="176">
        <v>3670605484.4129901</v>
      </c>
      <c r="Q42" s="176">
        <v>3186148683.5429101</v>
      </c>
      <c r="R42" s="176">
        <v>2934686517.19842</v>
      </c>
      <c r="S42" s="176">
        <v>2249811542.5976</v>
      </c>
      <c r="T42" s="176">
        <v>1848077801.2288001</v>
      </c>
      <c r="U42" s="176">
        <v>1625447331.92995</v>
      </c>
      <c r="V42" s="176">
        <v>1280285579.3178799</v>
      </c>
      <c r="W42" s="176">
        <v>789725864.51113701</v>
      </c>
      <c r="X42" s="176">
        <v>161357462.57169899</v>
      </c>
      <c r="Y42" s="176">
        <v>132639814.852293</v>
      </c>
      <c r="Z42" s="176">
        <v>108955839.424512</v>
      </c>
      <c r="AA42" s="176">
        <v>75957800.874541104</v>
      </c>
      <c r="AB42" s="176">
        <v>58725778.6044285</v>
      </c>
      <c r="AC42" s="176">
        <v>41216529.905464798</v>
      </c>
      <c r="AD42" s="176">
        <v>40854425.650766097</v>
      </c>
      <c r="AE42" s="176">
        <v>30446814.9955092</v>
      </c>
      <c r="AF42" s="176">
        <v>11064638.132999999</v>
      </c>
      <c r="AG42" s="176">
        <v>3585212.8118270799</v>
      </c>
      <c r="AH42" s="176">
        <v>0</v>
      </c>
      <c r="AI42" s="176">
        <v>0</v>
      </c>
      <c r="AJ42" s="176">
        <v>0</v>
      </c>
      <c r="AK42" s="176">
        <v>0</v>
      </c>
      <c r="AL42" s="176">
        <v>0</v>
      </c>
      <c r="AM42" s="176">
        <v>0</v>
      </c>
      <c r="AN42" s="101"/>
      <c r="AO42" s="9"/>
      <c r="AP42" s="9"/>
      <c r="AQ42" s="647"/>
      <c r="AR42" s="647"/>
      <c r="AS42" s="647"/>
      <c r="AT42" s="647"/>
      <c r="AU42" s="647"/>
      <c r="AV42" s="647"/>
      <c r="AW42" s="647"/>
    </row>
    <row r="43" spans="1:49" s="317" customFormat="1" ht="15" thickBot="1" x14ac:dyDescent="0.4">
      <c r="A43" s="144" t="s">
        <v>705</v>
      </c>
      <c r="B43" s="182"/>
      <c r="C43" s="149"/>
      <c r="D43" s="149"/>
      <c r="E43" s="149"/>
      <c r="F43" s="150"/>
      <c r="G43" s="183"/>
      <c r="H43" s="309">
        <v>4087238480</v>
      </c>
      <c r="I43" s="179">
        <v>3537033300</v>
      </c>
      <c r="J43" s="179">
        <v>3144029600</v>
      </c>
      <c r="K43" s="179">
        <v>2751025900</v>
      </c>
      <c r="L43" s="179">
        <v>2436622940</v>
      </c>
      <c r="M43" s="179">
        <v>2200820720</v>
      </c>
      <c r="N43" s="179">
        <v>1965018500</v>
      </c>
      <c r="O43" s="179">
        <v>1807817020</v>
      </c>
      <c r="P43" s="179">
        <v>1650615540</v>
      </c>
      <c r="Q43" s="179">
        <v>1414813320</v>
      </c>
      <c r="R43" s="179">
        <v>1336212580</v>
      </c>
      <c r="S43" s="179">
        <v>0</v>
      </c>
      <c r="T43" s="179">
        <v>0</v>
      </c>
      <c r="U43" s="179">
        <v>0</v>
      </c>
      <c r="V43" s="179">
        <v>0</v>
      </c>
      <c r="W43" s="179">
        <v>0</v>
      </c>
      <c r="X43" s="179">
        <v>0</v>
      </c>
      <c r="Y43" s="179">
        <v>0</v>
      </c>
      <c r="Z43" s="179">
        <v>0</v>
      </c>
      <c r="AA43" s="179">
        <v>0</v>
      </c>
      <c r="AB43" s="179">
        <v>0</v>
      </c>
      <c r="AC43" s="179">
        <v>0</v>
      </c>
      <c r="AD43" s="179">
        <v>0</v>
      </c>
      <c r="AE43" s="179">
        <v>0</v>
      </c>
      <c r="AF43" s="179">
        <v>0</v>
      </c>
      <c r="AG43" s="179">
        <v>0</v>
      </c>
      <c r="AH43" s="179">
        <v>0</v>
      </c>
      <c r="AI43" s="179">
        <v>0</v>
      </c>
      <c r="AJ43" s="179">
        <v>0</v>
      </c>
      <c r="AK43" s="179">
        <v>0</v>
      </c>
      <c r="AL43" s="179">
        <v>0</v>
      </c>
      <c r="AM43" s="179">
        <v>0</v>
      </c>
      <c r="AN43" s="101"/>
      <c r="AO43" s="9"/>
      <c r="AP43" s="9"/>
      <c r="AQ43" s="647"/>
      <c r="AR43" s="647"/>
      <c r="AS43" s="647"/>
      <c r="AT43" s="647"/>
      <c r="AU43" s="647"/>
      <c r="AV43" s="647"/>
      <c r="AW43" s="647"/>
    </row>
    <row r="44" spans="1:49" s="317" customFormat="1" ht="15" thickBot="1" x14ac:dyDescent="0.4">
      <c r="A44" s="144" t="s">
        <v>297</v>
      </c>
      <c r="B44" s="177"/>
      <c r="C44" s="167"/>
      <c r="D44" s="167"/>
      <c r="E44" s="167"/>
      <c r="F44" s="178"/>
      <c r="G44" s="179">
        <v>1982337836.44118</v>
      </c>
      <c r="H44" s="179">
        <v>7704891853.8281898</v>
      </c>
      <c r="I44" s="179">
        <v>9042261308.0650692</v>
      </c>
      <c r="J44" s="179">
        <v>10238006188.3857</v>
      </c>
      <c r="K44" s="179">
        <v>9687871001.3980904</v>
      </c>
      <c r="L44" s="179">
        <v>9185861694.7305698</v>
      </c>
      <c r="M44" s="179">
        <v>8494701099.7604904</v>
      </c>
      <c r="N44" s="179">
        <v>7875973474.1606503</v>
      </c>
      <c r="O44" s="179">
        <v>7451530372.9256201</v>
      </c>
      <c r="P44" s="179">
        <v>7017192357.4790297</v>
      </c>
      <c r="Q44" s="179">
        <v>6144159596.1701403</v>
      </c>
      <c r="R44" s="179">
        <v>5781438433.0677099</v>
      </c>
      <c r="S44" s="179">
        <v>3719510048.7416601</v>
      </c>
      <c r="T44" s="179">
        <v>3033668668.3885999</v>
      </c>
      <c r="U44" s="179">
        <v>2532818164.7423701</v>
      </c>
      <c r="V44" s="179">
        <v>2090914474.8110299</v>
      </c>
      <c r="W44" s="179">
        <v>1570278760.70783</v>
      </c>
      <c r="X44" s="179">
        <v>916776303.58000004</v>
      </c>
      <c r="Y44" s="179">
        <v>270656791.53972697</v>
      </c>
      <c r="Z44" s="179">
        <v>244139064.74142501</v>
      </c>
      <c r="AA44" s="179">
        <v>198017163.389164</v>
      </c>
      <c r="AB44" s="179">
        <v>172525559.13406399</v>
      </c>
      <c r="AC44" s="179">
        <v>152897202.212955</v>
      </c>
      <c r="AD44" s="179">
        <v>49933692.689484298</v>
      </c>
      <c r="AE44" s="179">
        <v>39267730.983051598</v>
      </c>
      <c r="AF44" s="179">
        <v>19856523.603620999</v>
      </c>
      <c r="AG44" s="179">
        <v>9971525.5603618696</v>
      </c>
      <c r="AH44" s="179">
        <v>6309810.4318578504</v>
      </c>
      <c r="AI44" s="179">
        <v>443970.21219164098</v>
      </c>
      <c r="AJ44" s="179">
        <v>443970.21219164098</v>
      </c>
      <c r="AK44" s="179">
        <v>443970.21219164098</v>
      </c>
      <c r="AL44" s="179">
        <v>443970.21219164098</v>
      </c>
      <c r="AM44" s="179">
        <v>443970.21219164098</v>
      </c>
      <c r="AN44" s="9"/>
      <c r="AO44" s="9"/>
      <c r="AP44" s="9"/>
      <c r="AQ44" s="647"/>
      <c r="AR44" s="647"/>
      <c r="AS44" s="647"/>
      <c r="AT44" s="647"/>
      <c r="AU44" s="647"/>
      <c r="AV44" s="647"/>
      <c r="AW44" s="647"/>
    </row>
    <row r="45" spans="1:49" ht="15" thickBot="1" x14ac:dyDescent="0.4">
      <c r="A45" s="144" t="s">
        <v>706</v>
      </c>
      <c r="F45" s="180"/>
      <c r="G45" s="181"/>
      <c r="H45" s="181"/>
      <c r="I45" s="181"/>
      <c r="J45" s="181"/>
      <c r="K45" s="179">
        <v>30220227.711347099</v>
      </c>
      <c r="L45" s="179">
        <v>33959019.764973402</v>
      </c>
      <c r="M45" s="179">
        <v>52974299.620420501</v>
      </c>
      <c r="N45" s="179">
        <v>177083831.81026399</v>
      </c>
      <c r="O45" s="179">
        <v>52961782.233346701</v>
      </c>
      <c r="P45" s="179">
        <v>21927922.802836198</v>
      </c>
      <c r="Q45" s="179">
        <v>152773740.43880901</v>
      </c>
      <c r="R45" s="179">
        <v>32658256.7579346</v>
      </c>
      <c r="S45" s="179">
        <v>40840829.725229502</v>
      </c>
      <c r="T45" s="179">
        <v>284107638.98426598</v>
      </c>
      <c r="U45" s="179">
        <v>278220034.347377</v>
      </c>
      <c r="V45" s="179">
        <v>96741937.319273397</v>
      </c>
      <c r="W45" s="179">
        <v>30075999.296450902</v>
      </c>
      <c r="X45" s="179">
        <v>25134055.1883949</v>
      </c>
      <c r="Y45" s="179">
        <v>617401864.32086802</v>
      </c>
      <c r="Z45" s="179">
        <v>2833751.37052092</v>
      </c>
      <c r="AA45" s="179">
        <v>13123862.8022903</v>
      </c>
      <c r="AB45" s="179">
        <v>8259581.98498738</v>
      </c>
      <c r="AC45" s="179">
        <v>2119108.2221455998</v>
      </c>
      <c r="AD45" s="179">
        <v>102601405.26877201</v>
      </c>
      <c r="AE45" s="179">
        <v>258351.051175801</v>
      </c>
      <c r="AF45" s="179">
        <v>29030.5169213675</v>
      </c>
      <c r="AG45" s="179">
        <v>2405572.7220862601</v>
      </c>
      <c r="AH45" s="179">
        <v>76502.3166769417</v>
      </c>
      <c r="AI45" s="179">
        <v>5865840.21966621</v>
      </c>
      <c r="AJ45" s="179">
        <v>0</v>
      </c>
      <c r="AK45" s="179">
        <v>0</v>
      </c>
      <c r="AL45" s="179">
        <v>0</v>
      </c>
      <c r="AM45" s="179">
        <v>0</v>
      </c>
      <c r="AQ45" s="647"/>
      <c r="AR45" s="647"/>
      <c r="AS45" s="647"/>
      <c r="AT45" s="647"/>
      <c r="AU45" s="647"/>
      <c r="AV45" s="647"/>
      <c r="AW45" s="647"/>
    </row>
    <row r="46" spans="1:49" ht="15" thickBot="1" x14ac:dyDescent="0.4">
      <c r="A46" s="144" t="s">
        <v>707</v>
      </c>
      <c r="B46" s="182"/>
      <c r="C46" s="149"/>
      <c r="D46" s="149"/>
      <c r="E46" s="149"/>
      <c r="F46" s="150"/>
      <c r="G46" s="183"/>
      <c r="H46" s="183"/>
      <c r="I46" s="183"/>
      <c r="J46" s="179">
        <v>476349836.6886</v>
      </c>
      <c r="K46" s="179">
        <v>126911259.27626</v>
      </c>
      <c r="L46" s="179">
        <v>153647326.90254</v>
      </c>
      <c r="M46" s="179">
        <v>402384075.34965998</v>
      </c>
      <c r="N46" s="179">
        <v>205841573.78957999</v>
      </c>
      <c r="O46" s="179">
        <v>214279839.001679</v>
      </c>
      <c r="P46" s="179">
        <v>255208612.64376101</v>
      </c>
      <c r="Q46" s="179">
        <v>484456800.87007999</v>
      </c>
      <c r="R46" s="179">
        <v>251462166.34448999</v>
      </c>
      <c r="S46" s="179">
        <v>684874974.60081995</v>
      </c>
      <c r="T46" s="179">
        <v>401733741.36879998</v>
      </c>
      <c r="U46" s="179">
        <v>222630469.298852</v>
      </c>
      <c r="V46" s="179">
        <v>345161752.61206901</v>
      </c>
      <c r="W46" s="179">
        <v>490559714.80674201</v>
      </c>
      <c r="X46" s="179">
        <v>628368401.93943799</v>
      </c>
      <c r="Y46" s="179">
        <v>28717647.719405901</v>
      </c>
      <c r="Z46" s="179">
        <v>23683975.427781001</v>
      </c>
      <c r="AA46" s="179">
        <v>32998038.549970601</v>
      </c>
      <c r="AB46" s="179">
        <v>17232022.2701126</v>
      </c>
      <c r="AC46" s="179">
        <v>17509248.698963702</v>
      </c>
      <c r="AD46" s="179">
        <v>362104.25469870103</v>
      </c>
      <c r="AE46" s="179">
        <v>10407610.655256899</v>
      </c>
      <c r="AF46" s="179">
        <v>19382176.862509198</v>
      </c>
      <c r="AG46" s="179">
        <v>7479425.3211729098</v>
      </c>
      <c r="AH46" s="179">
        <v>3585212.8118270799</v>
      </c>
      <c r="AI46" s="179">
        <v>0</v>
      </c>
      <c r="AJ46" s="179">
        <v>0</v>
      </c>
      <c r="AK46" s="179">
        <v>0</v>
      </c>
      <c r="AL46" s="179">
        <v>0</v>
      </c>
      <c r="AM46" s="179">
        <v>0</v>
      </c>
      <c r="AN46" s="172"/>
      <c r="AQ46" s="647"/>
      <c r="AR46" s="647"/>
      <c r="AS46" s="647"/>
      <c r="AT46" s="647"/>
      <c r="AU46" s="647"/>
      <c r="AV46" s="647"/>
      <c r="AW46" s="647"/>
    </row>
    <row r="47" spans="1:49" s="317" customFormat="1" ht="15" thickBot="1" x14ac:dyDescent="0.4">
      <c r="A47" s="144" t="s">
        <v>296</v>
      </c>
      <c r="B47" s="182"/>
      <c r="C47" s="149"/>
      <c r="D47" s="149"/>
      <c r="E47" s="149"/>
      <c r="F47" s="150"/>
      <c r="G47" s="183"/>
      <c r="H47" s="183"/>
      <c r="I47" s="183"/>
      <c r="J47" s="179">
        <v>393003700</v>
      </c>
      <c r="K47" s="179">
        <v>393003700</v>
      </c>
      <c r="L47" s="179">
        <v>314402960</v>
      </c>
      <c r="M47" s="179">
        <v>235802220</v>
      </c>
      <c r="N47" s="179">
        <v>235802220</v>
      </c>
      <c r="O47" s="179">
        <v>157201480</v>
      </c>
      <c r="P47" s="179">
        <v>157201480</v>
      </c>
      <c r="Q47" s="179">
        <v>235802220</v>
      </c>
      <c r="R47" s="179">
        <v>78600740</v>
      </c>
      <c r="S47" s="179">
        <v>0</v>
      </c>
      <c r="T47" s="179">
        <v>0</v>
      </c>
      <c r="U47" s="179">
        <v>0</v>
      </c>
      <c r="V47" s="179">
        <v>0</v>
      </c>
      <c r="W47" s="179">
        <v>0</v>
      </c>
      <c r="X47" s="179">
        <v>0</v>
      </c>
      <c r="Y47" s="179">
        <v>0</v>
      </c>
      <c r="Z47" s="179">
        <v>0</v>
      </c>
      <c r="AA47" s="179">
        <v>0</v>
      </c>
      <c r="AB47" s="179">
        <v>0</v>
      </c>
      <c r="AC47" s="179">
        <v>0</v>
      </c>
      <c r="AD47" s="179">
        <v>0</v>
      </c>
      <c r="AE47" s="179">
        <v>0</v>
      </c>
      <c r="AF47" s="179">
        <v>0</v>
      </c>
      <c r="AG47" s="179">
        <v>0</v>
      </c>
      <c r="AH47" s="179">
        <v>0</v>
      </c>
      <c r="AI47" s="179">
        <v>0</v>
      </c>
      <c r="AJ47" s="179">
        <v>0</v>
      </c>
      <c r="AK47" s="179">
        <v>0</v>
      </c>
      <c r="AL47" s="179">
        <v>0</v>
      </c>
      <c r="AM47" s="179">
        <v>0</v>
      </c>
      <c r="AN47" s="9"/>
      <c r="AO47" s="9"/>
      <c r="AP47" s="9"/>
      <c r="AQ47" s="647"/>
      <c r="AR47" s="647"/>
      <c r="AS47" s="647"/>
      <c r="AT47" s="647"/>
      <c r="AU47" s="647"/>
      <c r="AV47" s="647"/>
      <c r="AW47" s="647"/>
    </row>
    <row r="48" spans="1:49" ht="15" thickBot="1" x14ac:dyDescent="0.4">
      <c r="A48" s="152" t="s">
        <v>708</v>
      </c>
      <c r="B48" s="184"/>
      <c r="C48" s="184"/>
      <c r="D48" s="184"/>
      <c r="E48" s="184"/>
      <c r="F48" s="185"/>
      <c r="G48" s="186"/>
      <c r="H48" s="186"/>
      <c r="I48" s="186"/>
      <c r="J48" s="187">
        <v>869353536.68859994</v>
      </c>
      <c r="K48" s="187">
        <v>550135186.987607</v>
      </c>
      <c r="L48" s="187">
        <v>502009306.66751403</v>
      </c>
      <c r="M48" s="187">
        <v>691160594.97008097</v>
      </c>
      <c r="N48" s="187">
        <v>618727625.59984398</v>
      </c>
      <c r="O48" s="187">
        <v>424443101.235026</v>
      </c>
      <c r="P48" s="187">
        <v>434338015.44659698</v>
      </c>
      <c r="Q48" s="187">
        <v>873032761.30888903</v>
      </c>
      <c r="R48" s="187">
        <v>362721163.10242498</v>
      </c>
      <c r="S48" s="187">
        <v>725715804.32605004</v>
      </c>
      <c r="T48" s="187">
        <v>685841380.35306597</v>
      </c>
      <c r="U48" s="187">
        <v>500850503.64622903</v>
      </c>
      <c r="V48" s="187">
        <v>441903689.93134201</v>
      </c>
      <c r="W48" s="187">
        <v>520635714.10319299</v>
      </c>
      <c r="X48" s="187">
        <v>653502457.12783301</v>
      </c>
      <c r="Y48" s="187">
        <v>646119512.04027295</v>
      </c>
      <c r="Z48" s="187">
        <v>26517726.798301902</v>
      </c>
      <c r="AA48" s="187">
        <v>46121901.352260903</v>
      </c>
      <c r="AB48" s="187">
        <v>25491604.255100001</v>
      </c>
      <c r="AC48" s="187">
        <v>19628356.9211093</v>
      </c>
      <c r="AD48" s="187">
        <v>102963509.52347</v>
      </c>
      <c r="AE48" s="187">
        <v>10665961.7064327</v>
      </c>
      <c r="AF48" s="187">
        <v>19411207.3794306</v>
      </c>
      <c r="AG48" s="187">
        <v>9884998.0432591699</v>
      </c>
      <c r="AH48" s="187">
        <v>3661715.1285040202</v>
      </c>
      <c r="AI48" s="187">
        <v>5865840.21966621</v>
      </c>
      <c r="AJ48" s="187">
        <v>0</v>
      </c>
      <c r="AK48" s="187">
        <v>0</v>
      </c>
      <c r="AL48" s="187">
        <v>0</v>
      </c>
      <c r="AM48" s="187">
        <v>0</v>
      </c>
    </row>
    <row r="50" spans="10:49" x14ac:dyDescent="0.35">
      <c r="J50" s="323">
        <f>J41-J48</f>
        <v>1195744880.3206201</v>
      </c>
      <c r="AQ50" s="22" t="s">
        <v>32</v>
      </c>
      <c r="AS50" s="118"/>
      <c r="AT50" s="317"/>
      <c r="AU50" s="317"/>
      <c r="AV50" s="317"/>
      <c r="AW50" s="317"/>
    </row>
    <row r="51" spans="10:49" x14ac:dyDescent="0.35">
      <c r="AQ51" s="318" t="s">
        <v>397</v>
      </c>
    </row>
    <row r="52" spans="10:49" x14ac:dyDescent="0.35">
      <c r="AQ52" s="318" t="s">
        <v>472</v>
      </c>
    </row>
    <row r="53" spans="10:49" x14ac:dyDescent="0.35">
      <c r="AQ53" s="318" t="s">
        <v>389</v>
      </c>
      <c r="AR53" s="119"/>
    </row>
    <row r="54" spans="10:49" x14ac:dyDescent="0.35">
      <c r="AQ54" s="318" t="s">
        <v>209</v>
      </c>
    </row>
    <row r="55" spans="10:49" x14ac:dyDescent="0.35">
      <c r="AQ55" s="318" t="s">
        <v>207</v>
      </c>
    </row>
    <row r="56" spans="10:49" x14ac:dyDescent="0.35">
      <c r="AQ56" s="320" t="s">
        <v>398</v>
      </c>
    </row>
    <row r="57" spans="10:49" x14ac:dyDescent="0.35">
      <c r="AQ57" s="338" t="s">
        <v>399</v>
      </c>
    </row>
    <row r="58" spans="10:49" x14ac:dyDescent="0.35">
      <c r="AQ58" s="338" t="s">
        <v>400</v>
      </c>
    </row>
    <row r="59" spans="10:49" x14ac:dyDescent="0.35">
      <c r="AQ59" s="320" t="s">
        <v>387</v>
      </c>
    </row>
    <row r="60" spans="10:49" x14ac:dyDescent="0.35">
      <c r="AQ60" s="22"/>
    </row>
  </sheetData>
  <mergeCells count="4">
    <mergeCell ref="AQ3:AW3"/>
    <mergeCell ref="AQ4:AW4"/>
    <mergeCell ref="AQ37:AW37"/>
    <mergeCell ref="AQ39:AW47"/>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98180-44AE-42AF-95CF-1BCDE8A87648}">
  <sheetPr codeName="Sheet61"/>
  <dimension ref="A1:K55"/>
  <sheetViews>
    <sheetView showGridLines="0" topLeftCell="A34" workbookViewId="0">
      <selection activeCell="B66" sqref="B66"/>
    </sheetView>
  </sheetViews>
  <sheetFormatPr defaultRowHeight="14.5" x14ac:dyDescent="0.35"/>
  <cols>
    <col min="1" max="1" width="31.26953125" customWidth="1"/>
    <col min="2" max="2" width="36" style="256" customWidth="1"/>
    <col min="3" max="3" width="19.7265625" style="323" customWidth="1"/>
    <col min="4" max="4" width="19.81640625" style="323" bestFit="1" customWidth="1"/>
    <col min="5" max="5" width="22.453125" style="323" bestFit="1" customWidth="1"/>
    <col min="6" max="6" width="15.81640625" style="306" customWidth="1"/>
    <col min="7" max="7" width="14.54296875" bestFit="1" customWidth="1"/>
    <col min="9" max="9" width="15.453125" bestFit="1" customWidth="1"/>
  </cols>
  <sheetData>
    <row r="1" spans="1:11" ht="27" thickBot="1" x14ac:dyDescent="0.4">
      <c r="A1" s="260" t="s">
        <v>98</v>
      </c>
      <c r="B1" s="321" t="s">
        <v>152</v>
      </c>
      <c r="C1" s="637" t="s">
        <v>642</v>
      </c>
      <c r="D1" s="637" t="s">
        <v>643</v>
      </c>
      <c r="E1" s="637" t="s">
        <v>644</v>
      </c>
      <c r="F1" s="637" t="s">
        <v>1273</v>
      </c>
    </row>
    <row r="2" spans="1:11" ht="15" thickTop="1" x14ac:dyDescent="0.35">
      <c r="A2" s="608" t="s">
        <v>198</v>
      </c>
      <c r="B2" s="608" t="s">
        <v>441</v>
      </c>
      <c r="C2" s="638">
        <v>8127502.2685489999</v>
      </c>
      <c r="D2" s="638">
        <v>3510720.2381042801</v>
      </c>
      <c r="E2" s="638">
        <v>11638222.506653279</v>
      </c>
      <c r="G2" s="290"/>
    </row>
    <row r="3" spans="1:11" x14ac:dyDescent="0.35">
      <c r="A3" s="608" t="s">
        <v>198</v>
      </c>
      <c r="B3" s="608" t="s">
        <v>443</v>
      </c>
      <c r="C3" s="638">
        <v>6729030.7775032399</v>
      </c>
      <c r="D3" s="638">
        <v>14794095.538559429</v>
      </c>
      <c r="E3" s="638">
        <v>21523126.31606267</v>
      </c>
      <c r="G3" s="290"/>
    </row>
    <row r="4" spans="1:11" x14ac:dyDescent="0.35">
      <c r="A4" s="608" t="s">
        <v>198</v>
      </c>
      <c r="B4" s="608" t="s">
        <v>442</v>
      </c>
      <c r="C4" s="638">
        <v>205628305.621351</v>
      </c>
      <c r="D4" s="638">
        <v>673447061.29521406</v>
      </c>
      <c r="E4" s="638">
        <v>879075366.91656506</v>
      </c>
      <c r="G4" s="290"/>
      <c r="J4" s="290"/>
      <c r="K4" s="290"/>
    </row>
    <row r="5" spans="1:11" x14ac:dyDescent="0.35">
      <c r="A5" s="608" t="s">
        <v>198</v>
      </c>
      <c r="B5" s="608" t="s">
        <v>447</v>
      </c>
      <c r="C5" s="638">
        <v>9883055.7876266092</v>
      </c>
      <c r="D5" s="638">
        <v>10391090.933229581</v>
      </c>
      <c r="E5" s="638">
        <v>20274146.72085619</v>
      </c>
      <c r="G5" s="290"/>
    </row>
    <row r="6" spans="1:11" x14ac:dyDescent="0.35">
      <c r="A6" s="608" t="s">
        <v>198</v>
      </c>
      <c r="B6" s="608" t="s">
        <v>446</v>
      </c>
      <c r="C6" s="638">
        <v>2198862.8833997701</v>
      </c>
      <c r="D6" s="638">
        <v>9206835.2650555409</v>
      </c>
      <c r="E6" s="638">
        <v>11405698.148455311</v>
      </c>
      <c r="G6" s="290"/>
    </row>
    <row r="7" spans="1:11" x14ac:dyDescent="0.35">
      <c r="A7" s="608" t="s">
        <v>198</v>
      </c>
      <c r="B7" s="608" t="s">
        <v>507</v>
      </c>
      <c r="C7" s="638">
        <v>219031128.04953301</v>
      </c>
      <c r="D7" s="638">
        <v>701962458.51218998</v>
      </c>
      <c r="E7" s="638">
        <v>920993586.56172299</v>
      </c>
      <c r="G7" s="290"/>
    </row>
    <row r="8" spans="1:11" x14ac:dyDescent="0.35">
      <c r="A8" s="608" t="s">
        <v>198</v>
      </c>
      <c r="B8" s="608" t="s">
        <v>584</v>
      </c>
      <c r="C8" s="638">
        <v>43806654.154445902</v>
      </c>
      <c r="D8" s="638">
        <v>87305771.574199498</v>
      </c>
      <c r="E8" s="638">
        <v>131112425.7286454</v>
      </c>
      <c r="G8" s="290"/>
    </row>
    <row r="9" spans="1:11" x14ac:dyDescent="0.35">
      <c r="A9" s="608" t="s">
        <v>198</v>
      </c>
      <c r="B9" s="608" t="s">
        <v>158</v>
      </c>
      <c r="C9" s="638">
        <v>46856560.174731404</v>
      </c>
      <c r="D9" s="638">
        <v>245711567.90793139</v>
      </c>
      <c r="E9" s="638">
        <v>292568128.08266282</v>
      </c>
      <c r="G9" s="290"/>
    </row>
    <row r="10" spans="1:11" x14ac:dyDescent="0.35">
      <c r="A10" s="608" t="s">
        <v>198</v>
      </c>
      <c r="B10" s="608" t="s">
        <v>538</v>
      </c>
      <c r="C10" s="638">
        <v>15837064.8631928</v>
      </c>
      <c r="D10" s="638">
        <v>58403274.504462004</v>
      </c>
      <c r="E10" s="638">
        <v>74240339.3676548</v>
      </c>
      <c r="G10" s="290"/>
    </row>
    <row r="11" spans="1:11" x14ac:dyDescent="0.35">
      <c r="A11" s="608" t="s">
        <v>198</v>
      </c>
      <c r="B11" s="608" t="s">
        <v>457</v>
      </c>
      <c r="C11" s="638">
        <v>8818621.8218380995</v>
      </c>
      <c r="D11" s="638">
        <v>9765826.6591948904</v>
      </c>
      <c r="E11" s="638">
        <v>18584448.48103299</v>
      </c>
      <c r="G11" s="290"/>
    </row>
    <row r="12" spans="1:11" x14ac:dyDescent="0.35">
      <c r="A12" s="608" t="s">
        <v>198</v>
      </c>
      <c r="B12" s="608" t="s">
        <v>585</v>
      </c>
      <c r="C12" s="638">
        <v>44436321.639970899</v>
      </c>
      <c r="D12" s="638">
        <v>133829757.6833809</v>
      </c>
      <c r="E12" s="638">
        <v>178266079.3233518</v>
      </c>
      <c r="G12" s="290"/>
    </row>
    <row r="13" spans="1:11" x14ac:dyDescent="0.35">
      <c r="A13" s="608" t="s">
        <v>198</v>
      </c>
      <c r="B13" s="608" t="s">
        <v>542</v>
      </c>
      <c r="C13" s="638">
        <v>216199143.22995499</v>
      </c>
      <c r="D13" s="638">
        <v>564202714.69910502</v>
      </c>
      <c r="E13" s="638">
        <v>780401857.92905998</v>
      </c>
      <c r="F13" s="306" t="s">
        <v>1270</v>
      </c>
      <c r="G13" s="290"/>
    </row>
    <row r="14" spans="1:11" x14ac:dyDescent="0.35">
      <c r="A14" s="608" t="s">
        <v>198</v>
      </c>
      <c r="B14" s="608" t="s">
        <v>266</v>
      </c>
      <c r="C14" s="638">
        <v>5953315.0619011298</v>
      </c>
      <c r="D14" s="638">
        <v>13140141.008535771</v>
      </c>
      <c r="E14" s="638">
        <v>19093456.070436902</v>
      </c>
      <c r="G14" s="290"/>
    </row>
    <row r="15" spans="1:11" x14ac:dyDescent="0.35">
      <c r="A15" s="608" t="s">
        <v>198</v>
      </c>
      <c r="B15" s="608" t="s">
        <v>586</v>
      </c>
      <c r="C15" s="638">
        <v>34145567.6705584</v>
      </c>
      <c r="D15" s="638">
        <v>70918544.469071195</v>
      </c>
      <c r="E15" s="638">
        <v>105064112.1396296</v>
      </c>
      <c r="G15" s="290"/>
    </row>
    <row r="16" spans="1:11" x14ac:dyDescent="0.35">
      <c r="A16" s="608" t="s">
        <v>198</v>
      </c>
      <c r="B16" s="608" t="s">
        <v>445</v>
      </c>
      <c r="C16" s="638">
        <v>4217180.8065639604</v>
      </c>
      <c r="D16" s="638">
        <v>6413289.5569867305</v>
      </c>
      <c r="E16" s="638">
        <v>10630470.363550691</v>
      </c>
      <c r="G16" s="290"/>
    </row>
    <row r="17" spans="1:9" x14ac:dyDescent="0.35">
      <c r="A17" s="608" t="s">
        <v>198</v>
      </c>
      <c r="B17" s="608" t="s">
        <v>1203</v>
      </c>
      <c r="C17" s="638">
        <v>0</v>
      </c>
      <c r="D17" s="638">
        <v>16399647.804410299</v>
      </c>
      <c r="E17" s="638">
        <v>16399647.804410299</v>
      </c>
      <c r="G17" s="290"/>
    </row>
    <row r="18" spans="1:9" x14ac:dyDescent="0.35">
      <c r="A18" s="608" t="s">
        <v>198</v>
      </c>
      <c r="B18" s="608" t="s">
        <v>857</v>
      </c>
      <c r="C18" s="638">
        <v>0</v>
      </c>
      <c r="D18" s="638">
        <v>17321994.917476099</v>
      </c>
      <c r="E18" s="638">
        <v>17321994.917476099</v>
      </c>
      <c r="G18" s="290"/>
    </row>
    <row r="19" spans="1:9" x14ac:dyDescent="0.35">
      <c r="A19" s="608" t="s">
        <v>198</v>
      </c>
      <c r="B19" s="608" t="s">
        <v>1211</v>
      </c>
      <c r="C19" s="638">
        <v>0</v>
      </c>
      <c r="D19" s="638">
        <v>138240.9</v>
      </c>
      <c r="E19" s="638">
        <v>138240.9</v>
      </c>
      <c r="G19" s="290"/>
    </row>
    <row r="20" spans="1:9" x14ac:dyDescent="0.35">
      <c r="A20" s="608" t="s">
        <v>97</v>
      </c>
      <c r="B20" s="608" t="s">
        <v>267</v>
      </c>
      <c r="C20" s="638">
        <v>44878796.458540604</v>
      </c>
      <c r="D20" s="638">
        <v>104854075.76956369</v>
      </c>
      <c r="E20" s="638">
        <v>149732872.22810429</v>
      </c>
    </row>
    <row r="21" spans="1:9" x14ac:dyDescent="0.35">
      <c r="A21" s="608" t="s">
        <v>97</v>
      </c>
      <c r="B21" s="608" t="s">
        <v>587</v>
      </c>
      <c r="C21" s="638">
        <v>176705487.22600001</v>
      </c>
      <c r="D21" s="638">
        <v>469953843.04894602</v>
      </c>
      <c r="E21" s="638">
        <v>646659330.27494597</v>
      </c>
      <c r="G21" s="290"/>
    </row>
    <row r="22" spans="1:9" x14ac:dyDescent="0.35">
      <c r="A22" s="608" t="s">
        <v>97</v>
      </c>
      <c r="B22" s="608" t="s">
        <v>590</v>
      </c>
      <c r="C22" s="638">
        <v>8121286.0252282703</v>
      </c>
      <c r="D22" s="638">
        <v>30882741.655564085</v>
      </c>
      <c r="E22" s="638">
        <v>39004027.680792354</v>
      </c>
      <c r="G22" s="290"/>
    </row>
    <row r="23" spans="1:9" x14ac:dyDescent="0.35">
      <c r="A23" s="608" t="s">
        <v>97</v>
      </c>
      <c r="B23" s="608" t="s">
        <v>448</v>
      </c>
      <c r="C23" s="638">
        <v>105968420.90390401</v>
      </c>
      <c r="D23" s="638">
        <v>143757190.17843869</v>
      </c>
      <c r="E23" s="638">
        <v>249725611.08234268</v>
      </c>
      <c r="G23" s="290"/>
    </row>
    <row r="24" spans="1:9" x14ac:dyDescent="0.35">
      <c r="A24" s="608" t="s">
        <v>97</v>
      </c>
      <c r="B24" s="608" t="s">
        <v>456</v>
      </c>
      <c r="C24" s="638">
        <v>4838627.0164606804</v>
      </c>
      <c r="D24" s="638">
        <v>24110009.69895789</v>
      </c>
      <c r="E24" s="638">
        <v>28948636.71541857</v>
      </c>
      <c r="G24" s="290"/>
      <c r="I24" s="295"/>
    </row>
    <row r="25" spans="1:9" x14ac:dyDescent="0.35">
      <c r="A25" s="608" t="s">
        <v>97</v>
      </c>
      <c r="B25" s="608" t="s">
        <v>589</v>
      </c>
      <c r="C25" s="638">
        <v>14246261.6382144</v>
      </c>
      <c r="D25" s="638">
        <v>53832348.236717999</v>
      </c>
      <c r="E25" s="638">
        <v>68078609.874932393</v>
      </c>
      <c r="G25" s="290"/>
    </row>
    <row r="26" spans="1:9" x14ac:dyDescent="0.35">
      <c r="A26" s="608" t="s">
        <v>97</v>
      </c>
      <c r="B26" s="608" t="s">
        <v>565</v>
      </c>
      <c r="C26" s="638">
        <v>5238932.0263672499</v>
      </c>
      <c r="D26" s="638">
        <v>14809299.371671889</v>
      </c>
      <c r="E26" s="638">
        <v>20048231.39803914</v>
      </c>
      <c r="F26" s="306" t="s">
        <v>1271</v>
      </c>
      <c r="G26" s="290"/>
    </row>
    <row r="27" spans="1:9" x14ac:dyDescent="0.35">
      <c r="A27" s="608" t="s">
        <v>97</v>
      </c>
      <c r="B27" s="608" t="s">
        <v>1200</v>
      </c>
      <c r="C27" s="638">
        <v>0</v>
      </c>
      <c r="D27" s="638">
        <v>44297115.442010581</v>
      </c>
      <c r="E27" s="638">
        <v>44297115.442010581</v>
      </c>
      <c r="G27" s="290"/>
    </row>
    <row r="28" spans="1:9" x14ac:dyDescent="0.35">
      <c r="A28" s="608" t="s">
        <v>97</v>
      </c>
      <c r="B28" s="608" t="s">
        <v>1201</v>
      </c>
      <c r="C28" s="638">
        <v>0</v>
      </c>
      <c r="D28" s="638">
        <v>489882.450368602</v>
      </c>
      <c r="E28" s="638">
        <v>489882.450368602</v>
      </c>
      <c r="G28" s="290"/>
    </row>
    <row r="29" spans="1:9" x14ac:dyDescent="0.35">
      <c r="A29" s="608" t="s">
        <v>97</v>
      </c>
      <c r="B29" s="608" t="s">
        <v>1202</v>
      </c>
      <c r="C29" s="638">
        <v>0</v>
      </c>
      <c r="D29" s="638">
        <v>316483.580858275</v>
      </c>
      <c r="E29" s="638">
        <v>316483.580858275</v>
      </c>
      <c r="G29" s="290"/>
    </row>
    <row r="30" spans="1:9" x14ac:dyDescent="0.35">
      <c r="A30" s="608" t="s">
        <v>97</v>
      </c>
      <c r="B30" s="608" t="s">
        <v>1204</v>
      </c>
      <c r="C30" s="638">
        <v>0</v>
      </c>
      <c r="D30" s="638">
        <v>43873.524319999997</v>
      </c>
      <c r="E30" s="638">
        <v>43873.524319999997</v>
      </c>
      <c r="G30" s="290"/>
    </row>
    <row r="31" spans="1:9" x14ac:dyDescent="0.35">
      <c r="A31" s="608" t="s">
        <v>97</v>
      </c>
      <c r="B31" s="608" t="s">
        <v>1206</v>
      </c>
      <c r="C31" s="638">
        <v>0</v>
      </c>
      <c r="D31" s="638">
        <v>14587.2</v>
      </c>
      <c r="E31" s="638">
        <v>14587.2</v>
      </c>
    </row>
    <row r="32" spans="1:9" x14ac:dyDescent="0.35">
      <c r="A32" s="608" t="s">
        <v>97</v>
      </c>
      <c r="B32" s="608" t="s">
        <v>1205</v>
      </c>
      <c r="C32" s="638">
        <v>0</v>
      </c>
      <c r="D32" s="638">
        <v>1000805.98580048</v>
      </c>
      <c r="E32" s="638">
        <v>1000805.98580048</v>
      </c>
    </row>
    <row r="33" spans="1:7" x14ac:dyDescent="0.35">
      <c r="A33" s="608" t="s">
        <v>97</v>
      </c>
      <c r="B33" s="608" t="s">
        <v>1207</v>
      </c>
      <c r="C33" s="638">
        <v>0</v>
      </c>
      <c r="D33" s="638">
        <v>0</v>
      </c>
      <c r="E33" s="638">
        <v>0</v>
      </c>
      <c r="G33" s="290"/>
    </row>
    <row r="34" spans="1:7" x14ac:dyDescent="0.35">
      <c r="A34" s="608" t="s">
        <v>97</v>
      </c>
      <c r="B34" s="608" t="s">
        <v>1208</v>
      </c>
      <c r="C34" s="638">
        <v>0</v>
      </c>
      <c r="D34" s="638">
        <v>0</v>
      </c>
      <c r="E34" s="638">
        <v>0</v>
      </c>
      <c r="G34" s="290"/>
    </row>
    <row r="35" spans="1:7" x14ac:dyDescent="0.35">
      <c r="A35" s="608" t="s">
        <v>97</v>
      </c>
      <c r="B35" s="608" t="s">
        <v>1209</v>
      </c>
      <c r="C35" s="638">
        <v>0</v>
      </c>
      <c r="D35" s="638">
        <v>0</v>
      </c>
      <c r="E35" s="638">
        <v>0</v>
      </c>
      <c r="G35" s="290"/>
    </row>
    <row r="36" spans="1:7" x14ac:dyDescent="0.35">
      <c r="A36" s="608" t="s">
        <v>97</v>
      </c>
      <c r="B36" s="608" t="s">
        <v>1210</v>
      </c>
      <c r="C36" s="638">
        <v>0</v>
      </c>
      <c r="D36" s="638">
        <v>0</v>
      </c>
      <c r="E36" s="638">
        <v>0</v>
      </c>
      <c r="G36" s="290"/>
    </row>
    <row r="37" spans="1:7" x14ac:dyDescent="0.35">
      <c r="A37" s="608" t="s">
        <v>199</v>
      </c>
      <c r="B37" s="608" t="s">
        <v>592</v>
      </c>
      <c r="C37" s="638">
        <v>1374419.5823121399</v>
      </c>
      <c r="D37" s="638">
        <v>5542214.0584185598</v>
      </c>
      <c r="E37" s="638">
        <v>6916633.6407306995</v>
      </c>
      <c r="G37" s="290"/>
    </row>
    <row r="38" spans="1:7" x14ac:dyDescent="0.35">
      <c r="A38" s="608" t="s">
        <v>199</v>
      </c>
      <c r="B38" s="608" t="s">
        <v>449</v>
      </c>
      <c r="C38" s="638">
        <v>108183379.934239</v>
      </c>
      <c r="D38" s="638">
        <v>144892369.73097849</v>
      </c>
      <c r="E38" s="638">
        <v>253075749.66521749</v>
      </c>
      <c r="G38" s="290"/>
    </row>
    <row r="39" spans="1:7" x14ac:dyDescent="0.35">
      <c r="A39" s="608" t="s">
        <v>199</v>
      </c>
      <c r="B39" s="608" t="s">
        <v>564</v>
      </c>
      <c r="C39" s="638">
        <v>4717726.3886537096</v>
      </c>
      <c r="D39" s="638">
        <v>9830345.6913672015</v>
      </c>
      <c r="E39" s="638">
        <v>14548072.080020912</v>
      </c>
      <c r="G39" s="290"/>
    </row>
    <row r="40" spans="1:7" x14ac:dyDescent="0.35">
      <c r="A40" s="608" t="s">
        <v>199</v>
      </c>
      <c r="B40" s="608" t="s">
        <v>524</v>
      </c>
      <c r="C40" s="638">
        <v>78353216.063424602</v>
      </c>
      <c r="D40" s="638">
        <v>143574866.05554199</v>
      </c>
      <c r="E40" s="638">
        <v>221928082.11896658</v>
      </c>
      <c r="G40" s="290"/>
    </row>
    <row r="41" spans="1:7" x14ac:dyDescent="0.35">
      <c r="A41" s="608" t="s">
        <v>199</v>
      </c>
      <c r="B41" s="608" t="s">
        <v>552</v>
      </c>
      <c r="C41" s="638">
        <v>1404775.96117973</v>
      </c>
      <c r="D41" s="638">
        <v>5851693.1970075294</v>
      </c>
      <c r="E41" s="638">
        <v>7256469.158187259</v>
      </c>
      <c r="F41" s="306" t="s">
        <v>1272</v>
      </c>
      <c r="G41" s="290"/>
    </row>
    <row r="42" spans="1:7" x14ac:dyDescent="0.35">
      <c r="A42" s="608" t="s">
        <v>199</v>
      </c>
      <c r="B42" s="608" t="s">
        <v>591</v>
      </c>
      <c r="C42" s="638">
        <v>3780257.4043661398</v>
      </c>
      <c r="D42" s="638">
        <v>9607866.5414247401</v>
      </c>
      <c r="E42" s="638">
        <v>13388123.945790879</v>
      </c>
      <c r="G42" s="290"/>
    </row>
    <row r="43" spans="1:7" x14ac:dyDescent="0.35">
      <c r="A43" s="608" t="s">
        <v>199</v>
      </c>
      <c r="B43" s="608" t="s">
        <v>451</v>
      </c>
      <c r="C43" s="638">
        <v>35945839.552941598</v>
      </c>
      <c r="D43" s="638">
        <v>51406735.164698951</v>
      </c>
      <c r="E43" s="638">
        <v>87352574.717640549</v>
      </c>
      <c r="G43" s="290"/>
    </row>
    <row r="44" spans="1:7" x14ac:dyDescent="0.35">
      <c r="A44" s="608" t="s">
        <v>199</v>
      </c>
      <c r="B44" s="608" t="s">
        <v>450</v>
      </c>
      <c r="C44" s="638">
        <v>0</v>
      </c>
      <c r="D44" s="638">
        <v>323141.51141691848</v>
      </c>
      <c r="E44" s="638">
        <v>323141.51141691848</v>
      </c>
      <c r="G44" s="290"/>
    </row>
    <row r="45" spans="1:7" x14ac:dyDescent="0.35">
      <c r="A45" s="609" t="s">
        <v>268</v>
      </c>
      <c r="B45" s="608" t="s">
        <v>675</v>
      </c>
      <c r="C45" s="638">
        <v>605146.4</v>
      </c>
      <c r="D45" s="638">
        <v>2645513</v>
      </c>
      <c r="E45" s="638">
        <v>3250659.4</v>
      </c>
      <c r="F45" s="306" t="s">
        <v>1272</v>
      </c>
      <c r="G45" s="290"/>
    </row>
    <row r="46" spans="1:7" x14ac:dyDescent="0.35">
      <c r="A46" s="608" t="s">
        <v>268</v>
      </c>
      <c r="B46" s="608" t="s">
        <v>559</v>
      </c>
      <c r="C46" s="638">
        <v>174134.177355055</v>
      </c>
      <c r="D46" s="638">
        <v>0</v>
      </c>
      <c r="E46" s="638">
        <v>174134.177355055</v>
      </c>
    </row>
    <row r="47" spans="1:7" x14ac:dyDescent="0.35">
      <c r="A47" s="608" t="s">
        <v>268</v>
      </c>
      <c r="B47" s="608" t="s">
        <v>560</v>
      </c>
      <c r="C47" s="638">
        <v>153747.64645559699</v>
      </c>
      <c r="D47" s="638">
        <v>0</v>
      </c>
      <c r="E47" s="638">
        <v>153747.64645559699</v>
      </c>
    </row>
    <row r="48" spans="1:7" x14ac:dyDescent="0.35">
      <c r="A48" s="608" t="s">
        <v>268</v>
      </c>
      <c r="B48" s="608" t="s">
        <v>673</v>
      </c>
      <c r="C48" s="638">
        <v>1268111.2476234599</v>
      </c>
      <c r="D48" s="638">
        <v>103974.767491012</v>
      </c>
      <c r="E48" s="638">
        <v>1372086.0151144718</v>
      </c>
    </row>
    <row r="49" spans="1:5" x14ac:dyDescent="0.35">
      <c r="A49" s="608" t="s">
        <v>268</v>
      </c>
      <c r="B49" s="608" t="s">
        <v>557</v>
      </c>
      <c r="C49" s="638">
        <v>307652.948049</v>
      </c>
      <c r="D49" s="638">
        <v>0</v>
      </c>
      <c r="E49" s="638">
        <v>307652.948049</v>
      </c>
    </row>
    <row r="50" spans="1:5" x14ac:dyDescent="0.35">
      <c r="A50" s="608" t="s">
        <v>268</v>
      </c>
      <c r="B50" s="608" t="s">
        <v>458</v>
      </c>
      <c r="C50" s="638">
        <v>279722.00042865501</v>
      </c>
      <c r="D50" s="638">
        <v>67303.553897270001</v>
      </c>
      <c r="E50" s="638">
        <v>347025.55432592501</v>
      </c>
    </row>
    <row r="51" spans="1:5" x14ac:dyDescent="0.35">
      <c r="A51" s="608" t="s">
        <v>268</v>
      </c>
      <c r="B51" s="608" t="s">
        <v>558</v>
      </c>
      <c r="C51" s="638">
        <v>470130.50767531601</v>
      </c>
      <c r="D51" s="638">
        <v>0</v>
      </c>
      <c r="E51" s="638">
        <v>470130.50767531601</v>
      </c>
    </row>
    <row r="52" spans="1:5" x14ac:dyDescent="0.35">
      <c r="A52" s="608" t="s">
        <v>268</v>
      </c>
      <c r="B52" s="608" t="s">
        <v>452</v>
      </c>
      <c r="C52" s="638">
        <v>0</v>
      </c>
      <c r="D52" s="638">
        <v>133688.3599903502</v>
      </c>
      <c r="E52" s="638">
        <v>133688.3599903502</v>
      </c>
    </row>
    <row r="53" spans="1:5" x14ac:dyDescent="0.35">
      <c r="A53" s="608" t="s">
        <v>268</v>
      </c>
      <c r="B53" s="608" t="s">
        <v>1202</v>
      </c>
      <c r="C53" s="638">
        <v>0</v>
      </c>
      <c r="D53" s="638">
        <v>12593.05</v>
      </c>
      <c r="E53" s="638">
        <v>12593.05</v>
      </c>
    </row>
    <row r="54" spans="1:5" ht="15" thickBot="1" x14ac:dyDescent="0.4">
      <c r="A54" s="608" t="s">
        <v>265</v>
      </c>
      <c r="B54" s="608" t="s">
        <v>265</v>
      </c>
      <c r="C54" s="638">
        <v>270951739.97075999</v>
      </c>
      <c r="D54" s="638">
        <v>466051868.21422696</v>
      </c>
      <c r="E54" s="638">
        <v>737003608.18498695</v>
      </c>
    </row>
    <row r="55" spans="1:5" ht="15" thickBot="1" x14ac:dyDescent="0.4">
      <c r="A55" s="332" t="s">
        <v>645</v>
      </c>
      <c r="B55" s="332" t="s">
        <v>126</v>
      </c>
      <c r="C55" s="639">
        <f>SUM(C2:C54)</f>
        <v>1739836125.8912992</v>
      </c>
      <c r="D55" s="639">
        <f>SUM(D2:D54)</f>
        <v>4365269462.5067854</v>
      </c>
      <c r="E55" s="639">
        <f>SUM(E2:E54)</f>
        <v>6105105588.3980846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B173-FB90-4B0A-A320-E8FC31013279}">
  <sheetPr codeName="Sheet62"/>
  <dimension ref="A1:AM20"/>
  <sheetViews>
    <sheetView showGridLines="0" workbookViewId="0">
      <selection activeCell="A3" sqref="A3:AK20"/>
    </sheetView>
  </sheetViews>
  <sheetFormatPr defaultColWidth="9.1796875" defaultRowHeight="14.5" x14ac:dyDescent="0.35"/>
  <cols>
    <col min="1" max="1" width="71.81640625" style="315" customWidth="1"/>
    <col min="2" max="2" width="32.453125" style="315" customWidth="1"/>
    <col min="3" max="3" width="33.26953125" style="315" customWidth="1"/>
    <col min="4" max="4" width="25.54296875" style="315" customWidth="1"/>
    <col min="5" max="5" width="8.7265625" style="315" customWidth="1"/>
    <col min="6" max="6" width="9.7265625" style="315" customWidth="1"/>
    <col min="7" max="32" width="11.7265625" style="315" customWidth="1"/>
    <col min="33" max="37" width="4.1796875" style="315" customWidth="1"/>
    <col min="38" max="16384" width="9.1796875" style="315"/>
  </cols>
  <sheetData>
    <row r="1" spans="1:39" ht="26" x14ac:dyDescent="0.35">
      <c r="B1" s="128" t="s">
        <v>201</v>
      </c>
    </row>
    <row r="2" spans="1:39" ht="15" thickBot="1" x14ac:dyDescent="0.4">
      <c r="A2" s="321" t="s">
        <v>98</v>
      </c>
      <c r="B2" s="321" t="s">
        <v>152</v>
      </c>
      <c r="C2" s="324" t="s">
        <v>583</v>
      </c>
      <c r="D2" s="324" t="s">
        <v>660</v>
      </c>
      <c r="E2" s="324" t="s">
        <v>401</v>
      </c>
      <c r="F2" s="324" t="s">
        <v>402</v>
      </c>
      <c r="G2" s="324" t="s">
        <v>403</v>
      </c>
      <c r="H2" s="324" t="s">
        <v>404</v>
      </c>
      <c r="I2" s="324" t="s">
        <v>405</v>
      </c>
      <c r="J2" s="324" t="s">
        <v>406</v>
      </c>
      <c r="K2" s="324" t="s">
        <v>407</v>
      </c>
      <c r="L2" s="324" t="s">
        <v>408</v>
      </c>
      <c r="M2" s="324" t="s">
        <v>409</v>
      </c>
      <c r="N2" s="324" t="s">
        <v>410</v>
      </c>
      <c r="O2" s="324" t="s">
        <v>411</v>
      </c>
      <c r="P2" s="324" t="s">
        <v>412</v>
      </c>
      <c r="Q2" s="324" t="s">
        <v>413</v>
      </c>
      <c r="R2" s="324" t="s">
        <v>414</v>
      </c>
      <c r="S2" s="324" t="s">
        <v>415</v>
      </c>
      <c r="T2" s="324" t="s">
        <v>416</v>
      </c>
      <c r="U2" s="324" t="s">
        <v>417</v>
      </c>
      <c r="V2" s="324" t="s">
        <v>418</v>
      </c>
      <c r="W2" s="324" t="s">
        <v>419</v>
      </c>
      <c r="X2" s="324" t="s">
        <v>420</v>
      </c>
      <c r="Y2" s="324" t="s">
        <v>421</v>
      </c>
      <c r="Z2" s="324" t="s">
        <v>422</v>
      </c>
      <c r="AA2" s="324" t="s">
        <v>423</v>
      </c>
      <c r="AB2" s="324" t="s">
        <v>424</v>
      </c>
      <c r="AC2" s="324" t="s">
        <v>425</v>
      </c>
      <c r="AD2" s="324" t="s">
        <v>426</v>
      </c>
      <c r="AE2" s="324" t="s">
        <v>427</v>
      </c>
      <c r="AF2" s="324" t="s">
        <v>428</v>
      </c>
      <c r="AG2" s="324" t="s">
        <v>429</v>
      </c>
      <c r="AH2" s="324" t="s">
        <v>430</v>
      </c>
      <c r="AI2" s="324" t="s">
        <v>431</v>
      </c>
      <c r="AJ2" s="324" t="s">
        <v>432</v>
      </c>
      <c r="AK2" s="324" t="s">
        <v>433</v>
      </c>
    </row>
    <row r="3" spans="1:39" ht="15.5" thickTop="1" thickBot="1" x14ac:dyDescent="0.4">
      <c r="A3" s="322" t="s">
        <v>198</v>
      </c>
      <c r="B3" s="322" t="s">
        <v>507</v>
      </c>
      <c r="C3" s="349">
        <v>1861022.19331772</v>
      </c>
      <c r="D3" s="340">
        <v>19739188.615835998</v>
      </c>
      <c r="E3" s="341"/>
      <c r="F3" s="340"/>
      <c r="G3" s="340"/>
      <c r="H3" s="340">
        <v>1302715.5353224</v>
      </c>
      <c r="I3" s="340">
        <v>1302715.5353224</v>
      </c>
      <c r="J3" s="340">
        <v>1302715.5353224</v>
      </c>
      <c r="K3" s="340">
        <v>1302715.5353224</v>
      </c>
      <c r="L3" s="340">
        <v>1302715.5353224</v>
      </c>
      <c r="M3" s="340">
        <v>1302715.5353224</v>
      </c>
      <c r="N3" s="340">
        <v>1302715.5353224</v>
      </c>
      <c r="O3" s="340">
        <v>1302715.5353224</v>
      </c>
      <c r="P3" s="340">
        <v>1302715.5353224</v>
      </c>
      <c r="Q3" s="340">
        <v>1302715.5353224</v>
      </c>
      <c r="R3" s="340">
        <v>1302715.5353224</v>
      </c>
      <c r="S3" s="340">
        <v>1302715.5353224</v>
      </c>
      <c r="T3" s="340">
        <v>1302715.5353224</v>
      </c>
      <c r="U3" s="340">
        <v>1302715.5353224</v>
      </c>
      <c r="V3" s="340">
        <v>1302715.5353224</v>
      </c>
      <c r="W3" s="340">
        <v>39691.117200000001</v>
      </c>
      <c r="X3" s="340">
        <v>39691.117200000001</v>
      </c>
      <c r="Y3" s="340">
        <v>39691.117200000001</v>
      </c>
      <c r="Z3" s="340">
        <v>39691.117200000001</v>
      </c>
      <c r="AA3" s="340">
        <v>39691.117200000001</v>
      </c>
      <c r="AB3" s="340"/>
      <c r="AC3" s="340"/>
      <c r="AD3" s="340"/>
      <c r="AE3" s="340"/>
      <c r="AF3" s="340"/>
      <c r="AG3" s="340"/>
      <c r="AH3" s="340"/>
      <c r="AI3" s="340"/>
      <c r="AJ3" s="340"/>
      <c r="AK3" s="340"/>
      <c r="AL3" s="340"/>
      <c r="AM3" s="340"/>
    </row>
    <row r="4" spans="1:39" s="599" customFormat="1" ht="15" thickBot="1" x14ac:dyDescent="0.4">
      <c r="A4" s="322" t="s">
        <v>198</v>
      </c>
      <c r="B4" s="322" t="s">
        <v>538</v>
      </c>
      <c r="C4" s="349">
        <v>78926.502811249695</v>
      </c>
      <c r="D4" s="340">
        <v>727860.20892534498</v>
      </c>
      <c r="E4" s="341"/>
      <c r="F4" s="340"/>
      <c r="G4" s="340"/>
      <c r="H4" s="340">
        <v>41831.046489962297</v>
      </c>
      <c r="I4" s="340">
        <v>41831.046489962297</v>
      </c>
      <c r="J4" s="340">
        <v>41831.046489962297</v>
      </c>
      <c r="K4" s="340">
        <v>41831.046489962297</v>
      </c>
      <c r="L4" s="340">
        <v>41831.046489962297</v>
      </c>
      <c r="M4" s="340">
        <v>41831.046489962297</v>
      </c>
      <c r="N4" s="340">
        <v>41831.046489962297</v>
      </c>
      <c r="O4" s="340">
        <v>41831.046489962297</v>
      </c>
      <c r="P4" s="340">
        <v>41831.046489962297</v>
      </c>
      <c r="Q4" s="340">
        <v>41831.046489962297</v>
      </c>
      <c r="R4" s="340">
        <v>41831.046489962297</v>
      </c>
      <c r="S4" s="340">
        <v>41831.046489962297</v>
      </c>
      <c r="T4" s="340">
        <v>41831.046489962297</v>
      </c>
      <c r="U4" s="340">
        <v>41831.046489962297</v>
      </c>
      <c r="V4" s="340">
        <v>41831.046489962297</v>
      </c>
      <c r="W4" s="340">
        <v>41831.046489962297</v>
      </c>
      <c r="X4" s="340">
        <v>41831.046489962297</v>
      </c>
      <c r="Y4" s="340">
        <v>16732.418595984898</v>
      </c>
      <c r="Z4" s="340"/>
      <c r="AA4" s="340"/>
      <c r="AB4" s="340"/>
      <c r="AC4" s="340"/>
      <c r="AD4" s="340"/>
      <c r="AE4" s="340"/>
      <c r="AF4" s="340"/>
      <c r="AG4" s="340"/>
      <c r="AH4" s="340"/>
      <c r="AI4" s="340"/>
      <c r="AJ4" s="340"/>
      <c r="AK4" s="340"/>
      <c r="AL4" s="340"/>
      <c r="AM4" s="340"/>
    </row>
    <row r="5" spans="1:39" s="599" customFormat="1" ht="15" thickBot="1" x14ac:dyDescent="0.4">
      <c r="A5" s="322" t="s">
        <v>198</v>
      </c>
      <c r="B5" s="322" t="s">
        <v>542</v>
      </c>
      <c r="C5" s="349">
        <v>6206.78125</v>
      </c>
      <c r="D5" s="340">
        <v>120411.55624999999</v>
      </c>
      <c r="E5" s="341"/>
      <c r="F5" s="340"/>
      <c r="G5" s="340"/>
      <c r="H5" s="340">
        <v>6020.5778124999997</v>
      </c>
      <c r="I5" s="340">
        <v>6020.5778124999997</v>
      </c>
      <c r="J5" s="340">
        <v>6020.5778124999997</v>
      </c>
      <c r="K5" s="340">
        <v>6020.5778124999997</v>
      </c>
      <c r="L5" s="340">
        <v>6020.5778124999997</v>
      </c>
      <c r="M5" s="340">
        <v>6020.5778124999997</v>
      </c>
      <c r="N5" s="340">
        <v>6020.5778124999997</v>
      </c>
      <c r="O5" s="340">
        <v>6020.5778124999997</v>
      </c>
      <c r="P5" s="340">
        <v>6020.5778124999997</v>
      </c>
      <c r="Q5" s="340">
        <v>6020.5778124999997</v>
      </c>
      <c r="R5" s="340">
        <v>6020.5778124999997</v>
      </c>
      <c r="S5" s="340">
        <v>6020.5778124999997</v>
      </c>
      <c r="T5" s="340">
        <v>6020.5778124999997</v>
      </c>
      <c r="U5" s="340">
        <v>6020.5778124999997</v>
      </c>
      <c r="V5" s="340">
        <v>6020.5778124999997</v>
      </c>
      <c r="W5" s="340">
        <v>6020.5778124999997</v>
      </c>
      <c r="X5" s="340">
        <v>6020.5778124999997</v>
      </c>
      <c r="Y5" s="340">
        <v>6020.5778124999997</v>
      </c>
      <c r="Z5" s="340">
        <v>6020.5778124999997</v>
      </c>
      <c r="AA5" s="340">
        <v>6020.5778124999997</v>
      </c>
      <c r="AB5" s="340"/>
      <c r="AC5" s="340"/>
      <c r="AD5" s="340"/>
      <c r="AE5" s="340"/>
      <c r="AF5" s="340"/>
      <c r="AG5" s="340"/>
      <c r="AH5" s="340"/>
      <c r="AI5" s="340"/>
      <c r="AJ5" s="340"/>
      <c r="AK5" s="340"/>
      <c r="AL5" s="340"/>
      <c r="AM5" s="340"/>
    </row>
    <row r="6" spans="1:39" s="599" customFormat="1" ht="15" thickBot="1" x14ac:dyDescent="0.4">
      <c r="A6" s="322" t="s">
        <v>97</v>
      </c>
      <c r="B6" s="322" t="s">
        <v>456</v>
      </c>
      <c r="C6" s="349">
        <v>11701.9813519164</v>
      </c>
      <c r="D6" s="340">
        <v>205954.871793728</v>
      </c>
      <c r="E6" s="341"/>
      <c r="F6" s="340"/>
      <c r="G6" s="340"/>
      <c r="H6" s="340">
        <v>10297.743589686401</v>
      </c>
      <c r="I6" s="340">
        <v>10297.743589686401</v>
      </c>
      <c r="J6" s="340">
        <v>10297.743589686401</v>
      </c>
      <c r="K6" s="340">
        <v>10297.743589686401</v>
      </c>
      <c r="L6" s="340">
        <v>10297.743589686401</v>
      </c>
      <c r="M6" s="340">
        <v>10297.743589686401</v>
      </c>
      <c r="N6" s="340">
        <v>10297.743589686401</v>
      </c>
      <c r="O6" s="340">
        <v>10297.743589686401</v>
      </c>
      <c r="P6" s="340">
        <v>10297.743589686401</v>
      </c>
      <c r="Q6" s="340">
        <v>10297.743589686401</v>
      </c>
      <c r="R6" s="340">
        <v>10297.743589686401</v>
      </c>
      <c r="S6" s="340">
        <v>10297.743589686401</v>
      </c>
      <c r="T6" s="340">
        <v>10297.743589686401</v>
      </c>
      <c r="U6" s="340">
        <v>10297.743589686401</v>
      </c>
      <c r="V6" s="340">
        <v>10297.743589686401</v>
      </c>
      <c r="W6" s="340">
        <v>10297.743589686401</v>
      </c>
      <c r="X6" s="340">
        <v>10297.743589686401</v>
      </c>
      <c r="Y6" s="340">
        <v>10297.743589686401</v>
      </c>
      <c r="Z6" s="340">
        <v>10297.743589686401</v>
      </c>
      <c r="AA6" s="340">
        <v>10297.743589686401</v>
      </c>
      <c r="AB6" s="340"/>
      <c r="AC6" s="340"/>
      <c r="AD6" s="340"/>
      <c r="AE6" s="340"/>
      <c r="AF6" s="340"/>
      <c r="AG6" s="340"/>
      <c r="AH6" s="340"/>
      <c r="AI6" s="340"/>
      <c r="AJ6" s="340"/>
      <c r="AK6" s="340"/>
      <c r="AL6" s="340"/>
      <c r="AM6" s="340"/>
    </row>
    <row r="7" spans="1:39" s="599" customFormat="1" ht="15" thickBot="1" x14ac:dyDescent="0.4">
      <c r="A7" s="322" t="s">
        <v>199</v>
      </c>
      <c r="B7" s="322" t="s">
        <v>449</v>
      </c>
      <c r="C7" s="349">
        <v>653124</v>
      </c>
      <c r="D7" s="340">
        <v>13062480</v>
      </c>
      <c r="E7" s="341"/>
      <c r="F7" s="340"/>
      <c r="G7" s="340"/>
      <c r="H7" s="340">
        <v>653124</v>
      </c>
      <c r="I7" s="340">
        <v>653124</v>
      </c>
      <c r="J7" s="340">
        <v>653124</v>
      </c>
      <c r="K7" s="340">
        <v>653124</v>
      </c>
      <c r="L7" s="340">
        <v>653124</v>
      </c>
      <c r="M7" s="340">
        <v>653124</v>
      </c>
      <c r="N7" s="340">
        <v>653124</v>
      </c>
      <c r="O7" s="340">
        <v>653124</v>
      </c>
      <c r="P7" s="340">
        <v>653124</v>
      </c>
      <c r="Q7" s="340">
        <v>653124</v>
      </c>
      <c r="R7" s="340">
        <v>653124</v>
      </c>
      <c r="S7" s="340">
        <v>653124</v>
      </c>
      <c r="T7" s="340">
        <v>653124</v>
      </c>
      <c r="U7" s="340">
        <v>653124</v>
      </c>
      <c r="V7" s="340">
        <v>653124</v>
      </c>
      <c r="W7" s="340">
        <v>653124</v>
      </c>
      <c r="X7" s="340">
        <v>653124</v>
      </c>
      <c r="Y7" s="340">
        <v>653124</v>
      </c>
      <c r="Z7" s="340">
        <v>653124</v>
      </c>
      <c r="AA7" s="340">
        <v>653124</v>
      </c>
      <c r="AB7" s="340"/>
      <c r="AC7" s="340"/>
      <c r="AD7" s="340"/>
      <c r="AE7" s="340"/>
      <c r="AF7" s="340"/>
      <c r="AG7" s="340"/>
      <c r="AH7" s="340"/>
      <c r="AI7" s="340"/>
      <c r="AJ7" s="340"/>
      <c r="AK7" s="340"/>
      <c r="AL7" s="340"/>
      <c r="AM7" s="340"/>
    </row>
    <row r="8" spans="1:39" s="599" customFormat="1" ht="15" thickBot="1" x14ac:dyDescent="0.4">
      <c r="A8" s="322" t="s">
        <v>199</v>
      </c>
      <c r="B8" s="322" t="s">
        <v>564</v>
      </c>
      <c r="C8" s="349">
        <v>703896.206215841</v>
      </c>
      <c r="D8" s="340">
        <v>12859220.0630021</v>
      </c>
      <c r="E8" s="341"/>
      <c r="F8" s="340"/>
      <c r="G8" s="340"/>
      <c r="H8" s="340">
        <v>703896.206215841</v>
      </c>
      <c r="I8" s="340">
        <v>703896.206215841</v>
      </c>
      <c r="J8" s="340">
        <v>697756.50883265503</v>
      </c>
      <c r="K8" s="340">
        <v>697756.50883265503</v>
      </c>
      <c r="L8" s="340">
        <v>697756.50883265503</v>
      </c>
      <c r="M8" s="340">
        <v>690765.13197687396</v>
      </c>
      <c r="N8" s="340">
        <v>686428.71990416304</v>
      </c>
      <c r="O8" s="340">
        <v>686428.71990416304</v>
      </c>
      <c r="P8" s="340">
        <v>686428.71990416304</v>
      </c>
      <c r="Q8" s="340">
        <v>686428.71990416304</v>
      </c>
      <c r="R8" s="340">
        <v>650903.86366778798</v>
      </c>
      <c r="S8" s="340">
        <v>628775.82754757896</v>
      </c>
      <c r="T8" s="340">
        <v>628775.82754757896</v>
      </c>
      <c r="U8" s="340">
        <v>622424.54797892505</v>
      </c>
      <c r="V8" s="340">
        <v>622424.54797892505</v>
      </c>
      <c r="W8" s="340">
        <v>408343.99306860002</v>
      </c>
      <c r="X8" s="340">
        <v>405366.4388526</v>
      </c>
      <c r="Y8" s="340">
        <v>405366.4388526</v>
      </c>
      <c r="Z8" s="340">
        <v>405366.4388526</v>
      </c>
      <c r="AA8" s="340">
        <v>405366.4388526</v>
      </c>
      <c r="AB8" s="340">
        <v>154764.29680022801</v>
      </c>
      <c r="AC8" s="340">
        <v>145949.863119716</v>
      </c>
      <c r="AD8" s="340">
        <v>145949.863119716</v>
      </c>
      <c r="AE8" s="340">
        <v>145949.863119716</v>
      </c>
      <c r="AF8" s="340">
        <v>145949.863119716</v>
      </c>
      <c r="AG8" s="340"/>
      <c r="AH8" s="340"/>
      <c r="AI8" s="340"/>
      <c r="AJ8" s="340"/>
      <c r="AK8" s="340"/>
      <c r="AL8" s="340"/>
      <c r="AM8" s="340"/>
    </row>
    <row r="9" spans="1:39" s="599" customFormat="1" ht="15" thickBot="1" x14ac:dyDescent="0.4">
      <c r="A9" s="322" t="s">
        <v>199</v>
      </c>
      <c r="B9" s="322" t="s">
        <v>552</v>
      </c>
      <c r="C9" s="349">
        <v>60865.146097089899</v>
      </c>
      <c r="D9" s="340">
        <v>359736.969951051</v>
      </c>
      <c r="E9" s="341"/>
      <c r="F9" s="340"/>
      <c r="G9" s="340"/>
      <c r="H9" s="340">
        <v>60865.146097089899</v>
      </c>
      <c r="I9" s="340">
        <v>60865.146097089899</v>
      </c>
      <c r="J9" s="340">
        <v>60865.146097089899</v>
      </c>
      <c r="K9" s="340">
        <v>56625.751537222597</v>
      </c>
      <c r="L9" s="340">
        <v>56625.751537222597</v>
      </c>
      <c r="M9" s="340">
        <v>49044.528459670997</v>
      </c>
      <c r="N9" s="340">
        <v>1483.0153586577801</v>
      </c>
      <c r="O9" s="340">
        <v>1483.0153586577801</v>
      </c>
      <c r="P9" s="340">
        <v>1483.0153586577801</v>
      </c>
      <c r="Q9" s="340">
        <v>1483.0153586577801</v>
      </c>
      <c r="R9" s="340">
        <v>1115.6528101109</v>
      </c>
      <c r="S9" s="340">
        <v>1115.6528101109</v>
      </c>
      <c r="T9" s="340">
        <v>1115.6528101109</v>
      </c>
      <c r="U9" s="340">
        <v>1105.1618771517001</v>
      </c>
      <c r="V9" s="340">
        <v>1105.1618771517001</v>
      </c>
      <c r="W9" s="340">
        <v>1105.1618771517001</v>
      </c>
      <c r="X9" s="340">
        <v>562.74865731170405</v>
      </c>
      <c r="Y9" s="340">
        <v>562.74865731170405</v>
      </c>
      <c r="Z9" s="340">
        <v>562.74865731170405</v>
      </c>
      <c r="AA9" s="340">
        <v>562.74865731170405</v>
      </c>
      <c r="AB9" s="340"/>
      <c r="AC9" s="340"/>
      <c r="AD9" s="340"/>
      <c r="AE9" s="340"/>
      <c r="AF9" s="340"/>
      <c r="AG9" s="340"/>
      <c r="AH9" s="340"/>
      <c r="AI9" s="340"/>
      <c r="AJ9" s="340"/>
      <c r="AK9" s="340"/>
      <c r="AL9" s="340"/>
      <c r="AM9" s="340"/>
    </row>
    <row r="10" spans="1:39" ht="15" thickBot="1" x14ac:dyDescent="0.4">
      <c r="A10" s="322" t="s">
        <v>199</v>
      </c>
      <c r="B10" s="322" t="s">
        <v>591</v>
      </c>
      <c r="C10" s="349">
        <v>380863.10472040402</v>
      </c>
      <c r="D10" s="340">
        <v>7163499.2783191102</v>
      </c>
      <c r="E10" s="341"/>
      <c r="F10" s="340"/>
      <c r="G10" s="340"/>
      <c r="H10" s="340">
        <v>380863.104697784</v>
      </c>
      <c r="I10" s="340">
        <v>380863.104697784</v>
      </c>
      <c r="J10" s="340">
        <v>380863.104697784</v>
      </c>
      <c r="K10" s="340">
        <v>377776.13330397703</v>
      </c>
      <c r="L10" s="340">
        <v>377523.22556975699</v>
      </c>
      <c r="M10" s="340">
        <v>377523.21238855697</v>
      </c>
      <c r="N10" s="340">
        <v>374027.435209458</v>
      </c>
      <c r="O10" s="340">
        <v>374027.435209458</v>
      </c>
      <c r="P10" s="340">
        <v>373929.06287341402</v>
      </c>
      <c r="Q10" s="340">
        <v>353304.48979595001</v>
      </c>
      <c r="R10" s="340">
        <v>349884.58035218902</v>
      </c>
      <c r="S10" s="340">
        <v>346937.74698781699</v>
      </c>
      <c r="T10" s="340">
        <v>342867.55832349398</v>
      </c>
      <c r="U10" s="340">
        <v>341952.18706688</v>
      </c>
      <c r="V10" s="340">
        <v>341952.18706688</v>
      </c>
      <c r="W10" s="340">
        <v>340670.025488035</v>
      </c>
      <c r="X10" s="340">
        <v>336842.95512953901</v>
      </c>
      <c r="Y10" s="340">
        <v>336842.95512953901</v>
      </c>
      <c r="Z10" s="340">
        <v>336842.95512953901</v>
      </c>
      <c r="AA10" s="340">
        <v>336842.95512953901</v>
      </c>
      <c r="AB10" s="340">
        <v>232.572814346163</v>
      </c>
      <c r="AC10" s="340">
        <v>232.572814346163</v>
      </c>
      <c r="AD10" s="340">
        <v>232.572814346163</v>
      </c>
      <c r="AE10" s="340">
        <v>232.572814346163</v>
      </c>
      <c r="AF10" s="340">
        <v>232.572814346163</v>
      </c>
      <c r="AG10" s="340"/>
      <c r="AH10" s="340"/>
      <c r="AI10" s="340"/>
      <c r="AJ10" s="340"/>
      <c r="AK10" s="340"/>
      <c r="AL10" s="340"/>
      <c r="AM10" s="340"/>
    </row>
    <row r="11" spans="1:39" ht="15" thickBot="1" x14ac:dyDescent="0.4">
      <c r="A11" s="322" t="s">
        <v>199</v>
      </c>
      <c r="B11" s="322" t="s">
        <v>451</v>
      </c>
      <c r="C11" s="349">
        <v>577891.19999999995</v>
      </c>
      <c r="D11" s="340">
        <v>5778912</v>
      </c>
      <c r="E11" s="341"/>
      <c r="F11" s="340"/>
      <c r="G11" s="340"/>
      <c r="H11" s="340">
        <v>577891.19999999995</v>
      </c>
      <c r="I11" s="340">
        <v>577891.19999999995</v>
      </c>
      <c r="J11" s="340">
        <v>577891.19999999995</v>
      </c>
      <c r="K11" s="340">
        <v>577891.19999999995</v>
      </c>
      <c r="L11" s="340">
        <v>577891.19999999995</v>
      </c>
      <c r="M11" s="340">
        <v>577891.19999999995</v>
      </c>
      <c r="N11" s="340">
        <v>577891.19999999995</v>
      </c>
      <c r="O11" s="340">
        <v>577891.19999999995</v>
      </c>
      <c r="P11" s="340">
        <v>577891.19999999995</v>
      </c>
      <c r="Q11" s="340">
        <v>577891.19999999995</v>
      </c>
      <c r="R11" s="340"/>
      <c r="S11" s="340"/>
      <c r="T11" s="340"/>
      <c r="U11" s="340"/>
      <c r="V11" s="340"/>
      <c r="W11" s="340"/>
      <c r="X11" s="340"/>
      <c r="Y11" s="340"/>
      <c r="Z11" s="340"/>
      <c r="AA11" s="340"/>
      <c r="AB11" s="340"/>
      <c r="AC11" s="340"/>
      <c r="AD11" s="340"/>
      <c r="AE11" s="340"/>
      <c r="AF11" s="340"/>
      <c r="AG11" s="340"/>
      <c r="AH11" s="340"/>
      <c r="AI11" s="340"/>
      <c r="AJ11" s="340"/>
      <c r="AK11" s="340"/>
      <c r="AL11" s="340"/>
      <c r="AM11" s="340"/>
    </row>
    <row r="12" spans="1:39" ht="15" thickBot="1" x14ac:dyDescent="0.4">
      <c r="A12" s="322" t="s">
        <v>563</v>
      </c>
      <c r="B12" s="322" t="s">
        <v>443</v>
      </c>
      <c r="C12" s="349">
        <v>17402.924999999999</v>
      </c>
      <c r="D12" s="340">
        <v>253212.55875</v>
      </c>
      <c r="E12" s="340"/>
      <c r="F12" s="340"/>
      <c r="G12" s="340"/>
      <c r="H12" s="340">
        <v>16880.83725</v>
      </c>
      <c r="I12" s="340">
        <v>16880.83725</v>
      </c>
      <c r="J12" s="340">
        <v>16880.83725</v>
      </c>
      <c r="K12" s="340">
        <v>16880.83725</v>
      </c>
      <c r="L12" s="340">
        <v>16880.83725</v>
      </c>
      <c r="M12" s="340">
        <v>16880.83725</v>
      </c>
      <c r="N12" s="340">
        <v>16880.83725</v>
      </c>
      <c r="O12" s="340">
        <v>16880.83725</v>
      </c>
      <c r="P12" s="340">
        <v>16880.83725</v>
      </c>
      <c r="Q12" s="340">
        <v>16880.83725</v>
      </c>
      <c r="R12" s="340">
        <v>16880.83725</v>
      </c>
      <c r="S12" s="340">
        <v>16880.83725</v>
      </c>
      <c r="T12" s="340">
        <v>16880.83725</v>
      </c>
      <c r="U12" s="340">
        <v>16880.83725</v>
      </c>
      <c r="V12" s="340">
        <v>16880.83725</v>
      </c>
      <c r="W12" s="340"/>
      <c r="X12" s="340"/>
      <c r="Y12" s="340"/>
      <c r="Z12" s="340"/>
      <c r="AA12" s="340"/>
      <c r="AB12" s="340"/>
      <c r="AC12" s="340"/>
      <c r="AD12" s="340"/>
      <c r="AE12" s="340"/>
      <c r="AF12" s="340"/>
      <c r="AG12" s="340"/>
      <c r="AH12" s="340"/>
      <c r="AI12" s="340"/>
      <c r="AJ12" s="340"/>
      <c r="AK12" s="340"/>
      <c r="AL12" s="340"/>
      <c r="AM12" s="340"/>
    </row>
    <row r="13" spans="1:39" ht="15" thickBot="1" x14ac:dyDescent="0.4">
      <c r="A13" s="307" t="s">
        <v>573</v>
      </c>
      <c r="B13" s="307"/>
      <c r="C13" s="480">
        <v>4351900.0407642201</v>
      </c>
      <c r="D13" s="481">
        <v>60270476.122827299</v>
      </c>
      <c r="E13" s="174"/>
      <c r="F13" s="174"/>
      <c r="G13" s="174"/>
      <c r="H13" s="117">
        <v>3754385.3974752598</v>
      </c>
      <c r="I13" s="481">
        <v>3754385.3974752598</v>
      </c>
      <c r="J13" s="481">
        <v>3748245.70009208</v>
      </c>
      <c r="K13" s="481">
        <v>3740919.3341383999</v>
      </c>
      <c r="L13" s="481">
        <v>3740666.42640418</v>
      </c>
      <c r="M13" s="481">
        <v>3726093.8132896498</v>
      </c>
      <c r="N13" s="481">
        <v>3670700.1109368298</v>
      </c>
      <c r="O13" s="481">
        <v>3670700.1109368298</v>
      </c>
      <c r="P13" s="481">
        <v>3670601.7386007798</v>
      </c>
      <c r="Q13" s="481">
        <v>3649977.16552332</v>
      </c>
      <c r="R13" s="481">
        <v>3032773.83729464</v>
      </c>
      <c r="S13" s="481">
        <v>3007698.9678100599</v>
      </c>
      <c r="T13" s="481">
        <v>3003628.7791457302</v>
      </c>
      <c r="U13" s="481">
        <v>2996351.6373875099</v>
      </c>
      <c r="V13" s="481">
        <v>2996351.6373875099</v>
      </c>
      <c r="W13" s="481">
        <v>1501083.66552594</v>
      </c>
      <c r="X13" s="481">
        <v>1493736.6277316001</v>
      </c>
      <c r="Y13" s="481">
        <v>1468637.99983762</v>
      </c>
      <c r="Z13" s="481">
        <v>1451905.58124164</v>
      </c>
      <c r="AA13" s="481">
        <v>1451905.58124164</v>
      </c>
      <c r="AB13" s="481">
        <v>154996.86961457401</v>
      </c>
      <c r="AC13" s="481">
        <v>146182.435934062</v>
      </c>
      <c r="AD13" s="481">
        <v>146182.435934062</v>
      </c>
      <c r="AE13" s="481">
        <v>146182.435934062</v>
      </c>
      <c r="AF13" s="481">
        <v>146182.435934062</v>
      </c>
      <c r="AG13" s="481"/>
      <c r="AH13" s="481"/>
      <c r="AI13" s="481"/>
      <c r="AJ13" s="481"/>
      <c r="AK13" s="481"/>
      <c r="AL13" s="340"/>
      <c r="AM13" s="340"/>
    </row>
    <row r="14" spans="1:39" ht="15" thickBot="1" x14ac:dyDescent="0.4">
      <c r="A14" s="308" t="s">
        <v>574</v>
      </c>
      <c r="B14" s="308"/>
      <c r="C14" s="482">
        <v>127554190.19479901</v>
      </c>
      <c r="D14" s="483">
        <v>1766527655.1600699</v>
      </c>
      <c r="E14" s="176"/>
      <c r="F14" s="176"/>
      <c r="G14" s="176"/>
      <c r="H14" s="176">
        <v>110041036</v>
      </c>
      <c r="I14" s="483">
        <v>110041036</v>
      </c>
      <c r="J14" s="483">
        <v>109861081.469699</v>
      </c>
      <c r="K14" s="483">
        <v>109646345.683597</v>
      </c>
      <c r="L14" s="483">
        <v>109638932.95790701</v>
      </c>
      <c r="M14" s="483">
        <v>109211809.66752</v>
      </c>
      <c r="N14" s="483">
        <v>107588220.25155801</v>
      </c>
      <c r="O14" s="483">
        <v>107588220.25155801</v>
      </c>
      <c r="P14" s="483">
        <v>107585336.958389</v>
      </c>
      <c r="Q14" s="483">
        <v>106980830.721488</v>
      </c>
      <c r="R14" s="483">
        <v>88890601.171105802</v>
      </c>
      <c r="S14" s="483">
        <v>88155656.746512696</v>
      </c>
      <c r="T14" s="483">
        <v>88036359.516761407</v>
      </c>
      <c r="U14" s="483">
        <v>87823066.491827801</v>
      </c>
      <c r="V14" s="483">
        <v>87823066.491827801</v>
      </c>
      <c r="W14" s="483">
        <v>43996762.236565202</v>
      </c>
      <c r="X14" s="483">
        <v>43781420.558813199</v>
      </c>
      <c r="Y14" s="483">
        <v>43045779.775240697</v>
      </c>
      <c r="Z14" s="483">
        <v>42555352.586192399</v>
      </c>
      <c r="AA14" s="483">
        <v>42555352.586192399</v>
      </c>
      <c r="AB14" s="483">
        <v>4542958.2484031701</v>
      </c>
      <c r="AC14" s="483">
        <v>4284607.19722737</v>
      </c>
      <c r="AD14" s="483">
        <v>4284607.19722737</v>
      </c>
      <c r="AE14" s="483">
        <v>4284607.19722737</v>
      </c>
      <c r="AF14" s="483">
        <v>4284607.19722737</v>
      </c>
      <c r="AG14" s="483"/>
      <c r="AH14" s="483"/>
      <c r="AI14" s="483"/>
      <c r="AJ14" s="483"/>
      <c r="AK14" s="483"/>
      <c r="AL14" s="483"/>
      <c r="AM14" s="483"/>
    </row>
    <row r="15" spans="1:39" ht="15" thickBot="1" x14ac:dyDescent="0.4">
      <c r="A15" s="308" t="s">
        <v>661</v>
      </c>
      <c r="B15" s="308"/>
      <c r="C15" s="482"/>
      <c r="D15" s="483"/>
      <c r="E15" s="183">
        <v>94320888</v>
      </c>
      <c r="F15" s="309">
        <v>196501850</v>
      </c>
      <c r="G15" s="179">
        <v>298671854.16339999</v>
      </c>
      <c r="H15" s="179">
        <v>298526681.98913699</v>
      </c>
      <c r="I15" s="483">
        <v>298380590.63314402</v>
      </c>
      <c r="J15" s="483">
        <v>298041436.62459898</v>
      </c>
      <c r="K15" s="483">
        <v>294676564.46033603</v>
      </c>
      <c r="L15" s="483">
        <v>287291550.31859797</v>
      </c>
      <c r="M15" s="483">
        <v>287230259.66769397</v>
      </c>
      <c r="N15" s="483">
        <v>286457055.11414999</v>
      </c>
      <c r="O15" s="483">
        <v>272512232.73161501</v>
      </c>
      <c r="P15" s="483">
        <v>255971889.88892901</v>
      </c>
      <c r="Q15" s="483">
        <v>201745447.002801</v>
      </c>
      <c r="R15" s="483">
        <v>201563168.47490099</v>
      </c>
      <c r="S15" s="483">
        <v>198537656.484189</v>
      </c>
      <c r="T15" s="483">
        <v>135909070.924027</v>
      </c>
      <c r="U15" s="483">
        <v>114926893.743085</v>
      </c>
      <c r="V15" s="483">
        <v>45670514.309107199</v>
      </c>
      <c r="W15" s="483">
        <v>41857243.125905298</v>
      </c>
      <c r="X15" s="483">
        <v>40521623.398214601</v>
      </c>
      <c r="Y15" s="483">
        <v>36029849.5447575</v>
      </c>
      <c r="Z15" s="483">
        <v>22678926.880655799</v>
      </c>
      <c r="AA15" s="483">
        <v>12257537.135907199</v>
      </c>
      <c r="AB15" s="483">
        <v>12225950.539003801</v>
      </c>
      <c r="AC15" s="483">
        <v>12225950.539003801</v>
      </c>
      <c r="AD15" s="483">
        <v>5895804.4673943501</v>
      </c>
      <c r="AE15" s="483">
        <v>2914302.7446451802</v>
      </c>
      <c r="AF15" s="483"/>
      <c r="AG15" s="483"/>
      <c r="AH15" s="483"/>
      <c r="AI15" s="483"/>
      <c r="AJ15" s="483"/>
      <c r="AK15" s="483"/>
      <c r="AL15" s="483"/>
      <c r="AM15" s="483"/>
    </row>
    <row r="16" spans="1:39" ht="15" thickBot="1" x14ac:dyDescent="0.4">
      <c r="A16" s="308" t="s">
        <v>287</v>
      </c>
      <c r="B16" s="308"/>
      <c r="C16" s="482"/>
      <c r="D16" s="483"/>
      <c r="E16" s="179">
        <v>94320888</v>
      </c>
      <c r="F16" s="179">
        <v>196501850</v>
      </c>
      <c r="G16" s="179">
        <v>298671854.16339999</v>
      </c>
      <c r="H16" s="179">
        <v>408567717.98913699</v>
      </c>
      <c r="I16" s="483">
        <v>408421626.63314402</v>
      </c>
      <c r="J16" s="483">
        <v>407902518.09429801</v>
      </c>
      <c r="K16" s="483">
        <v>404322910.143933</v>
      </c>
      <c r="L16" s="483">
        <v>396930483.27650499</v>
      </c>
      <c r="M16" s="483">
        <v>396442069.33521402</v>
      </c>
      <c r="N16" s="483">
        <v>394045275.36570799</v>
      </c>
      <c r="O16" s="483">
        <v>380100452.98317301</v>
      </c>
      <c r="P16" s="483">
        <v>363557226.84731799</v>
      </c>
      <c r="Q16" s="483">
        <v>308726277.724289</v>
      </c>
      <c r="R16" s="483">
        <v>290453769.646007</v>
      </c>
      <c r="S16" s="483">
        <v>286693313.23070198</v>
      </c>
      <c r="T16" s="483">
        <v>223945430.440788</v>
      </c>
      <c r="U16" s="483">
        <v>202749960.23491299</v>
      </c>
      <c r="V16" s="483">
        <v>133493580.800935</v>
      </c>
      <c r="W16" s="483">
        <v>85854005.362470403</v>
      </c>
      <c r="X16" s="483">
        <v>84303043.957027793</v>
      </c>
      <c r="Y16" s="483">
        <v>79075629.319998205</v>
      </c>
      <c r="Z16" s="483">
        <v>65234279.466848098</v>
      </c>
      <c r="AA16" s="483">
        <v>54812889.722099602</v>
      </c>
      <c r="AB16" s="483">
        <v>16768908.787407</v>
      </c>
      <c r="AC16" s="483">
        <v>16510557.7362312</v>
      </c>
      <c r="AD16" s="483">
        <v>10180411.6646217</v>
      </c>
      <c r="AE16" s="483">
        <v>7198909.9418725502</v>
      </c>
      <c r="AF16" s="483">
        <v>4284607.19722737</v>
      </c>
      <c r="AG16" s="483"/>
      <c r="AH16" s="483"/>
      <c r="AI16" s="483"/>
      <c r="AJ16" s="483"/>
      <c r="AK16" s="483"/>
      <c r="AL16" s="483"/>
      <c r="AM16" s="483"/>
    </row>
    <row r="17" spans="1:39" ht="15" thickBot="1" x14ac:dyDescent="0.4">
      <c r="A17" s="308" t="s">
        <v>666</v>
      </c>
      <c r="B17" s="308"/>
      <c r="C17" s="482">
        <v>0</v>
      </c>
      <c r="D17" s="483">
        <v>0</v>
      </c>
      <c r="E17" s="181"/>
      <c r="F17" s="181"/>
      <c r="G17" s="181"/>
      <c r="H17" s="181"/>
      <c r="I17" s="483"/>
      <c r="J17" s="483">
        <v>6139.6973831858504</v>
      </c>
      <c r="K17" s="483">
        <v>7326.3659536750101</v>
      </c>
      <c r="L17" s="483">
        <v>252.90773421898501</v>
      </c>
      <c r="M17" s="483">
        <v>14572.613114533</v>
      </c>
      <c r="N17" s="483">
        <v>55393.702352823202</v>
      </c>
      <c r="O17" s="483"/>
      <c r="P17" s="483">
        <v>98.372336044441894</v>
      </c>
      <c r="Q17" s="483">
        <v>20624.573077464502</v>
      </c>
      <c r="R17" s="483">
        <v>617203.32822868298</v>
      </c>
      <c r="S17" s="483">
        <v>25074.869484580599</v>
      </c>
      <c r="T17" s="483">
        <v>4070.1886643231801</v>
      </c>
      <c r="U17" s="483">
        <v>7277.1417582272597</v>
      </c>
      <c r="V17" s="483"/>
      <c r="W17" s="483">
        <v>1495267.9718615699</v>
      </c>
      <c r="X17" s="483">
        <v>7347.0377943364401</v>
      </c>
      <c r="Y17" s="483">
        <v>25098.6278939773</v>
      </c>
      <c r="Z17" s="483">
        <v>16732.418595985</v>
      </c>
      <c r="AA17" s="483"/>
      <c r="AB17" s="483">
        <v>1296908.7116270601</v>
      </c>
      <c r="AC17" s="483">
        <v>8814.43368051178</v>
      </c>
      <c r="AD17" s="483"/>
      <c r="AE17" s="483"/>
      <c r="AF17" s="483"/>
      <c r="AG17" s="483">
        <v>146182.435934062</v>
      </c>
      <c r="AH17" s="483"/>
      <c r="AI17" s="483"/>
      <c r="AJ17" s="483"/>
      <c r="AK17" s="483"/>
      <c r="AL17" s="483"/>
      <c r="AM17" s="483"/>
    </row>
    <row r="18" spans="1:39" ht="15" thickBot="1" x14ac:dyDescent="0.4">
      <c r="A18" s="308" t="s">
        <v>667</v>
      </c>
      <c r="B18" s="308"/>
      <c r="C18" s="482">
        <v>0</v>
      </c>
      <c r="D18" s="483">
        <v>0</v>
      </c>
      <c r="E18" s="183"/>
      <c r="F18" s="183"/>
      <c r="G18" s="183"/>
      <c r="H18" s="179"/>
      <c r="I18" s="483"/>
      <c r="J18" s="483">
        <v>179954.530301177</v>
      </c>
      <c r="K18" s="483">
        <v>214735.78610221401</v>
      </c>
      <c r="L18" s="483">
        <v>7412.7256899584499</v>
      </c>
      <c r="M18" s="483">
        <v>427123.290386963</v>
      </c>
      <c r="N18" s="483">
        <v>1623589.41596125</v>
      </c>
      <c r="O18" s="483"/>
      <c r="P18" s="483">
        <v>2883.29316946259</v>
      </c>
      <c r="Q18" s="483">
        <v>604506.23690048396</v>
      </c>
      <c r="R18" s="483">
        <v>18090229.5503827</v>
      </c>
      <c r="S18" s="483">
        <v>734944.42459305702</v>
      </c>
      <c r="T18" s="483">
        <v>119297.229751313</v>
      </c>
      <c r="U18" s="483">
        <v>213293.02493364099</v>
      </c>
      <c r="V18" s="483"/>
      <c r="W18" s="483">
        <v>43826304.255262598</v>
      </c>
      <c r="X18" s="483">
        <v>215341.67775200101</v>
      </c>
      <c r="Y18" s="483">
        <v>735640.78357247601</v>
      </c>
      <c r="Z18" s="483">
        <v>490427.18904832198</v>
      </c>
      <c r="AA18" s="483"/>
      <c r="AB18" s="483">
        <v>38012394.3377892</v>
      </c>
      <c r="AC18" s="483">
        <v>258351.05117580001</v>
      </c>
      <c r="AD18" s="483"/>
      <c r="AE18" s="483"/>
      <c r="AF18" s="483"/>
      <c r="AG18" s="483">
        <v>4284607.19722737</v>
      </c>
      <c r="AH18" s="483"/>
      <c r="AI18" s="483"/>
      <c r="AJ18" s="483"/>
      <c r="AK18" s="483"/>
      <c r="AL18" s="483"/>
      <c r="AM18" s="483"/>
    </row>
    <row r="19" spans="1:39" ht="15" thickBot="1" x14ac:dyDescent="0.4">
      <c r="A19" s="308" t="s">
        <v>662</v>
      </c>
      <c r="B19" s="308"/>
      <c r="C19" s="482"/>
      <c r="D19" s="483"/>
      <c r="E19" s="183"/>
      <c r="F19" s="183"/>
      <c r="G19" s="183"/>
      <c r="H19" s="179">
        <v>145172.17426309001</v>
      </c>
      <c r="I19" s="483">
        <v>146091.355993156</v>
      </c>
      <c r="J19" s="483">
        <v>339154.00854510098</v>
      </c>
      <c r="K19" s="483">
        <v>3364872.1642628801</v>
      </c>
      <c r="L19" s="483">
        <v>7385014.1417377004</v>
      </c>
      <c r="M19" s="483">
        <v>61290.650903745904</v>
      </c>
      <c r="N19" s="483">
        <v>773204.55354459898</v>
      </c>
      <c r="O19" s="483">
        <v>13944822.3825344</v>
      </c>
      <c r="P19" s="483">
        <v>16540342.842686299</v>
      </c>
      <c r="Q19" s="483">
        <v>54226442.886128299</v>
      </c>
      <c r="R19" s="483">
        <v>182278.527899284</v>
      </c>
      <c r="S19" s="483">
        <v>3025511.99071251</v>
      </c>
      <c r="T19" s="483">
        <v>62628585.560161904</v>
      </c>
      <c r="U19" s="483">
        <v>20982177.180942599</v>
      </c>
      <c r="V19" s="483">
        <v>69256379.433977306</v>
      </c>
      <c r="W19" s="483">
        <v>3813271.18320191</v>
      </c>
      <c r="X19" s="483">
        <v>1335619.7276907801</v>
      </c>
      <c r="Y19" s="483">
        <v>4491773.85345707</v>
      </c>
      <c r="Z19" s="483">
        <v>13350922.664101699</v>
      </c>
      <c r="AA19" s="483">
        <v>10421389.7447487</v>
      </c>
      <c r="AB19" s="483">
        <v>31586.596903312799</v>
      </c>
      <c r="AC19" s="483"/>
      <c r="AD19" s="483">
        <v>6330146.0716094896</v>
      </c>
      <c r="AE19" s="483">
        <v>2981501.7227491699</v>
      </c>
      <c r="AF19" s="483">
        <v>2914302.7446451802</v>
      </c>
      <c r="AG19" s="483"/>
      <c r="AH19" s="483"/>
      <c r="AI19" s="483"/>
      <c r="AJ19" s="483"/>
      <c r="AK19" s="483"/>
      <c r="AL19" s="483"/>
      <c r="AM19" s="483"/>
    </row>
    <row r="20" spans="1:39" ht="15" thickBot="1" x14ac:dyDescent="0.4">
      <c r="A20" s="484" t="s">
        <v>288</v>
      </c>
      <c r="B20" s="484"/>
      <c r="C20" s="485"/>
      <c r="D20" s="486"/>
      <c r="E20" s="186"/>
      <c r="F20" s="186"/>
      <c r="G20" s="186"/>
      <c r="H20" s="187">
        <v>145172.17426309001</v>
      </c>
      <c r="I20" s="486">
        <v>146091.355993156</v>
      </c>
      <c r="J20" s="486">
        <v>519108.53884627798</v>
      </c>
      <c r="K20" s="486">
        <v>3579607.9503650898</v>
      </c>
      <c r="L20" s="486">
        <v>7392426.8674276602</v>
      </c>
      <c r="M20" s="486">
        <v>488413.94129070902</v>
      </c>
      <c r="N20" s="486">
        <v>2396793.9695058502</v>
      </c>
      <c r="O20" s="486">
        <v>13944822.3825344</v>
      </c>
      <c r="P20" s="486">
        <v>16543226.1358558</v>
      </c>
      <c r="Q20" s="486">
        <v>54830949.1230288</v>
      </c>
      <c r="R20" s="486">
        <v>18272508.078281999</v>
      </c>
      <c r="S20" s="486">
        <v>3760456.4153055698</v>
      </c>
      <c r="T20" s="486">
        <v>62747882.7899132</v>
      </c>
      <c r="U20" s="486">
        <v>21195470.205876201</v>
      </c>
      <c r="V20" s="486">
        <v>69256379.433977306</v>
      </c>
      <c r="W20" s="486">
        <v>47639575.4384645</v>
      </c>
      <c r="X20" s="486">
        <v>1550961.4054427799</v>
      </c>
      <c r="Y20" s="486">
        <v>5227414.63702955</v>
      </c>
      <c r="Z20" s="486">
        <v>13841349.853150001</v>
      </c>
      <c r="AA20" s="486">
        <v>10421389.7447487</v>
      </c>
      <c r="AB20" s="486">
        <v>38043980.934692502</v>
      </c>
      <c r="AC20" s="486">
        <v>258351.05117580001</v>
      </c>
      <c r="AD20" s="486">
        <v>6330146.0716094896</v>
      </c>
      <c r="AE20" s="486">
        <v>2981501.7227491699</v>
      </c>
      <c r="AF20" s="486">
        <v>2914302.7446451802</v>
      </c>
      <c r="AG20" s="486">
        <v>4284607.19722737</v>
      </c>
      <c r="AH20" s="486"/>
      <c r="AI20" s="486"/>
      <c r="AJ20" s="486"/>
      <c r="AK20" s="486"/>
      <c r="AL20" s="340"/>
      <c r="AM20" s="340"/>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8709F-9FCB-4D2B-B8C1-A747C3689C71}">
  <sheetPr codeName="Sheet63"/>
  <dimension ref="A1:AW698"/>
  <sheetViews>
    <sheetView topLeftCell="A675" workbookViewId="0">
      <selection activeCell="B60" sqref="B60:B698"/>
    </sheetView>
  </sheetViews>
  <sheetFormatPr defaultColWidth="11.453125" defaultRowHeight="14.5" x14ac:dyDescent="0.35"/>
  <cols>
    <col min="1" max="1" width="23.81640625" style="599" customWidth="1"/>
    <col min="2" max="2" width="60.7265625" style="599" customWidth="1"/>
    <col min="3" max="3" width="11.7265625" style="599" customWidth="1"/>
    <col min="4" max="4" width="30.7265625" style="599" customWidth="1"/>
    <col min="5" max="5" width="10.1796875" style="599" customWidth="1"/>
    <col min="6" max="6" width="23" style="599" customWidth="1"/>
    <col min="7" max="9" width="4.1796875" style="599" customWidth="1"/>
    <col min="10" max="39" width="10.1796875" style="599" customWidth="1"/>
    <col min="40" max="40" width="11.81640625" style="599" customWidth="1"/>
    <col min="41" max="41" width="89" style="599" customWidth="1"/>
    <col min="42" max="42" width="56.453125" style="599" customWidth="1"/>
    <col min="43" max="43" width="17.81640625" style="599" customWidth="1"/>
    <col min="44" max="45" width="55.54296875" style="599" customWidth="1"/>
    <col min="46" max="46" width="19.54296875" style="599" customWidth="1"/>
    <col min="47" max="47" width="8.453125" style="599" customWidth="1"/>
    <col min="48" max="48" width="13.54296875" style="599" customWidth="1"/>
    <col min="49" max="49" width="10.1796875" style="599" customWidth="1"/>
    <col min="50" max="16384" width="11.453125" style="599"/>
  </cols>
  <sheetData>
    <row r="1" spans="1:49" ht="15" thickBot="1" x14ac:dyDescent="0.4">
      <c r="A1" s="321" t="s">
        <v>21</v>
      </c>
      <c r="B1" s="321" t="s">
        <v>119</v>
      </c>
      <c r="C1" s="324" t="s">
        <v>169</v>
      </c>
      <c r="D1" s="324" t="s">
        <v>570</v>
      </c>
      <c r="E1" s="324" t="s">
        <v>33</v>
      </c>
      <c r="F1" s="324" t="s">
        <v>477</v>
      </c>
      <c r="G1" s="324" t="s">
        <v>401</v>
      </c>
      <c r="H1" s="324" t="s">
        <v>402</v>
      </c>
      <c r="I1" s="324" t="s">
        <v>403</v>
      </c>
      <c r="J1" s="324" t="s">
        <v>404</v>
      </c>
      <c r="K1" s="324" t="s">
        <v>405</v>
      </c>
      <c r="L1" s="324" t="s">
        <v>406</v>
      </c>
      <c r="M1" s="324" t="s">
        <v>407</v>
      </c>
      <c r="N1" s="324" t="s">
        <v>408</v>
      </c>
      <c r="O1" s="324" t="s">
        <v>409</v>
      </c>
      <c r="P1" s="324" t="s">
        <v>410</v>
      </c>
      <c r="Q1" s="324" t="s">
        <v>411</v>
      </c>
      <c r="R1" s="324" t="s">
        <v>412</v>
      </c>
      <c r="S1" s="324" t="s">
        <v>413</v>
      </c>
      <c r="T1" s="324" t="s">
        <v>414</v>
      </c>
      <c r="U1" s="324" t="s">
        <v>415</v>
      </c>
      <c r="V1" s="324" t="s">
        <v>416</v>
      </c>
      <c r="W1" s="324" t="s">
        <v>417</v>
      </c>
      <c r="X1" s="324" t="s">
        <v>418</v>
      </c>
      <c r="Y1" s="324" t="s">
        <v>419</v>
      </c>
      <c r="Z1" s="324" t="s">
        <v>420</v>
      </c>
      <c r="AA1" s="324" t="s">
        <v>421</v>
      </c>
      <c r="AB1" s="324" t="s">
        <v>422</v>
      </c>
      <c r="AC1" s="324" t="s">
        <v>423</v>
      </c>
      <c r="AD1" s="324" t="s">
        <v>424</v>
      </c>
      <c r="AE1" s="324" t="s">
        <v>425</v>
      </c>
      <c r="AF1" s="324" t="s">
        <v>426</v>
      </c>
      <c r="AG1" s="324" t="s">
        <v>427</v>
      </c>
      <c r="AH1" s="324" t="s">
        <v>428</v>
      </c>
      <c r="AI1" s="324" t="s">
        <v>429</v>
      </c>
      <c r="AJ1" s="324" t="s">
        <v>430</v>
      </c>
      <c r="AK1" s="324" t="s">
        <v>431</v>
      </c>
      <c r="AL1" s="324" t="s">
        <v>432</v>
      </c>
      <c r="AM1" s="324" t="s">
        <v>433</v>
      </c>
      <c r="AN1" s="324" t="s">
        <v>434</v>
      </c>
      <c r="AO1" s="324" t="s">
        <v>435</v>
      </c>
      <c r="AP1" s="324" t="s">
        <v>152</v>
      </c>
      <c r="AQ1" s="324" t="s">
        <v>98</v>
      </c>
      <c r="AR1" s="324" t="s">
        <v>646</v>
      </c>
      <c r="AS1" s="324" t="s">
        <v>343</v>
      </c>
      <c r="AT1" s="324" t="s">
        <v>647</v>
      </c>
      <c r="AU1" s="324" t="s">
        <v>648</v>
      </c>
      <c r="AV1" s="324" t="s">
        <v>649</v>
      </c>
      <c r="AW1" s="324" t="s">
        <v>436</v>
      </c>
    </row>
    <row r="2" spans="1:49" ht="15.5" thickTop="1" thickBot="1" x14ac:dyDescent="0.4">
      <c r="A2" s="322" t="s">
        <v>22</v>
      </c>
      <c r="B2" s="322" t="s">
        <v>650</v>
      </c>
      <c r="C2" s="349">
        <v>14.49</v>
      </c>
      <c r="D2" s="340">
        <v>574536.140214329</v>
      </c>
      <c r="E2" s="341">
        <v>1</v>
      </c>
      <c r="F2" s="340">
        <v>8325028.6717056204</v>
      </c>
      <c r="G2" s="340"/>
      <c r="H2" s="340"/>
      <c r="I2" s="340"/>
      <c r="J2" s="340">
        <v>574536.140214329</v>
      </c>
      <c r="K2" s="340">
        <v>574536.140214329</v>
      </c>
      <c r="L2" s="340">
        <v>574536.140214329</v>
      </c>
      <c r="M2" s="340">
        <v>574536.140214329</v>
      </c>
      <c r="N2" s="340">
        <v>574536.140214329</v>
      </c>
      <c r="O2" s="340">
        <v>574536.140214329</v>
      </c>
      <c r="P2" s="340">
        <v>574536.140214329</v>
      </c>
      <c r="Q2" s="340">
        <v>574536.140214329</v>
      </c>
      <c r="R2" s="340">
        <v>574536.140214329</v>
      </c>
      <c r="S2" s="340">
        <v>574536.140214329</v>
      </c>
      <c r="T2" s="340">
        <v>574536.140214329</v>
      </c>
      <c r="U2" s="340">
        <v>574536.140214329</v>
      </c>
      <c r="V2" s="340">
        <v>574536.140214329</v>
      </c>
      <c r="W2" s="340">
        <v>574536.140214329</v>
      </c>
      <c r="X2" s="340">
        <v>281522.70870502101</v>
      </c>
      <c r="Y2" s="340"/>
      <c r="Z2" s="340"/>
      <c r="AA2" s="340"/>
      <c r="AB2" s="340"/>
      <c r="AC2" s="340"/>
      <c r="AD2" s="340"/>
      <c r="AE2" s="340"/>
      <c r="AF2" s="340"/>
      <c r="AG2" s="340"/>
      <c r="AH2" s="340"/>
      <c r="AI2" s="340"/>
      <c r="AJ2" s="340"/>
      <c r="AK2" s="340"/>
      <c r="AL2" s="340"/>
      <c r="AM2" s="340"/>
      <c r="AN2" s="340" t="s">
        <v>709</v>
      </c>
      <c r="AO2" s="340" t="s">
        <v>1227</v>
      </c>
      <c r="AP2" s="340" t="s">
        <v>592</v>
      </c>
      <c r="AQ2" s="340" t="s">
        <v>199</v>
      </c>
      <c r="AR2" s="340" t="s">
        <v>480</v>
      </c>
      <c r="AS2" s="340" t="s">
        <v>480</v>
      </c>
      <c r="AT2" s="340" t="s">
        <v>22</v>
      </c>
      <c r="AU2" s="340"/>
      <c r="AV2" s="340"/>
      <c r="AW2" s="340"/>
    </row>
    <row r="3" spans="1:49" ht="15" thickBot="1" x14ac:dyDescent="0.4">
      <c r="A3" s="322" t="s">
        <v>23</v>
      </c>
      <c r="B3" s="322" t="s">
        <v>651</v>
      </c>
      <c r="C3" s="349">
        <v>16.600000000000001</v>
      </c>
      <c r="D3" s="340">
        <v>325877.40403142897</v>
      </c>
      <c r="E3" s="341">
        <v>1</v>
      </c>
      <c r="F3" s="340">
        <v>5409564.9069217201</v>
      </c>
      <c r="G3" s="340"/>
      <c r="H3" s="340"/>
      <c r="I3" s="340"/>
      <c r="J3" s="340">
        <v>325877.40403142897</v>
      </c>
      <c r="K3" s="340">
        <v>325877.40403142897</v>
      </c>
      <c r="L3" s="340">
        <v>325877.40403142897</v>
      </c>
      <c r="M3" s="340">
        <v>325877.40403142897</v>
      </c>
      <c r="N3" s="340">
        <v>325877.40403142897</v>
      </c>
      <c r="O3" s="340">
        <v>325877.40403142897</v>
      </c>
      <c r="P3" s="340">
        <v>325877.40403142897</v>
      </c>
      <c r="Q3" s="340">
        <v>325877.40403142897</v>
      </c>
      <c r="R3" s="340">
        <v>325877.40403142897</v>
      </c>
      <c r="S3" s="340">
        <v>325877.40403142897</v>
      </c>
      <c r="T3" s="340">
        <v>325877.40403142897</v>
      </c>
      <c r="U3" s="340">
        <v>325877.40403142897</v>
      </c>
      <c r="V3" s="340">
        <v>325877.40403142897</v>
      </c>
      <c r="W3" s="340">
        <v>325877.40403142897</v>
      </c>
      <c r="X3" s="340">
        <v>325877.40403142897</v>
      </c>
      <c r="Y3" s="340">
        <v>325877.40403142897</v>
      </c>
      <c r="Z3" s="340">
        <v>195526.442418858</v>
      </c>
      <c r="AA3" s="340"/>
      <c r="AB3" s="340"/>
      <c r="AC3" s="340"/>
      <c r="AD3" s="340"/>
      <c r="AE3" s="340"/>
      <c r="AF3" s="340"/>
      <c r="AG3" s="340"/>
      <c r="AH3" s="340"/>
      <c r="AI3" s="340"/>
      <c r="AJ3" s="340"/>
      <c r="AK3" s="340"/>
      <c r="AL3" s="340"/>
      <c r="AM3" s="340"/>
      <c r="AN3" s="340" t="s">
        <v>709</v>
      </c>
      <c r="AO3" s="340" t="s">
        <v>1227</v>
      </c>
      <c r="AP3" s="340" t="s">
        <v>592</v>
      </c>
      <c r="AQ3" s="340" t="s">
        <v>199</v>
      </c>
      <c r="AR3" s="340" t="s">
        <v>347</v>
      </c>
      <c r="AS3" s="340" t="s">
        <v>347</v>
      </c>
      <c r="AT3" s="340" t="s">
        <v>23</v>
      </c>
      <c r="AU3" s="340"/>
      <c r="AV3" s="340"/>
      <c r="AW3" s="340"/>
    </row>
    <row r="4" spans="1:49" ht="15" thickBot="1" x14ac:dyDescent="0.4">
      <c r="A4" s="322" t="s">
        <v>329</v>
      </c>
      <c r="B4" s="322" t="s">
        <v>652</v>
      </c>
      <c r="C4" s="349">
        <v>16.28</v>
      </c>
      <c r="D4" s="340">
        <v>95422.741227268998</v>
      </c>
      <c r="E4" s="341">
        <v>1</v>
      </c>
      <c r="F4" s="340">
        <v>1553482.2271799401</v>
      </c>
      <c r="G4" s="340"/>
      <c r="H4" s="340"/>
      <c r="I4" s="340"/>
      <c r="J4" s="340">
        <v>95422.741227268998</v>
      </c>
      <c r="K4" s="340">
        <v>95422.741227268998</v>
      </c>
      <c r="L4" s="340">
        <v>95422.741227268998</v>
      </c>
      <c r="M4" s="340">
        <v>95422.741227268998</v>
      </c>
      <c r="N4" s="340">
        <v>95422.741227268998</v>
      </c>
      <c r="O4" s="340">
        <v>95422.741227268998</v>
      </c>
      <c r="P4" s="340">
        <v>95422.741227268998</v>
      </c>
      <c r="Q4" s="340">
        <v>95422.741227268998</v>
      </c>
      <c r="R4" s="340">
        <v>95422.741227268998</v>
      </c>
      <c r="S4" s="340">
        <v>95422.741227268998</v>
      </c>
      <c r="T4" s="340">
        <v>95422.741227268998</v>
      </c>
      <c r="U4" s="340">
        <v>95422.741227268998</v>
      </c>
      <c r="V4" s="340">
        <v>95422.741227268998</v>
      </c>
      <c r="W4" s="340">
        <v>95422.741227268998</v>
      </c>
      <c r="X4" s="340">
        <v>95422.741227268998</v>
      </c>
      <c r="Y4" s="340">
        <v>95422.741227268998</v>
      </c>
      <c r="Z4" s="340">
        <v>26718.367543635399</v>
      </c>
      <c r="AA4" s="340"/>
      <c r="AB4" s="340"/>
      <c r="AC4" s="340"/>
      <c r="AD4" s="340"/>
      <c r="AE4" s="340"/>
      <c r="AF4" s="340"/>
      <c r="AG4" s="340"/>
      <c r="AH4" s="340"/>
      <c r="AI4" s="340"/>
      <c r="AJ4" s="340"/>
      <c r="AK4" s="340"/>
      <c r="AL4" s="340"/>
      <c r="AM4" s="340"/>
      <c r="AN4" s="340" t="s">
        <v>709</v>
      </c>
      <c r="AO4" s="340" t="s">
        <v>1227</v>
      </c>
      <c r="AP4" s="340" t="s">
        <v>592</v>
      </c>
      <c r="AQ4" s="340" t="s">
        <v>199</v>
      </c>
      <c r="AR4" s="340" t="s">
        <v>625</v>
      </c>
      <c r="AS4" s="340" t="s">
        <v>625</v>
      </c>
      <c r="AT4" s="340" t="s">
        <v>329</v>
      </c>
      <c r="AU4" s="340"/>
      <c r="AV4" s="340"/>
      <c r="AW4" s="340"/>
    </row>
    <row r="5" spans="1:49" ht="15" thickBot="1" x14ac:dyDescent="0.4">
      <c r="A5" s="322" t="s">
        <v>22</v>
      </c>
      <c r="B5" s="322" t="s">
        <v>710</v>
      </c>
      <c r="C5" s="349">
        <v>8</v>
      </c>
      <c r="D5" s="340">
        <v>87970.713837949093</v>
      </c>
      <c r="E5" s="341">
        <v>1</v>
      </c>
      <c r="F5" s="340">
        <v>703765.71070359298</v>
      </c>
      <c r="G5" s="340"/>
      <c r="H5" s="340"/>
      <c r="I5" s="340"/>
      <c r="J5" s="340">
        <v>87970.713837949093</v>
      </c>
      <c r="K5" s="340">
        <v>87970.713837949093</v>
      </c>
      <c r="L5" s="340">
        <v>87970.713837949093</v>
      </c>
      <c r="M5" s="340">
        <v>87970.713837949093</v>
      </c>
      <c r="N5" s="340">
        <v>87970.713837949093</v>
      </c>
      <c r="O5" s="340">
        <v>87970.713837949093</v>
      </c>
      <c r="P5" s="340">
        <v>87970.713837949093</v>
      </c>
      <c r="Q5" s="340">
        <v>87970.713837949093</v>
      </c>
      <c r="R5" s="340"/>
      <c r="S5" s="340"/>
      <c r="T5" s="340"/>
      <c r="U5" s="340"/>
      <c r="V5" s="340"/>
      <c r="W5" s="340"/>
      <c r="X5" s="340"/>
      <c r="Y5" s="340"/>
      <c r="Z5" s="340"/>
      <c r="AA5" s="340"/>
      <c r="AB5" s="340"/>
      <c r="AC5" s="340"/>
      <c r="AD5" s="340"/>
      <c r="AE5" s="340"/>
      <c r="AF5" s="340"/>
      <c r="AG5" s="340"/>
      <c r="AH5" s="340"/>
      <c r="AI5" s="340"/>
      <c r="AJ5" s="340"/>
      <c r="AK5" s="340"/>
      <c r="AL5" s="340"/>
      <c r="AM5" s="340"/>
      <c r="AN5" s="340" t="s">
        <v>709</v>
      </c>
      <c r="AO5" s="340" t="s">
        <v>1227</v>
      </c>
      <c r="AP5" s="340" t="s">
        <v>592</v>
      </c>
      <c r="AQ5" s="340" t="s">
        <v>199</v>
      </c>
      <c r="AR5" s="340" t="s">
        <v>351</v>
      </c>
      <c r="AS5" s="340" t="s">
        <v>351</v>
      </c>
      <c r="AT5" s="340" t="s">
        <v>22</v>
      </c>
      <c r="AU5" s="340"/>
      <c r="AV5" s="340"/>
      <c r="AW5" s="340"/>
    </row>
    <row r="6" spans="1:49" ht="15" thickBot="1" x14ac:dyDescent="0.4">
      <c r="A6" s="322" t="s">
        <v>329</v>
      </c>
      <c r="B6" s="322" t="s">
        <v>655</v>
      </c>
      <c r="C6" s="349">
        <v>23.89</v>
      </c>
      <c r="D6" s="340">
        <v>75066.263225883697</v>
      </c>
      <c r="E6" s="341">
        <v>1</v>
      </c>
      <c r="F6" s="340">
        <v>1793333.0284663599</v>
      </c>
      <c r="G6" s="340"/>
      <c r="H6" s="340"/>
      <c r="I6" s="340"/>
      <c r="J6" s="340">
        <v>75066.263225883697</v>
      </c>
      <c r="K6" s="340">
        <v>75066.263225883697</v>
      </c>
      <c r="L6" s="340">
        <v>75066.263225883697</v>
      </c>
      <c r="M6" s="340">
        <v>75066.263225883697</v>
      </c>
      <c r="N6" s="340">
        <v>75066.263225883697</v>
      </c>
      <c r="O6" s="340">
        <v>75066.263225883697</v>
      </c>
      <c r="P6" s="340">
        <v>75066.263225883697</v>
      </c>
      <c r="Q6" s="340">
        <v>75066.263225883697</v>
      </c>
      <c r="R6" s="340">
        <v>75066.263225883697</v>
      </c>
      <c r="S6" s="340">
        <v>75066.263225883697</v>
      </c>
      <c r="T6" s="340">
        <v>75066.263225883697</v>
      </c>
      <c r="U6" s="340">
        <v>75066.263225883697</v>
      </c>
      <c r="V6" s="340">
        <v>75066.263225883697</v>
      </c>
      <c r="W6" s="340">
        <v>75066.263225883697</v>
      </c>
      <c r="X6" s="340">
        <v>75066.263225883697</v>
      </c>
      <c r="Y6" s="340">
        <v>75066.263225883697</v>
      </c>
      <c r="Z6" s="340">
        <v>75066.263225883697</v>
      </c>
      <c r="AA6" s="340">
        <v>75066.263225883697</v>
      </c>
      <c r="AB6" s="340">
        <v>75066.263225883697</v>
      </c>
      <c r="AC6" s="340">
        <v>75066.263225883697</v>
      </c>
      <c r="AD6" s="340">
        <v>75066.263225883697</v>
      </c>
      <c r="AE6" s="340">
        <v>75066.263225883697</v>
      </c>
      <c r="AF6" s="340">
        <v>75066.263225883697</v>
      </c>
      <c r="AG6" s="340">
        <v>66808.974271036495</v>
      </c>
      <c r="AH6" s="340"/>
      <c r="AI6" s="340"/>
      <c r="AJ6" s="340"/>
      <c r="AK6" s="340"/>
      <c r="AL6" s="340"/>
      <c r="AM6" s="340"/>
      <c r="AN6" s="340" t="s">
        <v>709</v>
      </c>
      <c r="AO6" s="340" t="s">
        <v>1227</v>
      </c>
      <c r="AP6" s="340" t="s">
        <v>592</v>
      </c>
      <c r="AQ6" s="340" t="s">
        <v>199</v>
      </c>
      <c r="AR6" s="340" t="s">
        <v>625</v>
      </c>
      <c r="AS6" s="340" t="s">
        <v>625</v>
      </c>
      <c r="AT6" s="340" t="s">
        <v>329</v>
      </c>
      <c r="AU6" s="340"/>
      <c r="AV6" s="340"/>
      <c r="AW6" s="340"/>
    </row>
    <row r="7" spans="1:49" ht="15" thickBot="1" x14ac:dyDescent="0.4">
      <c r="A7" s="322" t="s">
        <v>22</v>
      </c>
      <c r="B7" s="322" t="s">
        <v>653</v>
      </c>
      <c r="C7" s="349">
        <v>14.72</v>
      </c>
      <c r="D7" s="340">
        <v>55754.210594066702</v>
      </c>
      <c r="E7" s="341">
        <v>1</v>
      </c>
      <c r="F7" s="340">
        <v>820701.97994466103</v>
      </c>
      <c r="G7" s="340"/>
      <c r="H7" s="340"/>
      <c r="I7" s="340"/>
      <c r="J7" s="340">
        <v>55754.210594066702</v>
      </c>
      <c r="K7" s="340">
        <v>55754.210594066702</v>
      </c>
      <c r="L7" s="340">
        <v>55754.210594066702</v>
      </c>
      <c r="M7" s="340">
        <v>55754.210594066702</v>
      </c>
      <c r="N7" s="340">
        <v>55754.210594066702</v>
      </c>
      <c r="O7" s="340">
        <v>55754.210594066702</v>
      </c>
      <c r="P7" s="340">
        <v>55754.210594066702</v>
      </c>
      <c r="Q7" s="340">
        <v>55754.210594066702</v>
      </c>
      <c r="R7" s="340">
        <v>55754.210594066702</v>
      </c>
      <c r="S7" s="340">
        <v>55754.210594066702</v>
      </c>
      <c r="T7" s="340">
        <v>55754.210594066702</v>
      </c>
      <c r="U7" s="340">
        <v>55754.210594066702</v>
      </c>
      <c r="V7" s="340">
        <v>55754.210594066702</v>
      </c>
      <c r="W7" s="340">
        <v>55754.210594066702</v>
      </c>
      <c r="X7" s="340">
        <v>40143.031627728</v>
      </c>
      <c r="Y7" s="340"/>
      <c r="Z7" s="340"/>
      <c r="AA7" s="340"/>
      <c r="AB7" s="340"/>
      <c r="AC7" s="340"/>
      <c r="AD7" s="340"/>
      <c r="AE7" s="340"/>
      <c r="AF7" s="340"/>
      <c r="AG7" s="340"/>
      <c r="AH7" s="340"/>
      <c r="AI7" s="340"/>
      <c r="AJ7" s="340"/>
      <c r="AK7" s="340"/>
      <c r="AL7" s="340"/>
      <c r="AM7" s="340"/>
      <c r="AN7" s="340" t="s">
        <v>709</v>
      </c>
      <c r="AO7" s="340" t="s">
        <v>1227</v>
      </c>
      <c r="AP7" s="340" t="s">
        <v>592</v>
      </c>
      <c r="AQ7" s="340" t="s">
        <v>199</v>
      </c>
      <c r="AR7" s="340" t="s">
        <v>480</v>
      </c>
      <c r="AS7" s="340" t="s">
        <v>480</v>
      </c>
      <c r="AT7" s="340" t="s">
        <v>22</v>
      </c>
      <c r="AU7" s="340"/>
      <c r="AV7" s="340"/>
      <c r="AW7" s="340"/>
    </row>
    <row r="8" spans="1:49" ht="15" thickBot="1" x14ac:dyDescent="0.4">
      <c r="A8" s="322" t="s">
        <v>23</v>
      </c>
      <c r="B8" s="322" t="s">
        <v>711</v>
      </c>
      <c r="C8" s="349">
        <v>19</v>
      </c>
      <c r="D8" s="340">
        <v>48487.146850525503</v>
      </c>
      <c r="E8" s="341">
        <v>1</v>
      </c>
      <c r="F8" s="340">
        <v>921255.79015998496</v>
      </c>
      <c r="G8" s="340"/>
      <c r="H8" s="340"/>
      <c r="I8" s="340"/>
      <c r="J8" s="340">
        <v>48487.146850525503</v>
      </c>
      <c r="K8" s="340">
        <v>48487.146850525503</v>
      </c>
      <c r="L8" s="340">
        <v>48487.146850525503</v>
      </c>
      <c r="M8" s="340">
        <v>48487.146850525503</v>
      </c>
      <c r="N8" s="340">
        <v>48487.146850525503</v>
      </c>
      <c r="O8" s="340">
        <v>48487.146850525503</v>
      </c>
      <c r="P8" s="340">
        <v>48487.146850525503</v>
      </c>
      <c r="Q8" s="340">
        <v>48487.146850525503</v>
      </c>
      <c r="R8" s="340">
        <v>48487.146850525503</v>
      </c>
      <c r="S8" s="340">
        <v>48487.146850525503</v>
      </c>
      <c r="T8" s="340">
        <v>48487.146850525503</v>
      </c>
      <c r="U8" s="340">
        <v>48487.146850525503</v>
      </c>
      <c r="V8" s="340">
        <v>48487.146850525503</v>
      </c>
      <c r="W8" s="340">
        <v>48487.146850525503</v>
      </c>
      <c r="X8" s="340">
        <v>48487.146850525503</v>
      </c>
      <c r="Y8" s="340">
        <v>48487.146850525503</v>
      </c>
      <c r="Z8" s="340">
        <v>48487.146850525503</v>
      </c>
      <c r="AA8" s="340">
        <v>48487.146850525503</v>
      </c>
      <c r="AB8" s="340">
        <v>48487.146850525503</v>
      </c>
      <c r="AC8" s="340"/>
      <c r="AD8" s="340"/>
      <c r="AE8" s="340"/>
      <c r="AF8" s="340"/>
      <c r="AG8" s="340"/>
      <c r="AH8" s="340"/>
      <c r="AI8" s="340"/>
      <c r="AJ8" s="340"/>
      <c r="AK8" s="340"/>
      <c r="AL8" s="340"/>
      <c r="AM8" s="340"/>
      <c r="AN8" s="340" t="s">
        <v>709</v>
      </c>
      <c r="AO8" s="340" t="s">
        <v>1227</v>
      </c>
      <c r="AP8" s="340" t="s">
        <v>592</v>
      </c>
      <c r="AQ8" s="340" t="s">
        <v>199</v>
      </c>
      <c r="AR8" s="340" t="s">
        <v>486</v>
      </c>
      <c r="AS8" s="340" t="s">
        <v>486</v>
      </c>
      <c r="AT8" s="340" t="s">
        <v>23</v>
      </c>
      <c r="AU8" s="340"/>
      <c r="AV8" s="340"/>
      <c r="AW8" s="340"/>
    </row>
    <row r="9" spans="1:49" ht="15" thickBot="1" x14ac:dyDescent="0.4">
      <c r="A9" s="322" t="s">
        <v>121</v>
      </c>
      <c r="B9" s="322" t="s">
        <v>654</v>
      </c>
      <c r="C9" s="349">
        <v>13.09</v>
      </c>
      <c r="D9" s="340">
        <v>31507.829872013601</v>
      </c>
      <c r="E9" s="341">
        <v>1</v>
      </c>
      <c r="F9" s="340">
        <v>412437.49302465899</v>
      </c>
      <c r="G9" s="340"/>
      <c r="H9" s="340"/>
      <c r="I9" s="340"/>
      <c r="J9" s="340">
        <v>31507.829872013601</v>
      </c>
      <c r="K9" s="340">
        <v>31507.829872013601</v>
      </c>
      <c r="L9" s="340">
        <v>31507.829872013601</v>
      </c>
      <c r="M9" s="340">
        <v>31507.829872013601</v>
      </c>
      <c r="N9" s="340">
        <v>31507.829872013601</v>
      </c>
      <c r="O9" s="340">
        <v>31507.829872013601</v>
      </c>
      <c r="P9" s="340">
        <v>31507.829872013601</v>
      </c>
      <c r="Q9" s="340">
        <v>31507.829872013601</v>
      </c>
      <c r="R9" s="340">
        <v>31507.829872013601</v>
      </c>
      <c r="S9" s="340">
        <v>31507.829872013601</v>
      </c>
      <c r="T9" s="340">
        <v>31507.829872013601</v>
      </c>
      <c r="U9" s="340">
        <v>31507.829872013601</v>
      </c>
      <c r="V9" s="340">
        <v>31507.829872013601</v>
      </c>
      <c r="W9" s="340">
        <v>2835.7046884812198</v>
      </c>
      <c r="X9" s="340"/>
      <c r="Y9" s="340"/>
      <c r="Z9" s="340"/>
      <c r="AA9" s="340"/>
      <c r="AB9" s="340"/>
      <c r="AC9" s="340"/>
      <c r="AD9" s="340"/>
      <c r="AE9" s="340"/>
      <c r="AF9" s="340"/>
      <c r="AG9" s="340"/>
      <c r="AH9" s="340"/>
      <c r="AI9" s="340"/>
      <c r="AJ9" s="340"/>
      <c r="AK9" s="340"/>
      <c r="AL9" s="340"/>
      <c r="AM9" s="340"/>
      <c r="AN9" s="340" t="s">
        <v>709</v>
      </c>
      <c r="AO9" s="340" t="s">
        <v>1227</v>
      </c>
      <c r="AP9" s="340" t="s">
        <v>592</v>
      </c>
      <c r="AQ9" s="340" t="s">
        <v>199</v>
      </c>
      <c r="AR9" s="340" t="s">
        <v>479</v>
      </c>
      <c r="AS9" s="340" t="s">
        <v>479</v>
      </c>
      <c r="AT9" s="340" t="s">
        <v>121</v>
      </c>
      <c r="AU9" s="340"/>
      <c r="AV9" s="340"/>
      <c r="AW9" s="340"/>
    </row>
    <row r="10" spans="1:49" ht="15" thickBot="1" x14ac:dyDescent="0.4">
      <c r="A10" s="322" t="s">
        <v>23</v>
      </c>
      <c r="B10" s="322" t="s">
        <v>656</v>
      </c>
      <c r="C10" s="349">
        <v>15.97</v>
      </c>
      <c r="D10" s="340">
        <v>31454.833083495199</v>
      </c>
      <c r="E10" s="341">
        <v>1</v>
      </c>
      <c r="F10" s="340">
        <v>502333.68434341898</v>
      </c>
      <c r="G10" s="340"/>
      <c r="H10" s="340"/>
      <c r="I10" s="340"/>
      <c r="J10" s="340">
        <v>31454.833083495199</v>
      </c>
      <c r="K10" s="340">
        <v>31454.833083495199</v>
      </c>
      <c r="L10" s="340">
        <v>31454.833083495199</v>
      </c>
      <c r="M10" s="340">
        <v>31454.833083495199</v>
      </c>
      <c r="N10" s="340">
        <v>31454.833083495199</v>
      </c>
      <c r="O10" s="340">
        <v>31454.833083495199</v>
      </c>
      <c r="P10" s="340">
        <v>31454.833083495199</v>
      </c>
      <c r="Q10" s="340">
        <v>31454.833083495199</v>
      </c>
      <c r="R10" s="340">
        <v>31454.833083495199</v>
      </c>
      <c r="S10" s="340">
        <v>31454.833083495199</v>
      </c>
      <c r="T10" s="340">
        <v>31454.833083495199</v>
      </c>
      <c r="U10" s="340">
        <v>31454.833083495199</v>
      </c>
      <c r="V10" s="340">
        <v>31454.833083495199</v>
      </c>
      <c r="W10" s="340">
        <v>31454.833083495199</v>
      </c>
      <c r="X10" s="340">
        <v>31454.833083495199</v>
      </c>
      <c r="Y10" s="340">
        <v>30511.188090990399</v>
      </c>
      <c r="Z10" s="340"/>
      <c r="AA10" s="340"/>
      <c r="AB10" s="340"/>
      <c r="AC10" s="340"/>
      <c r="AD10" s="340"/>
      <c r="AE10" s="340"/>
      <c r="AF10" s="340"/>
      <c r="AG10" s="340"/>
      <c r="AH10" s="340"/>
      <c r="AI10" s="340"/>
      <c r="AJ10" s="340"/>
      <c r="AK10" s="340"/>
      <c r="AL10" s="340"/>
      <c r="AM10" s="340"/>
      <c r="AN10" s="340" t="s">
        <v>709</v>
      </c>
      <c r="AO10" s="340" t="s">
        <v>1227</v>
      </c>
      <c r="AP10" s="340" t="s">
        <v>592</v>
      </c>
      <c r="AQ10" s="340" t="s">
        <v>199</v>
      </c>
      <c r="AR10" s="340" t="s">
        <v>347</v>
      </c>
      <c r="AS10" s="340" t="s">
        <v>347</v>
      </c>
      <c r="AT10" s="340" t="s">
        <v>23</v>
      </c>
      <c r="AU10" s="340"/>
      <c r="AV10" s="340"/>
      <c r="AW10" s="340"/>
    </row>
    <row r="11" spans="1:49" ht="15" thickBot="1" x14ac:dyDescent="0.4">
      <c r="A11" s="322" t="s">
        <v>329</v>
      </c>
      <c r="B11" s="322" t="s">
        <v>506</v>
      </c>
      <c r="C11" s="349">
        <v>23.5</v>
      </c>
      <c r="D11" s="340">
        <v>19386.6848118095</v>
      </c>
      <c r="E11" s="341">
        <v>1</v>
      </c>
      <c r="F11" s="340">
        <v>455587.09307752497</v>
      </c>
      <c r="G11" s="340"/>
      <c r="H11" s="340"/>
      <c r="I11" s="340"/>
      <c r="J11" s="340">
        <v>19386.6848118095</v>
      </c>
      <c r="K11" s="340">
        <v>19386.6848118095</v>
      </c>
      <c r="L11" s="340">
        <v>19386.6848118095</v>
      </c>
      <c r="M11" s="340">
        <v>19386.6848118095</v>
      </c>
      <c r="N11" s="340">
        <v>19386.6848118095</v>
      </c>
      <c r="O11" s="340">
        <v>19386.6848118095</v>
      </c>
      <c r="P11" s="340">
        <v>19386.6848118095</v>
      </c>
      <c r="Q11" s="340">
        <v>19386.6848118095</v>
      </c>
      <c r="R11" s="340">
        <v>19386.6848118095</v>
      </c>
      <c r="S11" s="340">
        <v>19386.6848118095</v>
      </c>
      <c r="T11" s="340">
        <v>19386.6848118095</v>
      </c>
      <c r="U11" s="340">
        <v>19386.6848118095</v>
      </c>
      <c r="V11" s="340">
        <v>19386.6848118095</v>
      </c>
      <c r="W11" s="340">
        <v>19386.6848118095</v>
      </c>
      <c r="X11" s="340">
        <v>19386.6848118095</v>
      </c>
      <c r="Y11" s="340">
        <v>19386.6848118095</v>
      </c>
      <c r="Z11" s="340">
        <v>19386.6848118095</v>
      </c>
      <c r="AA11" s="340">
        <v>19386.6848118095</v>
      </c>
      <c r="AB11" s="340">
        <v>19386.6848118095</v>
      </c>
      <c r="AC11" s="340">
        <v>19386.6848118095</v>
      </c>
      <c r="AD11" s="340">
        <v>19386.6848118095</v>
      </c>
      <c r="AE11" s="340">
        <v>19386.6848118095</v>
      </c>
      <c r="AF11" s="340">
        <v>19386.6848118095</v>
      </c>
      <c r="AG11" s="340">
        <v>9693.3424059047702</v>
      </c>
      <c r="AH11" s="340"/>
      <c r="AI11" s="340"/>
      <c r="AJ11" s="340"/>
      <c r="AK11" s="340"/>
      <c r="AL11" s="340"/>
      <c r="AM11" s="340"/>
      <c r="AN11" s="340" t="s">
        <v>709</v>
      </c>
      <c r="AO11" s="340" t="s">
        <v>1227</v>
      </c>
      <c r="AP11" s="340" t="s">
        <v>592</v>
      </c>
      <c r="AQ11" s="340" t="s">
        <v>199</v>
      </c>
      <c r="AR11" s="340" t="s">
        <v>506</v>
      </c>
      <c r="AS11" s="340" t="s">
        <v>506</v>
      </c>
      <c r="AT11" s="340" t="s">
        <v>329</v>
      </c>
      <c r="AU11" s="340"/>
      <c r="AV11" s="340"/>
      <c r="AW11" s="340"/>
    </row>
    <row r="12" spans="1:49" ht="15" thickBot="1" x14ac:dyDescent="0.4">
      <c r="A12" s="322" t="s">
        <v>23</v>
      </c>
      <c r="B12" s="322" t="s">
        <v>712</v>
      </c>
      <c r="C12" s="349">
        <v>10.9</v>
      </c>
      <c r="D12" s="340">
        <v>27233.3177068326</v>
      </c>
      <c r="E12" s="341">
        <v>1</v>
      </c>
      <c r="F12" s="340">
        <v>296843.16300447599</v>
      </c>
      <c r="G12" s="340"/>
      <c r="H12" s="340"/>
      <c r="I12" s="340"/>
      <c r="J12" s="340">
        <v>27233.3177068326</v>
      </c>
      <c r="K12" s="340">
        <v>27233.3177068326</v>
      </c>
      <c r="L12" s="340">
        <v>27233.3177068326</v>
      </c>
      <c r="M12" s="340">
        <v>27233.3177068326</v>
      </c>
      <c r="N12" s="340">
        <v>27233.3177068326</v>
      </c>
      <c r="O12" s="340">
        <v>27233.3177068326</v>
      </c>
      <c r="P12" s="340">
        <v>27233.3177068326</v>
      </c>
      <c r="Q12" s="340">
        <v>27233.3177068326</v>
      </c>
      <c r="R12" s="340">
        <v>27233.3177068326</v>
      </c>
      <c r="S12" s="340">
        <v>27233.3177068326</v>
      </c>
      <c r="T12" s="340">
        <v>24509.985936149398</v>
      </c>
      <c r="U12" s="340"/>
      <c r="V12" s="340"/>
      <c r="W12" s="340"/>
      <c r="X12" s="340"/>
      <c r="Y12" s="340"/>
      <c r="Z12" s="340"/>
      <c r="AA12" s="340"/>
      <c r="AB12" s="340"/>
      <c r="AC12" s="340"/>
      <c r="AD12" s="340"/>
      <c r="AE12" s="340"/>
      <c r="AF12" s="340"/>
      <c r="AG12" s="340"/>
      <c r="AH12" s="340"/>
      <c r="AI12" s="340"/>
      <c r="AJ12" s="340"/>
      <c r="AK12" s="340"/>
      <c r="AL12" s="340"/>
      <c r="AM12" s="340"/>
      <c r="AN12" s="340" t="s">
        <v>709</v>
      </c>
      <c r="AO12" s="340" t="s">
        <v>1227</v>
      </c>
      <c r="AP12" s="340" t="s">
        <v>592</v>
      </c>
      <c r="AQ12" s="340" t="s">
        <v>199</v>
      </c>
      <c r="AR12" s="340" t="s">
        <v>357</v>
      </c>
      <c r="AS12" s="340" t="s">
        <v>357</v>
      </c>
      <c r="AT12" s="340" t="s">
        <v>23</v>
      </c>
      <c r="AU12" s="340"/>
      <c r="AV12" s="340"/>
      <c r="AW12" s="340"/>
    </row>
    <row r="13" spans="1:49" ht="15" thickBot="1" x14ac:dyDescent="0.4">
      <c r="A13" s="322" t="s">
        <v>122</v>
      </c>
      <c r="B13" s="322" t="s">
        <v>605</v>
      </c>
      <c r="C13" s="349">
        <v>10</v>
      </c>
      <c r="D13" s="340">
        <v>1722.2968565403</v>
      </c>
      <c r="E13" s="341">
        <v>1</v>
      </c>
      <c r="F13" s="340">
        <v>17222.968565403</v>
      </c>
      <c r="G13" s="340"/>
      <c r="H13" s="340"/>
      <c r="I13" s="340"/>
      <c r="J13" s="340">
        <v>1722.2968565403</v>
      </c>
      <c r="K13" s="340">
        <v>1722.2968565403</v>
      </c>
      <c r="L13" s="340">
        <v>1722.2968565403</v>
      </c>
      <c r="M13" s="340">
        <v>1722.2968565403</v>
      </c>
      <c r="N13" s="340">
        <v>1722.2968565403</v>
      </c>
      <c r="O13" s="340">
        <v>1722.2968565403</v>
      </c>
      <c r="P13" s="340">
        <v>1722.2968565403</v>
      </c>
      <c r="Q13" s="340">
        <v>1722.2968565403</v>
      </c>
      <c r="R13" s="340">
        <v>1722.2968565403</v>
      </c>
      <c r="S13" s="340">
        <v>1722.2968565403</v>
      </c>
      <c r="T13" s="340"/>
      <c r="U13" s="340"/>
      <c r="V13" s="340"/>
      <c r="W13" s="340"/>
      <c r="X13" s="340"/>
      <c r="Y13" s="340"/>
      <c r="Z13" s="340"/>
      <c r="AA13" s="340"/>
      <c r="AB13" s="340"/>
      <c r="AC13" s="340"/>
      <c r="AD13" s="340"/>
      <c r="AE13" s="340"/>
      <c r="AF13" s="340"/>
      <c r="AG13" s="340"/>
      <c r="AH13" s="340"/>
      <c r="AI13" s="340"/>
      <c r="AJ13" s="340"/>
      <c r="AK13" s="340"/>
      <c r="AL13" s="340"/>
      <c r="AM13" s="340"/>
      <c r="AN13" s="340" t="s">
        <v>709</v>
      </c>
      <c r="AO13" s="340" t="s">
        <v>1227</v>
      </c>
      <c r="AP13" s="340" t="s">
        <v>592</v>
      </c>
      <c r="AQ13" s="340" t="s">
        <v>199</v>
      </c>
      <c r="AR13" s="340" t="s">
        <v>605</v>
      </c>
      <c r="AS13" s="340" t="s">
        <v>605</v>
      </c>
      <c r="AT13" s="340" t="s">
        <v>122</v>
      </c>
      <c r="AU13" s="340"/>
      <c r="AV13" s="340"/>
      <c r="AW13" s="340"/>
    </row>
    <row r="14" spans="1:49" ht="15" thickBot="1" x14ac:dyDescent="0.4">
      <c r="A14" s="322" t="s">
        <v>122</v>
      </c>
      <c r="B14" s="322" t="s">
        <v>713</v>
      </c>
      <c r="C14" s="349">
        <v>17</v>
      </c>
      <c r="D14" s="340"/>
      <c r="E14" s="341">
        <v>1</v>
      </c>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t="s">
        <v>709</v>
      </c>
      <c r="AO14" s="340" t="s">
        <v>1227</v>
      </c>
      <c r="AP14" s="340" t="s">
        <v>592</v>
      </c>
      <c r="AQ14" s="340" t="s">
        <v>199</v>
      </c>
      <c r="AR14" s="340" t="s">
        <v>695</v>
      </c>
      <c r="AS14" s="340" t="s">
        <v>695</v>
      </c>
      <c r="AT14" s="340" t="s">
        <v>122</v>
      </c>
      <c r="AU14" s="340"/>
      <c r="AV14" s="340"/>
      <c r="AW14" s="340"/>
    </row>
    <row r="15" spans="1:49" ht="15" thickBot="1" x14ac:dyDescent="0.4">
      <c r="A15" s="322" t="s">
        <v>122</v>
      </c>
      <c r="B15" s="322" t="s">
        <v>714</v>
      </c>
      <c r="C15" s="349">
        <v>10</v>
      </c>
      <c r="D15" s="340">
        <v>975153.04692391597</v>
      </c>
      <c r="E15" s="341">
        <v>1</v>
      </c>
      <c r="F15" s="340">
        <v>9751530.4692391697</v>
      </c>
      <c r="G15" s="340"/>
      <c r="H15" s="340"/>
      <c r="I15" s="340"/>
      <c r="J15" s="340">
        <v>975153.04692391597</v>
      </c>
      <c r="K15" s="340">
        <v>975153.04692391597</v>
      </c>
      <c r="L15" s="340">
        <v>975153.04692391597</v>
      </c>
      <c r="M15" s="340">
        <v>975153.04692391597</v>
      </c>
      <c r="N15" s="340">
        <v>975153.04692391597</v>
      </c>
      <c r="O15" s="340">
        <v>975153.04692391597</v>
      </c>
      <c r="P15" s="340">
        <v>975153.04692391597</v>
      </c>
      <c r="Q15" s="340">
        <v>975153.04692391597</v>
      </c>
      <c r="R15" s="340">
        <v>975153.04692391597</v>
      </c>
      <c r="S15" s="340">
        <v>975153.04692391597</v>
      </c>
      <c r="T15" s="340"/>
      <c r="U15" s="340"/>
      <c r="V15" s="340"/>
      <c r="W15" s="340"/>
      <c r="X15" s="340"/>
      <c r="Y15" s="340"/>
      <c r="Z15" s="340"/>
      <c r="AA15" s="340"/>
      <c r="AB15" s="340"/>
      <c r="AC15" s="340"/>
      <c r="AD15" s="340"/>
      <c r="AE15" s="340"/>
      <c r="AF15" s="340"/>
      <c r="AG15" s="340"/>
      <c r="AH15" s="340"/>
      <c r="AI15" s="340"/>
      <c r="AJ15" s="340"/>
      <c r="AK15" s="340"/>
      <c r="AL15" s="340"/>
      <c r="AM15" s="340"/>
      <c r="AN15" s="340" t="s">
        <v>709</v>
      </c>
      <c r="AO15" s="340" t="s">
        <v>1228</v>
      </c>
      <c r="AP15" s="340" t="s">
        <v>674</v>
      </c>
      <c r="AQ15" s="340" t="s">
        <v>563</v>
      </c>
      <c r="AR15" s="340" t="s">
        <v>367</v>
      </c>
      <c r="AS15" s="340" t="s">
        <v>367</v>
      </c>
      <c r="AT15" s="340" t="s">
        <v>122</v>
      </c>
      <c r="AU15" s="340"/>
      <c r="AV15" s="340"/>
      <c r="AW15" s="340"/>
    </row>
    <row r="16" spans="1:49" ht="15" thickBot="1" x14ac:dyDescent="0.4">
      <c r="A16" s="322" t="s">
        <v>122</v>
      </c>
      <c r="B16" s="322" t="s">
        <v>715</v>
      </c>
      <c r="C16" s="349">
        <v>10</v>
      </c>
      <c r="D16" s="340">
        <v>654911.517800614</v>
      </c>
      <c r="E16" s="341">
        <v>1</v>
      </c>
      <c r="F16" s="340">
        <v>6549115.1780061396</v>
      </c>
      <c r="G16" s="340"/>
      <c r="H16" s="340"/>
      <c r="I16" s="340"/>
      <c r="J16" s="340">
        <v>654911.517800614</v>
      </c>
      <c r="K16" s="340">
        <v>654911.517800614</v>
      </c>
      <c r="L16" s="340">
        <v>654911.517800614</v>
      </c>
      <c r="M16" s="340">
        <v>654911.517800614</v>
      </c>
      <c r="N16" s="340">
        <v>654911.517800614</v>
      </c>
      <c r="O16" s="340">
        <v>654911.517800614</v>
      </c>
      <c r="P16" s="340">
        <v>654911.517800614</v>
      </c>
      <c r="Q16" s="340">
        <v>654911.517800614</v>
      </c>
      <c r="R16" s="340">
        <v>654911.517800614</v>
      </c>
      <c r="S16" s="340">
        <v>654911.517800614</v>
      </c>
      <c r="T16" s="340"/>
      <c r="U16" s="340"/>
      <c r="V16" s="340"/>
      <c r="W16" s="340"/>
      <c r="X16" s="340"/>
      <c r="Y16" s="340"/>
      <c r="Z16" s="340"/>
      <c r="AA16" s="340"/>
      <c r="AB16" s="340"/>
      <c r="AC16" s="340"/>
      <c r="AD16" s="340"/>
      <c r="AE16" s="340"/>
      <c r="AF16" s="340"/>
      <c r="AG16" s="340"/>
      <c r="AH16" s="340"/>
      <c r="AI16" s="340"/>
      <c r="AJ16" s="340"/>
      <c r="AK16" s="340"/>
      <c r="AL16" s="340"/>
      <c r="AM16" s="340"/>
      <c r="AN16" s="340" t="s">
        <v>709</v>
      </c>
      <c r="AO16" s="340" t="s">
        <v>1228</v>
      </c>
      <c r="AP16" s="340" t="s">
        <v>674</v>
      </c>
      <c r="AQ16" s="340" t="s">
        <v>563</v>
      </c>
      <c r="AR16" s="340" t="s">
        <v>367</v>
      </c>
      <c r="AS16" s="340" t="s">
        <v>367</v>
      </c>
      <c r="AT16" s="340" t="s">
        <v>122</v>
      </c>
      <c r="AU16" s="340"/>
      <c r="AV16" s="340"/>
      <c r="AW16" s="340"/>
    </row>
    <row r="17" spans="1:49" ht="15" thickBot="1" x14ac:dyDescent="0.4">
      <c r="A17" s="322" t="s">
        <v>122</v>
      </c>
      <c r="B17" s="322" t="s">
        <v>657</v>
      </c>
      <c r="C17" s="349">
        <v>10</v>
      </c>
      <c r="D17" s="340">
        <v>615918.19674057502</v>
      </c>
      <c r="E17" s="341">
        <v>1</v>
      </c>
      <c r="F17" s="340">
        <v>6159181.9674057504</v>
      </c>
      <c r="G17" s="340"/>
      <c r="H17" s="340"/>
      <c r="I17" s="340"/>
      <c r="J17" s="340">
        <v>615918.19674057502</v>
      </c>
      <c r="K17" s="340">
        <v>615918.19674057502</v>
      </c>
      <c r="L17" s="340">
        <v>615918.19674057502</v>
      </c>
      <c r="M17" s="340">
        <v>615918.19674057502</v>
      </c>
      <c r="N17" s="340">
        <v>615918.19674057502</v>
      </c>
      <c r="O17" s="340">
        <v>615918.19674057502</v>
      </c>
      <c r="P17" s="340">
        <v>615918.19674057502</v>
      </c>
      <c r="Q17" s="340">
        <v>615918.19674057502</v>
      </c>
      <c r="R17" s="340">
        <v>615918.19674057502</v>
      </c>
      <c r="S17" s="340">
        <v>615918.19674057502</v>
      </c>
      <c r="T17" s="340"/>
      <c r="U17" s="340"/>
      <c r="V17" s="340"/>
      <c r="W17" s="340"/>
      <c r="X17" s="340"/>
      <c r="Y17" s="340"/>
      <c r="Z17" s="340"/>
      <c r="AA17" s="340"/>
      <c r="AB17" s="340"/>
      <c r="AC17" s="340"/>
      <c r="AD17" s="340"/>
      <c r="AE17" s="340"/>
      <c r="AF17" s="340"/>
      <c r="AG17" s="340"/>
      <c r="AH17" s="340"/>
      <c r="AI17" s="340"/>
      <c r="AJ17" s="340"/>
      <c r="AK17" s="340"/>
      <c r="AL17" s="340"/>
      <c r="AM17" s="340"/>
      <c r="AN17" s="340" t="s">
        <v>709</v>
      </c>
      <c r="AO17" s="340" t="s">
        <v>1228</v>
      </c>
      <c r="AP17" s="340" t="s">
        <v>674</v>
      </c>
      <c r="AQ17" s="340" t="s">
        <v>563</v>
      </c>
      <c r="AR17" s="340" t="s">
        <v>491</v>
      </c>
      <c r="AS17" s="340" t="s">
        <v>491</v>
      </c>
      <c r="AT17" s="340" t="s">
        <v>122</v>
      </c>
      <c r="AU17" s="340"/>
      <c r="AV17" s="340"/>
      <c r="AW17" s="340"/>
    </row>
    <row r="18" spans="1:49" ht="15" thickBot="1" x14ac:dyDescent="0.4">
      <c r="A18" s="322" t="s">
        <v>22</v>
      </c>
      <c r="B18" s="322" t="s">
        <v>716</v>
      </c>
      <c r="C18" s="349">
        <v>10</v>
      </c>
      <c r="D18" s="340">
        <v>577119.10657397099</v>
      </c>
      <c r="E18" s="341">
        <v>0.84</v>
      </c>
      <c r="F18" s="340">
        <v>3684328.3763682302</v>
      </c>
      <c r="G18" s="340"/>
      <c r="H18" s="340"/>
      <c r="I18" s="340"/>
      <c r="J18" s="340">
        <v>484780.04952213599</v>
      </c>
      <c r="K18" s="340">
        <v>484780.04952213599</v>
      </c>
      <c r="L18" s="340">
        <v>484780.04952213599</v>
      </c>
      <c r="M18" s="340">
        <v>484780.04952213599</v>
      </c>
      <c r="N18" s="340">
        <v>290868.02971328102</v>
      </c>
      <c r="O18" s="340">
        <v>290868.02971328102</v>
      </c>
      <c r="P18" s="340">
        <v>290868.02971328102</v>
      </c>
      <c r="Q18" s="340">
        <v>290868.02971328102</v>
      </c>
      <c r="R18" s="340">
        <v>290868.02971328102</v>
      </c>
      <c r="S18" s="340">
        <v>290868.02971328102</v>
      </c>
      <c r="T18" s="340"/>
      <c r="U18" s="340"/>
      <c r="V18" s="340"/>
      <c r="W18" s="340"/>
      <c r="X18" s="340"/>
      <c r="Y18" s="340"/>
      <c r="Z18" s="340"/>
      <c r="AA18" s="340"/>
      <c r="AB18" s="340"/>
      <c r="AC18" s="340"/>
      <c r="AD18" s="340"/>
      <c r="AE18" s="340"/>
      <c r="AF18" s="340"/>
      <c r="AG18" s="340"/>
      <c r="AH18" s="340"/>
      <c r="AI18" s="340"/>
      <c r="AJ18" s="340"/>
      <c r="AK18" s="340"/>
      <c r="AL18" s="340"/>
      <c r="AM18" s="340"/>
      <c r="AN18" s="340" t="s">
        <v>709</v>
      </c>
      <c r="AO18" s="340" t="s">
        <v>1228</v>
      </c>
      <c r="AP18" s="340" t="s">
        <v>674</v>
      </c>
      <c r="AQ18" s="340" t="s">
        <v>563</v>
      </c>
      <c r="AR18" s="340" t="s">
        <v>481</v>
      </c>
      <c r="AS18" s="340" t="s">
        <v>481</v>
      </c>
      <c r="AT18" s="340" t="s">
        <v>22</v>
      </c>
      <c r="AU18" s="340"/>
      <c r="AV18" s="340"/>
      <c r="AW18" s="340"/>
    </row>
    <row r="19" spans="1:49" ht="15" thickBot="1" x14ac:dyDescent="0.4">
      <c r="A19" s="322" t="s">
        <v>22</v>
      </c>
      <c r="B19" s="322" t="s">
        <v>717</v>
      </c>
      <c r="C19" s="349">
        <v>8</v>
      </c>
      <c r="D19" s="340">
        <v>419854.67020012997</v>
      </c>
      <c r="E19" s="341">
        <v>1</v>
      </c>
      <c r="F19" s="340">
        <v>3358837.3616010398</v>
      </c>
      <c r="G19" s="340"/>
      <c r="H19" s="340"/>
      <c r="I19" s="340"/>
      <c r="J19" s="340">
        <v>419854.67020012997</v>
      </c>
      <c r="K19" s="340">
        <v>419854.67020012997</v>
      </c>
      <c r="L19" s="340">
        <v>419854.67020012997</v>
      </c>
      <c r="M19" s="340">
        <v>419854.67020012997</v>
      </c>
      <c r="N19" s="340">
        <v>419854.67020012997</v>
      </c>
      <c r="O19" s="340">
        <v>419854.67020012997</v>
      </c>
      <c r="P19" s="340">
        <v>419854.67020012997</v>
      </c>
      <c r="Q19" s="340">
        <v>419854.67020012997</v>
      </c>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t="s">
        <v>709</v>
      </c>
      <c r="AO19" s="340" t="s">
        <v>1228</v>
      </c>
      <c r="AP19" s="340" t="s">
        <v>674</v>
      </c>
      <c r="AQ19" s="340" t="s">
        <v>563</v>
      </c>
      <c r="AR19" s="340" t="s">
        <v>355</v>
      </c>
      <c r="AS19" s="340" t="s">
        <v>355</v>
      </c>
      <c r="AT19" s="340" t="s">
        <v>22</v>
      </c>
      <c r="AU19" s="340"/>
      <c r="AV19" s="340"/>
      <c r="AW19" s="340"/>
    </row>
    <row r="20" spans="1:49" ht="15" thickBot="1" x14ac:dyDescent="0.4">
      <c r="A20" s="322" t="s">
        <v>122</v>
      </c>
      <c r="B20" s="322" t="s">
        <v>718</v>
      </c>
      <c r="C20" s="349">
        <v>10</v>
      </c>
      <c r="D20" s="340">
        <v>312733.00569338701</v>
      </c>
      <c r="E20" s="341">
        <v>1</v>
      </c>
      <c r="F20" s="340">
        <v>3127330.0569338701</v>
      </c>
      <c r="G20" s="340"/>
      <c r="H20" s="340"/>
      <c r="I20" s="340"/>
      <c r="J20" s="340">
        <v>312733.00569338701</v>
      </c>
      <c r="K20" s="340">
        <v>312733.00569338701</v>
      </c>
      <c r="L20" s="340">
        <v>312733.00569338701</v>
      </c>
      <c r="M20" s="340">
        <v>312733.00569338701</v>
      </c>
      <c r="N20" s="340">
        <v>312733.00569338701</v>
      </c>
      <c r="O20" s="340">
        <v>312733.00569338701</v>
      </c>
      <c r="P20" s="340">
        <v>312733.00569338701</v>
      </c>
      <c r="Q20" s="340">
        <v>312733.00569338701</v>
      </c>
      <c r="R20" s="340">
        <v>312733.00569338701</v>
      </c>
      <c r="S20" s="340">
        <v>312733.00569338701</v>
      </c>
      <c r="T20" s="340"/>
      <c r="U20" s="340"/>
      <c r="V20" s="340"/>
      <c r="W20" s="340"/>
      <c r="X20" s="340"/>
      <c r="Y20" s="340"/>
      <c r="Z20" s="340"/>
      <c r="AA20" s="340"/>
      <c r="AB20" s="340"/>
      <c r="AC20" s="340"/>
      <c r="AD20" s="340"/>
      <c r="AE20" s="340"/>
      <c r="AF20" s="340"/>
      <c r="AG20" s="340"/>
      <c r="AH20" s="340"/>
      <c r="AI20" s="340"/>
      <c r="AJ20" s="340"/>
      <c r="AK20" s="340"/>
      <c r="AL20" s="340"/>
      <c r="AM20" s="340"/>
      <c r="AN20" s="340" t="s">
        <v>709</v>
      </c>
      <c r="AO20" s="340" t="s">
        <v>1228</v>
      </c>
      <c r="AP20" s="340" t="s">
        <v>674</v>
      </c>
      <c r="AQ20" s="340" t="s">
        <v>563</v>
      </c>
      <c r="AR20" s="340" t="s">
        <v>491</v>
      </c>
      <c r="AS20" s="340" t="s">
        <v>491</v>
      </c>
      <c r="AT20" s="340" t="s">
        <v>122</v>
      </c>
      <c r="AU20" s="340"/>
      <c r="AV20" s="340"/>
      <c r="AW20" s="340"/>
    </row>
    <row r="21" spans="1:49" ht="15" thickBot="1" x14ac:dyDescent="0.4">
      <c r="A21" s="322" t="s">
        <v>22</v>
      </c>
      <c r="B21" s="322" t="s">
        <v>719</v>
      </c>
      <c r="C21" s="349">
        <v>10</v>
      </c>
      <c r="D21" s="340">
        <v>255582.87408479201</v>
      </c>
      <c r="E21" s="341">
        <v>0.84</v>
      </c>
      <c r="F21" s="340">
        <v>1631641.0681573099</v>
      </c>
      <c r="G21" s="340"/>
      <c r="H21" s="340"/>
      <c r="I21" s="340"/>
      <c r="J21" s="340">
        <v>214689.61423122499</v>
      </c>
      <c r="K21" s="340">
        <v>214689.61423122499</v>
      </c>
      <c r="L21" s="340">
        <v>214689.61423122499</v>
      </c>
      <c r="M21" s="340">
        <v>214689.61423122499</v>
      </c>
      <c r="N21" s="340">
        <v>128813.76853873501</v>
      </c>
      <c r="O21" s="340">
        <v>128813.76853873501</v>
      </c>
      <c r="P21" s="340">
        <v>128813.76853873501</v>
      </c>
      <c r="Q21" s="340">
        <v>128813.76853873501</v>
      </c>
      <c r="R21" s="340">
        <v>128813.76853873501</v>
      </c>
      <c r="S21" s="340">
        <v>128813.76853873501</v>
      </c>
      <c r="T21" s="340"/>
      <c r="U21" s="340"/>
      <c r="V21" s="340"/>
      <c r="W21" s="340"/>
      <c r="X21" s="340"/>
      <c r="Y21" s="340"/>
      <c r="Z21" s="340"/>
      <c r="AA21" s="340"/>
      <c r="AB21" s="340"/>
      <c r="AC21" s="340"/>
      <c r="AD21" s="340"/>
      <c r="AE21" s="340"/>
      <c r="AF21" s="340"/>
      <c r="AG21" s="340"/>
      <c r="AH21" s="340"/>
      <c r="AI21" s="340"/>
      <c r="AJ21" s="340"/>
      <c r="AK21" s="340"/>
      <c r="AL21" s="340"/>
      <c r="AM21" s="340"/>
      <c r="AN21" s="340" t="s">
        <v>709</v>
      </c>
      <c r="AO21" s="340" t="s">
        <v>1228</v>
      </c>
      <c r="AP21" s="340" t="s">
        <v>674</v>
      </c>
      <c r="AQ21" s="340" t="s">
        <v>563</v>
      </c>
      <c r="AR21" s="340" t="s">
        <v>481</v>
      </c>
      <c r="AS21" s="340" t="s">
        <v>481</v>
      </c>
      <c r="AT21" s="340" t="s">
        <v>22</v>
      </c>
      <c r="AU21" s="340"/>
      <c r="AV21" s="340"/>
      <c r="AW21" s="340"/>
    </row>
    <row r="22" spans="1:49" ht="15" thickBot="1" x14ac:dyDescent="0.4">
      <c r="A22" s="322" t="s">
        <v>22</v>
      </c>
      <c r="B22" s="322" t="s">
        <v>720</v>
      </c>
      <c r="C22" s="349">
        <v>8</v>
      </c>
      <c r="D22" s="340">
        <v>176203.864247007</v>
      </c>
      <c r="E22" s="341">
        <v>1</v>
      </c>
      <c r="F22" s="340">
        <v>1409630.91397606</v>
      </c>
      <c r="G22" s="340"/>
      <c r="H22" s="340"/>
      <c r="I22" s="340"/>
      <c r="J22" s="340">
        <v>176203.864247007</v>
      </c>
      <c r="K22" s="340">
        <v>176203.864247007</v>
      </c>
      <c r="L22" s="340">
        <v>176203.864247007</v>
      </c>
      <c r="M22" s="340">
        <v>176203.864247007</v>
      </c>
      <c r="N22" s="340">
        <v>176203.864247007</v>
      </c>
      <c r="O22" s="340">
        <v>176203.864247007</v>
      </c>
      <c r="P22" s="340">
        <v>176203.864247007</v>
      </c>
      <c r="Q22" s="340">
        <v>176203.864247007</v>
      </c>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t="s">
        <v>709</v>
      </c>
      <c r="AO22" s="340" t="s">
        <v>1228</v>
      </c>
      <c r="AP22" s="340" t="s">
        <v>674</v>
      </c>
      <c r="AQ22" s="340" t="s">
        <v>563</v>
      </c>
      <c r="AR22" s="340" t="s">
        <v>703</v>
      </c>
      <c r="AS22" s="340" t="s">
        <v>703</v>
      </c>
      <c r="AT22" s="340" t="s">
        <v>22</v>
      </c>
      <c r="AU22" s="340"/>
      <c r="AV22" s="340"/>
      <c r="AW22" s="340"/>
    </row>
    <row r="23" spans="1:49" ht="15" thickBot="1" x14ac:dyDescent="0.4">
      <c r="A23" s="322" t="s">
        <v>122</v>
      </c>
      <c r="B23" s="322" t="s">
        <v>721</v>
      </c>
      <c r="C23" s="349">
        <v>2</v>
      </c>
      <c r="D23" s="340">
        <v>139294.11673699701</v>
      </c>
      <c r="E23" s="341">
        <v>1</v>
      </c>
      <c r="F23" s="340">
        <v>278588.23347399401</v>
      </c>
      <c r="G23" s="340"/>
      <c r="H23" s="340"/>
      <c r="I23" s="340"/>
      <c r="J23" s="340">
        <v>139294.11673699701</v>
      </c>
      <c r="K23" s="340">
        <v>139294.11673699701</v>
      </c>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t="s">
        <v>709</v>
      </c>
      <c r="AO23" s="340" t="s">
        <v>1228</v>
      </c>
      <c r="AP23" s="340" t="s">
        <v>674</v>
      </c>
      <c r="AQ23" s="340" t="s">
        <v>563</v>
      </c>
      <c r="AR23" s="340" t="s">
        <v>379</v>
      </c>
      <c r="AS23" s="340" t="s">
        <v>379</v>
      </c>
      <c r="AT23" s="340" t="s">
        <v>122</v>
      </c>
      <c r="AU23" s="340"/>
      <c r="AV23" s="340"/>
      <c r="AW23" s="340"/>
    </row>
    <row r="24" spans="1:49" ht="15" thickBot="1" x14ac:dyDescent="0.4">
      <c r="A24" s="322" t="s">
        <v>22</v>
      </c>
      <c r="B24" s="322" t="s">
        <v>722</v>
      </c>
      <c r="C24" s="349">
        <v>10</v>
      </c>
      <c r="D24" s="340">
        <v>60470.909249756201</v>
      </c>
      <c r="E24" s="341">
        <v>0.84</v>
      </c>
      <c r="F24" s="340">
        <v>389094.01847663103</v>
      </c>
      <c r="G24" s="340"/>
      <c r="H24" s="340"/>
      <c r="I24" s="340"/>
      <c r="J24" s="340">
        <v>50795.563769795197</v>
      </c>
      <c r="K24" s="340">
        <v>50795.563769795197</v>
      </c>
      <c r="L24" s="340">
        <v>50795.563769795197</v>
      </c>
      <c r="M24" s="340">
        <v>50795.563769795197</v>
      </c>
      <c r="N24" s="340">
        <v>30985.293899575099</v>
      </c>
      <c r="O24" s="340">
        <v>30985.293899575099</v>
      </c>
      <c r="P24" s="340">
        <v>30985.293899575099</v>
      </c>
      <c r="Q24" s="340">
        <v>30985.293899575099</v>
      </c>
      <c r="R24" s="340">
        <v>30985.293899575099</v>
      </c>
      <c r="S24" s="340">
        <v>30985.293899575099</v>
      </c>
      <c r="T24" s="340"/>
      <c r="U24" s="340"/>
      <c r="V24" s="340"/>
      <c r="W24" s="340"/>
      <c r="X24" s="340"/>
      <c r="Y24" s="340"/>
      <c r="Z24" s="340"/>
      <c r="AA24" s="340"/>
      <c r="AB24" s="340"/>
      <c r="AC24" s="340"/>
      <c r="AD24" s="340"/>
      <c r="AE24" s="340"/>
      <c r="AF24" s="340"/>
      <c r="AG24" s="340"/>
      <c r="AH24" s="340"/>
      <c r="AI24" s="340"/>
      <c r="AJ24" s="340"/>
      <c r="AK24" s="340"/>
      <c r="AL24" s="340"/>
      <c r="AM24" s="340"/>
      <c r="AN24" s="340" t="s">
        <v>709</v>
      </c>
      <c r="AO24" s="340" t="s">
        <v>1228</v>
      </c>
      <c r="AP24" s="340" t="s">
        <v>674</v>
      </c>
      <c r="AQ24" s="340" t="s">
        <v>563</v>
      </c>
      <c r="AR24" s="340" t="s">
        <v>703</v>
      </c>
      <c r="AS24" s="340" t="s">
        <v>703</v>
      </c>
      <c r="AT24" s="340" t="s">
        <v>22</v>
      </c>
      <c r="AU24" s="340"/>
      <c r="AV24" s="340"/>
      <c r="AW24" s="340"/>
    </row>
    <row r="25" spans="1:49" ht="15" thickBot="1" x14ac:dyDescent="0.4">
      <c r="A25" s="322" t="s">
        <v>122</v>
      </c>
      <c r="B25" s="322" t="s">
        <v>723</v>
      </c>
      <c r="C25" s="349">
        <v>10</v>
      </c>
      <c r="D25" s="340">
        <v>55501.840055282497</v>
      </c>
      <c r="E25" s="341">
        <v>1</v>
      </c>
      <c r="F25" s="340">
        <v>555018.40055282402</v>
      </c>
      <c r="G25" s="340"/>
      <c r="H25" s="340"/>
      <c r="I25" s="340"/>
      <c r="J25" s="340">
        <v>55501.840055282497</v>
      </c>
      <c r="K25" s="340">
        <v>55501.840055282497</v>
      </c>
      <c r="L25" s="340">
        <v>55501.840055282497</v>
      </c>
      <c r="M25" s="340">
        <v>55501.840055282497</v>
      </c>
      <c r="N25" s="340">
        <v>55501.840055282497</v>
      </c>
      <c r="O25" s="340">
        <v>55501.840055282497</v>
      </c>
      <c r="P25" s="340">
        <v>55501.840055282497</v>
      </c>
      <c r="Q25" s="340">
        <v>55501.840055282497</v>
      </c>
      <c r="R25" s="340">
        <v>55501.840055282497</v>
      </c>
      <c r="S25" s="340">
        <v>55501.840055282497</v>
      </c>
      <c r="T25" s="340"/>
      <c r="U25" s="340"/>
      <c r="V25" s="340"/>
      <c r="W25" s="340"/>
      <c r="X25" s="340"/>
      <c r="Y25" s="340"/>
      <c r="Z25" s="340"/>
      <c r="AA25" s="340"/>
      <c r="AB25" s="340"/>
      <c r="AC25" s="340"/>
      <c r="AD25" s="340"/>
      <c r="AE25" s="340"/>
      <c r="AF25" s="340"/>
      <c r="AG25" s="340"/>
      <c r="AH25" s="340"/>
      <c r="AI25" s="340"/>
      <c r="AJ25" s="340"/>
      <c r="AK25" s="340"/>
      <c r="AL25" s="340"/>
      <c r="AM25" s="340"/>
      <c r="AN25" s="340" t="s">
        <v>709</v>
      </c>
      <c r="AO25" s="340" t="s">
        <v>1228</v>
      </c>
      <c r="AP25" s="340" t="s">
        <v>674</v>
      </c>
      <c r="AQ25" s="340" t="s">
        <v>563</v>
      </c>
      <c r="AR25" s="340" t="s">
        <v>491</v>
      </c>
      <c r="AS25" s="340" t="s">
        <v>491</v>
      </c>
      <c r="AT25" s="340" t="s">
        <v>122</v>
      </c>
      <c r="AU25" s="340"/>
      <c r="AV25" s="340"/>
      <c r="AW25" s="340"/>
    </row>
    <row r="26" spans="1:49" ht="15" thickBot="1" x14ac:dyDescent="0.4">
      <c r="A26" s="322" t="s">
        <v>122</v>
      </c>
      <c r="B26" s="322" t="s">
        <v>724</v>
      </c>
      <c r="C26" s="349">
        <v>2</v>
      </c>
      <c r="D26" s="340">
        <v>46910.571733776298</v>
      </c>
      <c r="E26" s="341">
        <v>1</v>
      </c>
      <c r="F26" s="340">
        <v>93821.143467552494</v>
      </c>
      <c r="G26" s="340"/>
      <c r="H26" s="340"/>
      <c r="I26" s="340"/>
      <c r="J26" s="340">
        <v>46910.571733776298</v>
      </c>
      <c r="K26" s="340">
        <v>46910.571733776298</v>
      </c>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t="s">
        <v>709</v>
      </c>
      <c r="AO26" s="340" t="s">
        <v>1228</v>
      </c>
      <c r="AP26" s="340" t="s">
        <v>674</v>
      </c>
      <c r="AQ26" s="340" t="s">
        <v>563</v>
      </c>
      <c r="AR26" s="340" t="s">
        <v>379</v>
      </c>
      <c r="AS26" s="340" t="s">
        <v>379</v>
      </c>
      <c r="AT26" s="340" t="s">
        <v>122</v>
      </c>
      <c r="AU26" s="340"/>
      <c r="AV26" s="340"/>
      <c r="AW26" s="340"/>
    </row>
    <row r="27" spans="1:49" ht="15" thickBot="1" x14ac:dyDescent="0.4">
      <c r="A27" s="322" t="s">
        <v>122</v>
      </c>
      <c r="B27" s="322" t="s">
        <v>725</v>
      </c>
      <c r="C27" s="349">
        <v>10</v>
      </c>
      <c r="D27" s="340">
        <v>46310.452530203802</v>
      </c>
      <c r="E27" s="341">
        <v>1</v>
      </c>
      <c r="F27" s="340">
        <v>463104.525302038</v>
      </c>
      <c r="G27" s="340"/>
      <c r="H27" s="340"/>
      <c r="I27" s="340"/>
      <c r="J27" s="340">
        <v>46310.452530203802</v>
      </c>
      <c r="K27" s="340">
        <v>46310.452530203802</v>
      </c>
      <c r="L27" s="340">
        <v>46310.452530203802</v>
      </c>
      <c r="M27" s="340">
        <v>46310.452530203802</v>
      </c>
      <c r="N27" s="340">
        <v>46310.452530203802</v>
      </c>
      <c r="O27" s="340">
        <v>46310.452530203802</v>
      </c>
      <c r="P27" s="340">
        <v>46310.452530203802</v>
      </c>
      <c r="Q27" s="340">
        <v>46310.452530203802</v>
      </c>
      <c r="R27" s="340">
        <v>46310.452530203802</v>
      </c>
      <c r="S27" s="340">
        <v>46310.452530203802</v>
      </c>
      <c r="T27" s="340"/>
      <c r="U27" s="340"/>
      <c r="V27" s="340"/>
      <c r="W27" s="340"/>
      <c r="X27" s="340"/>
      <c r="Y27" s="340"/>
      <c r="Z27" s="340"/>
      <c r="AA27" s="340"/>
      <c r="AB27" s="340"/>
      <c r="AC27" s="340"/>
      <c r="AD27" s="340"/>
      <c r="AE27" s="340"/>
      <c r="AF27" s="340"/>
      <c r="AG27" s="340"/>
      <c r="AH27" s="340"/>
      <c r="AI27" s="340"/>
      <c r="AJ27" s="340"/>
      <c r="AK27" s="340"/>
      <c r="AL27" s="340"/>
      <c r="AM27" s="340"/>
      <c r="AN27" s="340" t="s">
        <v>709</v>
      </c>
      <c r="AO27" s="340" t="s">
        <v>1228</v>
      </c>
      <c r="AP27" s="340" t="s">
        <v>674</v>
      </c>
      <c r="AQ27" s="340" t="s">
        <v>563</v>
      </c>
      <c r="AR27" s="340" t="s">
        <v>491</v>
      </c>
      <c r="AS27" s="340" t="s">
        <v>491</v>
      </c>
      <c r="AT27" s="340" t="s">
        <v>122</v>
      </c>
      <c r="AU27" s="340"/>
      <c r="AV27" s="340"/>
      <c r="AW27" s="340"/>
    </row>
    <row r="28" spans="1:49" ht="15" thickBot="1" x14ac:dyDescent="0.4">
      <c r="A28" s="322" t="s">
        <v>122</v>
      </c>
      <c r="B28" s="322" t="s">
        <v>726</v>
      </c>
      <c r="C28" s="349">
        <v>10</v>
      </c>
      <c r="D28" s="340">
        <v>46306.379965339998</v>
      </c>
      <c r="E28" s="341">
        <v>1</v>
      </c>
      <c r="F28" s="340">
        <v>463063.79965340003</v>
      </c>
      <c r="G28" s="340"/>
      <c r="H28" s="340"/>
      <c r="I28" s="340"/>
      <c r="J28" s="340">
        <v>46306.379965339998</v>
      </c>
      <c r="K28" s="340">
        <v>46306.379965339998</v>
      </c>
      <c r="L28" s="340">
        <v>46306.379965339998</v>
      </c>
      <c r="M28" s="340">
        <v>46306.379965339998</v>
      </c>
      <c r="N28" s="340">
        <v>46306.379965339998</v>
      </c>
      <c r="O28" s="340">
        <v>46306.379965339998</v>
      </c>
      <c r="P28" s="340">
        <v>46306.379965339998</v>
      </c>
      <c r="Q28" s="340">
        <v>46306.379965339998</v>
      </c>
      <c r="R28" s="340">
        <v>46306.379965339998</v>
      </c>
      <c r="S28" s="340">
        <v>46306.379965339998</v>
      </c>
      <c r="T28" s="340"/>
      <c r="U28" s="340"/>
      <c r="V28" s="340"/>
      <c r="W28" s="340"/>
      <c r="X28" s="340"/>
      <c r="Y28" s="340"/>
      <c r="Z28" s="340"/>
      <c r="AA28" s="340"/>
      <c r="AB28" s="340"/>
      <c r="AC28" s="340"/>
      <c r="AD28" s="340"/>
      <c r="AE28" s="340"/>
      <c r="AF28" s="340"/>
      <c r="AG28" s="340"/>
      <c r="AH28" s="340"/>
      <c r="AI28" s="340"/>
      <c r="AJ28" s="340"/>
      <c r="AK28" s="340"/>
      <c r="AL28" s="340"/>
      <c r="AM28" s="340"/>
      <c r="AN28" s="340" t="s">
        <v>709</v>
      </c>
      <c r="AO28" s="340" t="s">
        <v>1228</v>
      </c>
      <c r="AP28" s="340" t="s">
        <v>674</v>
      </c>
      <c r="AQ28" s="340" t="s">
        <v>563</v>
      </c>
      <c r="AR28" s="340" t="s">
        <v>491</v>
      </c>
      <c r="AS28" s="340" t="s">
        <v>491</v>
      </c>
      <c r="AT28" s="340" t="s">
        <v>122</v>
      </c>
      <c r="AU28" s="340"/>
      <c r="AV28" s="340"/>
      <c r="AW28" s="340"/>
    </row>
    <row r="29" spans="1:49" ht="15" thickBot="1" x14ac:dyDescent="0.4">
      <c r="A29" s="322" t="s">
        <v>122</v>
      </c>
      <c r="B29" s="322" t="s">
        <v>727</v>
      </c>
      <c r="C29" s="349">
        <v>10</v>
      </c>
      <c r="D29" s="340">
        <v>44672.0371430339</v>
      </c>
      <c r="E29" s="341">
        <v>1</v>
      </c>
      <c r="F29" s="340">
        <v>446720.371430339</v>
      </c>
      <c r="G29" s="340"/>
      <c r="H29" s="340"/>
      <c r="I29" s="340"/>
      <c r="J29" s="340">
        <v>44672.0371430339</v>
      </c>
      <c r="K29" s="340">
        <v>44672.0371430339</v>
      </c>
      <c r="L29" s="340">
        <v>44672.0371430339</v>
      </c>
      <c r="M29" s="340">
        <v>44672.0371430339</v>
      </c>
      <c r="N29" s="340">
        <v>44672.0371430339</v>
      </c>
      <c r="O29" s="340">
        <v>44672.0371430339</v>
      </c>
      <c r="P29" s="340">
        <v>44672.0371430339</v>
      </c>
      <c r="Q29" s="340">
        <v>44672.0371430339</v>
      </c>
      <c r="R29" s="340">
        <v>44672.0371430339</v>
      </c>
      <c r="S29" s="340">
        <v>44672.0371430339</v>
      </c>
      <c r="T29" s="340"/>
      <c r="U29" s="340"/>
      <c r="V29" s="340"/>
      <c r="W29" s="340"/>
      <c r="X29" s="340"/>
      <c r="Y29" s="340"/>
      <c r="Z29" s="340"/>
      <c r="AA29" s="340"/>
      <c r="AB29" s="340"/>
      <c r="AC29" s="340"/>
      <c r="AD29" s="340"/>
      <c r="AE29" s="340"/>
      <c r="AF29" s="340"/>
      <c r="AG29" s="340"/>
      <c r="AH29" s="340"/>
      <c r="AI29" s="340"/>
      <c r="AJ29" s="340"/>
      <c r="AK29" s="340"/>
      <c r="AL29" s="340"/>
      <c r="AM29" s="340"/>
      <c r="AN29" s="340" t="s">
        <v>709</v>
      </c>
      <c r="AO29" s="340" t="s">
        <v>1228</v>
      </c>
      <c r="AP29" s="340" t="s">
        <v>674</v>
      </c>
      <c r="AQ29" s="340" t="s">
        <v>563</v>
      </c>
      <c r="AR29" s="340" t="s">
        <v>491</v>
      </c>
      <c r="AS29" s="340" t="s">
        <v>491</v>
      </c>
      <c r="AT29" s="340" t="s">
        <v>122</v>
      </c>
      <c r="AU29" s="340"/>
      <c r="AV29" s="340"/>
      <c r="AW29" s="340"/>
    </row>
    <row r="30" spans="1:49" ht="15" thickBot="1" x14ac:dyDescent="0.4">
      <c r="A30" s="322" t="s">
        <v>22</v>
      </c>
      <c r="B30" s="322" t="s">
        <v>728</v>
      </c>
      <c r="C30" s="349">
        <v>10</v>
      </c>
      <c r="D30" s="340">
        <v>36390.140071508999</v>
      </c>
      <c r="E30" s="341">
        <v>0.84</v>
      </c>
      <c r="F30" s="340">
        <v>232314.65421651301</v>
      </c>
      <c r="G30" s="340"/>
      <c r="H30" s="340"/>
      <c r="I30" s="340"/>
      <c r="J30" s="340">
        <v>30567.717660067599</v>
      </c>
      <c r="K30" s="340">
        <v>30567.717660067599</v>
      </c>
      <c r="L30" s="340">
        <v>30567.717660067599</v>
      </c>
      <c r="M30" s="340">
        <v>30567.717660067599</v>
      </c>
      <c r="N30" s="340">
        <v>18340.630596040501</v>
      </c>
      <c r="O30" s="340">
        <v>18340.630596040501</v>
      </c>
      <c r="P30" s="340">
        <v>18340.630596040501</v>
      </c>
      <c r="Q30" s="340">
        <v>18340.630596040501</v>
      </c>
      <c r="R30" s="340">
        <v>18340.630596040501</v>
      </c>
      <c r="S30" s="340">
        <v>18340.630596040501</v>
      </c>
      <c r="T30" s="340"/>
      <c r="U30" s="340"/>
      <c r="V30" s="340"/>
      <c r="W30" s="340"/>
      <c r="X30" s="340"/>
      <c r="Y30" s="340"/>
      <c r="Z30" s="340"/>
      <c r="AA30" s="340"/>
      <c r="AB30" s="340"/>
      <c r="AC30" s="340"/>
      <c r="AD30" s="340"/>
      <c r="AE30" s="340"/>
      <c r="AF30" s="340"/>
      <c r="AG30" s="340"/>
      <c r="AH30" s="340"/>
      <c r="AI30" s="340"/>
      <c r="AJ30" s="340"/>
      <c r="AK30" s="340"/>
      <c r="AL30" s="340"/>
      <c r="AM30" s="340"/>
      <c r="AN30" s="340" t="s">
        <v>709</v>
      </c>
      <c r="AO30" s="340" t="s">
        <v>1228</v>
      </c>
      <c r="AP30" s="340" t="s">
        <v>674</v>
      </c>
      <c r="AQ30" s="340" t="s">
        <v>563</v>
      </c>
      <c r="AR30" s="340" t="s">
        <v>481</v>
      </c>
      <c r="AS30" s="340" t="s">
        <v>481</v>
      </c>
      <c r="AT30" s="340" t="s">
        <v>22</v>
      </c>
      <c r="AU30" s="340"/>
      <c r="AV30" s="340"/>
      <c r="AW30" s="340"/>
    </row>
    <row r="31" spans="1:49" ht="15" thickBot="1" x14ac:dyDescent="0.4">
      <c r="A31" s="322" t="s">
        <v>122</v>
      </c>
      <c r="B31" s="322" t="s">
        <v>729</v>
      </c>
      <c r="C31" s="349">
        <v>2</v>
      </c>
      <c r="D31" s="340">
        <v>17220.344001912399</v>
      </c>
      <c r="E31" s="341">
        <v>1</v>
      </c>
      <c r="F31" s="340">
        <v>34440.688003824798</v>
      </c>
      <c r="G31" s="340"/>
      <c r="H31" s="340"/>
      <c r="I31" s="340"/>
      <c r="J31" s="340">
        <v>17220.344001912399</v>
      </c>
      <c r="K31" s="340">
        <v>17220.344001912399</v>
      </c>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t="s">
        <v>709</v>
      </c>
      <c r="AO31" s="340" t="s">
        <v>1228</v>
      </c>
      <c r="AP31" s="340" t="s">
        <v>674</v>
      </c>
      <c r="AQ31" s="340" t="s">
        <v>563</v>
      </c>
      <c r="AR31" s="340" t="s">
        <v>704</v>
      </c>
      <c r="AS31" s="340" t="s">
        <v>704</v>
      </c>
      <c r="AT31" s="340" t="s">
        <v>122</v>
      </c>
      <c r="AU31" s="340"/>
      <c r="AV31" s="340"/>
      <c r="AW31" s="340"/>
    </row>
    <row r="32" spans="1:49" ht="15" thickBot="1" x14ac:dyDescent="0.4">
      <c r="A32" s="322" t="s">
        <v>122</v>
      </c>
      <c r="B32" s="322" t="s">
        <v>730</v>
      </c>
      <c r="C32" s="349">
        <v>2</v>
      </c>
      <c r="D32" s="340">
        <v>9481.9154880259994</v>
      </c>
      <c r="E32" s="341">
        <v>1</v>
      </c>
      <c r="F32" s="340">
        <v>18963.830976051999</v>
      </c>
      <c r="G32" s="340"/>
      <c r="H32" s="340"/>
      <c r="I32" s="340"/>
      <c r="J32" s="340">
        <v>9481.9154880259994</v>
      </c>
      <c r="K32" s="340">
        <v>9481.9154880259994</v>
      </c>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t="s">
        <v>709</v>
      </c>
      <c r="AO32" s="340" t="s">
        <v>1228</v>
      </c>
      <c r="AP32" s="340" t="s">
        <v>674</v>
      </c>
      <c r="AQ32" s="340" t="s">
        <v>563</v>
      </c>
      <c r="AR32" s="340" t="s">
        <v>704</v>
      </c>
      <c r="AS32" s="340" t="s">
        <v>704</v>
      </c>
      <c r="AT32" s="340" t="s">
        <v>122</v>
      </c>
      <c r="AU32" s="340"/>
      <c r="AV32" s="340"/>
      <c r="AW32" s="340"/>
    </row>
    <row r="33" spans="1:49" ht="15" thickBot="1" x14ac:dyDescent="0.4">
      <c r="A33" s="322" t="s">
        <v>22</v>
      </c>
      <c r="B33" s="322" t="s">
        <v>731</v>
      </c>
      <c r="C33" s="349">
        <v>10</v>
      </c>
      <c r="D33" s="340">
        <v>9210.1670922248904</v>
      </c>
      <c r="E33" s="341">
        <v>0.84</v>
      </c>
      <c r="F33" s="340">
        <v>59261.899138211797</v>
      </c>
      <c r="G33" s="340"/>
      <c r="H33" s="340"/>
      <c r="I33" s="340"/>
      <c r="J33" s="340">
        <v>7736.5403574689099</v>
      </c>
      <c r="K33" s="340">
        <v>7736.5403574689099</v>
      </c>
      <c r="L33" s="340">
        <v>7736.5403574689099</v>
      </c>
      <c r="M33" s="340">
        <v>7736.5403574689099</v>
      </c>
      <c r="N33" s="340">
        <v>4719.2896180560301</v>
      </c>
      <c r="O33" s="340">
        <v>4719.2896180560301</v>
      </c>
      <c r="P33" s="340">
        <v>4719.2896180560301</v>
      </c>
      <c r="Q33" s="340">
        <v>4719.2896180560301</v>
      </c>
      <c r="R33" s="340">
        <v>4719.2896180560301</v>
      </c>
      <c r="S33" s="340">
        <v>4719.2896180560301</v>
      </c>
      <c r="T33" s="340"/>
      <c r="U33" s="340"/>
      <c r="V33" s="340"/>
      <c r="W33" s="340"/>
      <c r="X33" s="340"/>
      <c r="Y33" s="340"/>
      <c r="Z33" s="340"/>
      <c r="AA33" s="340"/>
      <c r="AB33" s="340"/>
      <c r="AC33" s="340"/>
      <c r="AD33" s="340"/>
      <c r="AE33" s="340"/>
      <c r="AF33" s="340"/>
      <c r="AG33" s="340"/>
      <c r="AH33" s="340"/>
      <c r="AI33" s="340"/>
      <c r="AJ33" s="340"/>
      <c r="AK33" s="340"/>
      <c r="AL33" s="340"/>
      <c r="AM33" s="340"/>
      <c r="AN33" s="340" t="s">
        <v>709</v>
      </c>
      <c r="AO33" s="340" t="s">
        <v>1228</v>
      </c>
      <c r="AP33" s="340" t="s">
        <v>674</v>
      </c>
      <c r="AQ33" s="340" t="s">
        <v>563</v>
      </c>
      <c r="AR33" s="340" t="s">
        <v>488</v>
      </c>
      <c r="AS33" s="340" t="s">
        <v>488</v>
      </c>
      <c r="AT33" s="340" t="s">
        <v>22</v>
      </c>
      <c r="AU33" s="340"/>
      <c r="AV33" s="340"/>
      <c r="AW33" s="340"/>
    </row>
    <row r="34" spans="1:49" ht="15" thickBot="1" x14ac:dyDescent="0.4">
      <c r="A34" s="322" t="s">
        <v>22</v>
      </c>
      <c r="B34" s="322" t="s">
        <v>732</v>
      </c>
      <c r="C34" s="349">
        <v>10</v>
      </c>
      <c r="D34" s="340">
        <v>8017.3126339439596</v>
      </c>
      <c r="E34" s="341">
        <v>0.84</v>
      </c>
      <c r="F34" s="340">
        <v>51586.596411849001</v>
      </c>
      <c r="G34" s="340"/>
      <c r="H34" s="340"/>
      <c r="I34" s="340"/>
      <c r="J34" s="340">
        <v>6734.5426125129297</v>
      </c>
      <c r="K34" s="340">
        <v>6734.5426125129297</v>
      </c>
      <c r="L34" s="340">
        <v>6734.5426125129297</v>
      </c>
      <c r="M34" s="340">
        <v>6734.5426125129297</v>
      </c>
      <c r="N34" s="340">
        <v>4108.0709936328903</v>
      </c>
      <c r="O34" s="340">
        <v>4108.0709936328903</v>
      </c>
      <c r="P34" s="340">
        <v>4108.0709936328903</v>
      </c>
      <c r="Q34" s="340">
        <v>4108.0709936328903</v>
      </c>
      <c r="R34" s="340">
        <v>4108.0709936328903</v>
      </c>
      <c r="S34" s="340">
        <v>4108.0709936328903</v>
      </c>
      <c r="T34" s="340"/>
      <c r="U34" s="340"/>
      <c r="V34" s="340"/>
      <c r="W34" s="340"/>
      <c r="X34" s="340"/>
      <c r="Y34" s="340"/>
      <c r="Z34" s="340"/>
      <c r="AA34" s="340"/>
      <c r="AB34" s="340"/>
      <c r="AC34" s="340"/>
      <c r="AD34" s="340"/>
      <c r="AE34" s="340"/>
      <c r="AF34" s="340"/>
      <c r="AG34" s="340"/>
      <c r="AH34" s="340"/>
      <c r="AI34" s="340"/>
      <c r="AJ34" s="340"/>
      <c r="AK34" s="340"/>
      <c r="AL34" s="340"/>
      <c r="AM34" s="340"/>
      <c r="AN34" s="340" t="s">
        <v>709</v>
      </c>
      <c r="AO34" s="340" t="s">
        <v>1228</v>
      </c>
      <c r="AP34" s="340" t="s">
        <v>674</v>
      </c>
      <c r="AQ34" s="340" t="s">
        <v>563</v>
      </c>
      <c r="AR34" s="340" t="s">
        <v>488</v>
      </c>
      <c r="AS34" s="340" t="s">
        <v>488</v>
      </c>
      <c r="AT34" s="340" t="s">
        <v>22</v>
      </c>
      <c r="AU34" s="340"/>
      <c r="AV34" s="340"/>
      <c r="AW34" s="340"/>
    </row>
    <row r="35" spans="1:49" ht="15" thickBot="1" x14ac:dyDescent="0.4">
      <c r="A35" s="322" t="s">
        <v>22</v>
      </c>
      <c r="B35" s="322" t="s">
        <v>733</v>
      </c>
      <c r="C35" s="349">
        <v>10</v>
      </c>
      <c r="D35" s="340">
        <v>4058.5566030753698</v>
      </c>
      <c r="E35" s="341">
        <v>0.84</v>
      </c>
      <c r="F35" s="340">
        <v>26114.3766068281</v>
      </c>
      <c r="G35" s="340"/>
      <c r="H35" s="340"/>
      <c r="I35" s="340"/>
      <c r="J35" s="340">
        <v>3409.18754658331</v>
      </c>
      <c r="K35" s="340">
        <v>3409.18754658331</v>
      </c>
      <c r="L35" s="340">
        <v>3409.18754658331</v>
      </c>
      <c r="M35" s="340">
        <v>3409.18754658331</v>
      </c>
      <c r="N35" s="340">
        <v>2079.6044034158199</v>
      </c>
      <c r="O35" s="340">
        <v>2079.6044034158199</v>
      </c>
      <c r="P35" s="340">
        <v>2079.6044034158199</v>
      </c>
      <c r="Q35" s="340">
        <v>2079.6044034158199</v>
      </c>
      <c r="R35" s="340">
        <v>2079.6044034158199</v>
      </c>
      <c r="S35" s="340">
        <v>2079.6044034158199</v>
      </c>
      <c r="T35" s="340"/>
      <c r="U35" s="340"/>
      <c r="V35" s="340"/>
      <c r="W35" s="340"/>
      <c r="X35" s="340"/>
      <c r="Y35" s="340"/>
      <c r="Z35" s="340"/>
      <c r="AA35" s="340"/>
      <c r="AB35" s="340"/>
      <c r="AC35" s="340"/>
      <c r="AD35" s="340"/>
      <c r="AE35" s="340"/>
      <c r="AF35" s="340"/>
      <c r="AG35" s="340"/>
      <c r="AH35" s="340"/>
      <c r="AI35" s="340"/>
      <c r="AJ35" s="340"/>
      <c r="AK35" s="340"/>
      <c r="AL35" s="340"/>
      <c r="AM35" s="340"/>
      <c r="AN35" s="340" t="s">
        <v>709</v>
      </c>
      <c r="AO35" s="340" t="s">
        <v>1228</v>
      </c>
      <c r="AP35" s="340" t="s">
        <v>674</v>
      </c>
      <c r="AQ35" s="340" t="s">
        <v>563</v>
      </c>
      <c r="AR35" s="340" t="s">
        <v>481</v>
      </c>
      <c r="AS35" s="340" t="s">
        <v>481</v>
      </c>
      <c r="AT35" s="340" t="s">
        <v>22</v>
      </c>
      <c r="AU35" s="340"/>
      <c r="AV35" s="340"/>
      <c r="AW35" s="340"/>
    </row>
    <row r="36" spans="1:49" ht="15" thickBot="1" x14ac:dyDescent="0.4">
      <c r="A36" s="322" t="s">
        <v>55</v>
      </c>
      <c r="B36" s="322" t="s">
        <v>664</v>
      </c>
      <c r="C36" s="349">
        <v>9.77835889525055</v>
      </c>
      <c r="D36" s="340">
        <v>1032384.18957044</v>
      </c>
      <c r="E36" s="341">
        <v>0.85215062634976102</v>
      </c>
      <c r="F36" s="340">
        <v>5659659.6476446697</v>
      </c>
      <c r="G36" s="340"/>
      <c r="H36" s="340"/>
      <c r="I36" s="340"/>
      <c r="J36" s="340">
        <v>879746.85140726401</v>
      </c>
      <c r="K36" s="340">
        <v>879746.85140726401</v>
      </c>
      <c r="L36" s="340">
        <v>879746.85140726401</v>
      </c>
      <c r="M36" s="340">
        <v>879746.85140726401</v>
      </c>
      <c r="N36" s="340">
        <v>382912.31568614102</v>
      </c>
      <c r="O36" s="340">
        <v>382912.31568614102</v>
      </c>
      <c r="P36" s="340">
        <v>382912.31568614102</v>
      </c>
      <c r="Q36" s="340">
        <v>382912.31568614102</v>
      </c>
      <c r="R36" s="340">
        <v>304511.48963552702</v>
      </c>
      <c r="S36" s="340">
        <v>304511.48963552702</v>
      </c>
      <c r="T36" s="340"/>
      <c r="U36" s="340"/>
      <c r="V36" s="340"/>
      <c r="W36" s="340"/>
      <c r="X36" s="340"/>
      <c r="Y36" s="340"/>
      <c r="Z36" s="340"/>
      <c r="AA36" s="340"/>
      <c r="AB36" s="340"/>
      <c r="AC36" s="340"/>
      <c r="AD36" s="340"/>
      <c r="AE36" s="340"/>
      <c r="AF36" s="340"/>
      <c r="AG36" s="340"/>
      <c r="AH36" s="340"/>
      <c r="AI36" s="340"/>
      <c r="AJ36" s="340"/>
      <c r="AK36" s="340"/>
      <c r="AL36" s="340"/>
      <c r="AM36" s="340"/>
      <c r="AN36" s="340" t="s">
        <v>709</v>
      </c>
      <c r="AO36" s="340" t="s">
        <v>1228</v>
      </c>
      <c r="AP36" s="340" t="s">
        <v>674</v>
      </c>
      <c r="AQ36" s="340" t="s">
        <v>563</v>
      </c>
      <c r="AR36" s="340" t="s">
        <v>489</v>
      </c>
      <c r="AS36" s="340" t="s">
        <v>489</v>
      </c>
      <c r="AT36" s="340" t="s">
        <v>22</v>
      </c>
      <c r="AU36" s="340"/>
      <c r="AV36" s="340"/>
      <c r="AW36" s="340"/>
    </row>
    <row r="37" spans="1:49" ht="15" thickBot="1" x14ac:dyDescent="0.4">
      <c r="A37" s="322" t="s">
        <v>377</v>
      </c>
      <c r="B37" s="322" t="s">
        <v>734</v>
      </c>
      <c r="C37" s="349">
        <v>17.399999999999999</v>
      </c>
      <c r="D37" s="340">
        <v>29881254.4588544</v>
      </c>
      <c r="E37" s="341">
        <v>0.53</v>
      </c>
      <c r="F37" s="340">
        <v>275564928.619555</v>
      </c>
      <c r="G37" s="340"/>
      <c r="H37" s="340"/>
      <c r="I37" s="340"/>
      <c r="J37" s="340">
        <v>15837064.8631928</v>
      </c>
      <c r="K37" s="340">
        <v>15837064.8631928</v>
      </c>
      <c r="L37" s="340">
        <v>15837064.8631928</v>
      </c>
      <c r="M37" s="340">
        <v>15837064.8631928</v>
      </c>
      <c r="N37" s="340">
        <v>15837064.8631928</v>
      </c>
      <c r="O37" s="340">
        <v>15837064.8631928</v>
      </c>
      <c r="P37" s="340">
        <v>15837064.8631928</v>
      </c>
      <c r="Q37" s="340">
        <v>15837064.8631928</v>
      </c>
      <c r="R37" s="340">
        <v>15837064.8631928</v>
      </c>
      <c r="S37" s="340">
        <v>15837064.8631928</v>
      </c>
      <c r="T37" s="340">
        <v>15837064.8631928</v>
      </c>
      <c r="U37" s="340">
        <v>15837064.8631928</v>
      </c>
      <c r="V37" s="340">
        <v>15837064.8631928</v>
      </c>
      <c r="W37" s="340">
        <v>15837064.8631928</v>
      </c>
      <c r="X37" s="340">
        <v>15837064.8631928</v>
      </c>
      <c r="Y37" s="340">
        <v>15837064.8631928</v>
      </c>
      <c r="Z37" s="340">
        <v>15837064.8631928</v>
      </c>
      <c r="AA37" s="340">
        <v>6334825.9452771302</v>
      </c>
      <c r="AB37" s="340"/>
      <c r="AC37" s="340"/>
      <c r="AD37" s="340"/>
      <c r="AE37" s="340"/>
      <c r="AF37" s="340"/>
      <c r="AG37" s="340"/>
      <c r="AH37" s="340"/>
      <c r="AI37" s="340"/>
      <c r="AJ37" s="340"/>
      <c r="AK37" s="340"/>
      <c r="AL37" s="340"/>
      <c r="AM37" s="340"/>
      <c r="AN37" s="340" t="s">
        <v>709</v>
      </c>
      <c r="AO37" s="340" t="s">
        <v>1229</v>
      </c>
      <c r="AP37" s="340" t="s">
        <v>538</v>
      </c>
      <c r="AQ37" s="340" t="s">
        <v>198</v>
      </c>
      <c r="AR37" s="340" t="s">
        <v>377</v>
      </c>
      <c r="AS37" s="340" t="s">
        <v>377</v>
      </c>
      <c r="AT37" s="340" t="s">
        <v>125</v>
      </c>
      <c r="AU37" s="340"/>
      <c r="AV37" s="340"/>
      <c r="AW37" s="340"/>
    </row>
    <row r="38" spans="1:49" ht="15" thickBot="1" x14ac:dyDescent="0.4">
      <c r="A38" s="322" t="s">
        <v>696</v>
      </c>
      <c r="B38" s="322" t="s">
        <v>618</v>
      </c>
      <c r="C38" s="349">
        <v>7.5</v>
      </c>
      <c r="D38" s="340">
        <v>2812360.3252224498</v>
      </c>
      <c r="E38" s="341">
        <v>0.94</v>
      </c>
      <c r="F38" s="340">
        <v>19827140.2928183</v>
      </c>
      <c r="G38" s="340"/>
      <c r="H38" s="340"/>
      <c r="I38" s="340"/>
      <c r="J38" s="340">
        <v>2643618.7057090998</v>
      </c>
      <c r="K38" s="340">
        <v>2643618.7057090998</v>
      </c>
      <c r="L38" s="340">
        <v>2643618.7057090998</v>
      </c>
      <c r="M38" s="340">
        <v>2643618.7057090998</v>
      </c>
      <c r="N38" s="340">
        <v>2643618.7057090998</v>
      </c>
      <c r="O38" s="340">
        <v>2643618.7057090998</v>
      </c>
      <c r="P38" s="340">
        <v>2643618.7057090998</v>
      </c>
      <c r="Q38" s="340">
        <v>1321809.3528545499</v>
      </c>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t="s">
        <v>709</v>
      </c>
      <c r="AO38" s="340" t="s">
        <v>1230</v>
      </c>
      <c r="AP38" s="340" t="s">
        <v>585</v>
      </c>
      <c r="AQ38" s="340" t="s">
        <v>198</v>
      </c>
      <c r="AR38" s="340" t="s">
        <v>347</v>
      </c>
      <c r="AS38" s="340" t="s">
        <v>347</v>
      </c>
      <c r="AT38" s="340" t="s">
        <v>125</v>
      </c>
      <c r="AU38" s="340"/>
      <c r="AV38" s="340"/>
      <c r="AW38" s="340"/>
    </row>
    <row r="39" spans="1:49" ht="15" thickBot="1" x14ac:dyDescent="0.4">
      <c r="A39" s="322" t="s">
        <v>23</v>
      </c>
      <c r="B39" s="322" t="s">
        <v>17</v>
      </c>
      <c r="C39" s="349"/>
      <c r="D39" s="340"/>
      <c r="E39" s="341"/>
      <c r="F39" s="340">
        <v>0</v>
      </c>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t="s">
        <v>709</v>
      </c>
      <c r="AO39" s="340" t="s">
        <v>1230</v>
      </c>
      <c r="AP39" s="340" t="s">
        <v>585</v>
      </c>
      <c r="AQ39" s="340" t="s">
        <v>198</v>
      </c>
      <c r="AR39" s="340"/>
      <c r="AS39" s="340"/>
      <c r="AT39" s="340"/>
      <c r="AU39" s="340"/>
      <c r="AV39" s="340"/>
      <c r="AW39" s="340"/>
    </row>
    <row r="40" spans="1:49" ht="15" thickBot="1" x14ac:dyDescent="0.4">
      <c r="A40" s="322" t="s">
        <v>23</v>
      </c>
      <c r="B40" s="322" t="s">
        <v>18</v>
      </c>
      <c r="C40" s="349"/>
      <c r="D40" s="340"/>
      <c r="E40" s="341"/>
      <c r="F40" s="340">
        <v>0</v>
      </c>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t="s">
        <v>709</v>
      </c>
      <c r="AO40" s="340" t="s">
        <v>1230</v>
      </c>
      <c r="AP40" s="340" t="s">
        <v>585</v>
      </c>
      <c r="AQ40" s="340" t="s">
        <v>198</v>
      </c>
      <c r="AR40" s="340"/>
      <c r="AS40" s="340"/>
      <c r="AT40" s="340"/>
      <c r="AU40" s="340"/>
      <c r="AV40" s="340"/>
      <c r="AW40" s="340"/>
    </row>
    <row r="41" spans="1:49" ht="15" thickBot="1" x14ac:dyDescent="0.4">
      <c r="A41" s="322" t="s">
        <v>696</v>
      </c>
      <c r="B41" s="322" t="s">
        <v>735</v>
      </c>
      <c r="C41" s="349">
        <v>8.6</v>
      </c>
      <c r="D41" s="340">
        <v>20551992.602012899</v>
      </c>
      <c r="E41" s="341">
        <v>0.94</v>
      </c>
      <c r="F41" s="340">
        <v>166142308.19467199</v>
      </c>
      <c r="G41" s="340"/>
      <c r="H41" s="340"/>
      <c r="I41" s="340"/>
      <c r="J41" s="340">
        <v>19318873.045892101</v>
      </c>
      <c r="K41" s="340">
        <v>19318873.045892101</v>
      </c>
      <c r="L41" s="340">
        <v>19318873.045892101</v>
      </c>
      <c r="M41" s="340">
        <v>19318873.045892101</v>
      </c>
      <c r="N41" s="340">
        <v>19318873.045892101</v>
      </c>
      <c r="O41" s="340">
        <v>19318873.045892101</v>
      </c>
      <c r="P41" s="340">
        <v>19318873.045892101</v>
      </c>
      <c r="Q41" s="340">
        <v>19318873.045892101</v>
      </c>
      <c r="R41" s="340">
        <v>11591323.8275353</v>
      </c>
      <c r="S41" s="340"/>
      <c r="T41" s="340"/>
      <c r="U41" s="340"/>
      <c r="V41" s="340"/>
      <c r="W41" s="340"/>
      <c r="X41" s="340"/>
      <c r="Y41" s="340"/>
      <c r="Z41" s="340"/>
      <c r="AA41" s="340"/>
      <c r="AB41" s="340"/>
      <c r="AC41" s="340"/>
      <c r="AD41" s="340"/>
      <c r="AE41" s="340"/>
      <c r="AF41" s="340"/>
      <c r="AG41" s="340"/>
      <c r="AH41" s="340"/>
      <c r="AI41" s="340"/>
      <c r="AJ41" s="340"/>
      <c r="AK41" s="340"/>
      <c r="AL41" s="340"/>
      <c r="AM41" s="340"/>
      <c r="AN41" s="340" t="s">
        <v>709</v>
      </c>
      <c r="AO41" s="340" t="s">
        <v>1230</v>
      </c>
      <c r="AP41" s="340" t="s">
        <v>585</v>
      </c>
      <c r="AQ41" s="340" t="s">
        <v>198</v>
      </c>
      <c r="AR41" s="340" t="s">
        <v>347</v>
      </c>
      <c r="AS41" s="340" t="s">
        <v>347</v>
      </c>
      <c r="AT41" s="340" t="s">
        <v>125</v>
      </c>
      <c r="AU41" s="340"/>
      <c r="AV41" s="340"/>
      <c r="AW41" s="340"/>
    </row>
    <row r="42" spans="1:49" ht="15" thickBot="1" x14ac:dyDescent="0.4">
      <c r="A42" s="322" t="s">
        <v>22</v>
      </c>
      <c r="B42" s="322" t="s">
        <v>736</v>
      </c>
      <c r="C42" s="349">
        <v>14.6542481694351</v>
      </c>
      <c r="D42" s="340">
        <v>7834590.4432149902</v>
      </c>
      <c r="E42" s="341">
        <v>0.8</v>
      </c>
      <c r="F42" s="340">
        <v>83416170.129935205</v>
      </c>
      <c r="G42" s="340"/>
      <c r="H42" s="340"/>
      <c r="I42" s="340"/>
      <c r="J42" s="340">
        <v>6267672.3545719804</v>
      </c>
      <c r="K42" s="340">
        <v>6267672.3545719804</v>
      </c>
      <c r="L42" s="340">
        <v>6267250.50263354</v>
      </c>
      <c r="M42" s="340">
        <v>6231149.0290741799</v>
      </c>
      <c r="N42" s="340">
        <v>5778773.8563105101</v>
      </c>
      <c r="O42" s="340">
        <v>5762033.6842172202</v>
      </c>
      <c r="P42" s="340">
        <v>5762033.6842172202</v>
      </c>
      <c r="Q42" s="340">
        <v>5762033.6842172202</v>
      </c>
      <c r="R42" s="340">
        <v>5762033.6842172202</v>
      </c>
      <c r="S42" s="340">
        <v>5762033.6842172202</v>
      </c>
      <c r="T42" s="340">
        <v>5725996.3907134002</v>
      </c>
      <c r="U42" s="340">
        <v>5544936.3870920101</v>
      </c>
      <c r="V42" s="340">
        <v>5436291.9676099299</v>
      </c>
      <c r="W42" s="340">
        <v>5436291.9676099299</v>
      </c>
      <c r="X42" s="340">
        <v>1649966.8986617101</v>
      </c>
      <c r="Y42" s="340"/>
      <c r="Z42" s="340"/>
      <c r="AA42" s="340"/>
      <c r="AB42" s="340"/>
      <c r="AC42" s="340"/>
      <c r="AD42" s="340"/>
      <c r="AE42" s="340"/>
      <c r="AF42" s="340"/>
      <c r="AG42" s="340"/>
      <c r="AH42" s="340"/>
      <c r="AI42" s="340"/>
      <c r="AJ42" s="340"/>
      <c r="AK42" s="340"/>
      <c r="AL42" s="340"/>
      <c r="AM42" s="340"/>
      <c r="AN42" s="340" t="s">
        <v>709</v>
      </c>
      <c r="AO42" s="340" t="s">
        <v>1231</v>
      </c>
      <c r="AP42" s="340" t="s">
        <v>441</v>
      </c>
      <c r="AQ42" s="340" t="s">
        <v>563</v>
      </c>
      <c r="AR42" s="340" t="s">
        <v>480</v>
      </c>
      <c r="AS42" s="340" t="s">
        <v>480</v>
      </c>
      <c r="AT42" s="340" t="s">
        <v>22</v>
      </c>
      <c r="AU42" s="340"/>
      <c r="AV42" s="340"/>
      <c r="AW42" s="340"/>
    </row>
    <row r="43" spans="1:49" ht="15" thickBot="1" x14ac:dyDescent="0.4">
      <c r="A43" s="322" t="s">
        <v>63</v>
      </c>
      <c r="B43" s="322" t="s">
        <v>737</v>
      </c>
      <c r="C43" s="349">
        <v>15</v>
      </c>
      <c r="D43" s="340">
        <v>652394.25507918501</v>
      </c>
      <c r="E43" s="341">
        <v>0.8</v>
      </c>
      <c r="F43" s="340">
        <v>7828731.0609502299</v>
      </c>
      <c r="G43" s="340"/>
      <c r="H43" s="340"/>
      <c r="I43" s="340"/>
      <c r="J43" s="340">
        <v>521915.40406334802</v>
      </c>
      <c r="K43" s="340">
        <v>521915.40406334802</v>
      </c>
      <c r="L43" s="340">
        <v>521915.40406334802</v>
      </c>
      <c r="M43" s="340">
        <v>521915.40406334802</v>
      </c>
      <c r="N43" s="340">
        <v>521915.40406334802</v>
      </c>
      <c r="O43" s="340">
        <v>521915.40406334802</v>
      </c>
      <c r="P43" s="340">
        <v>521915.40406334802</v>
      </c>
      <c r="Q43" s="340">
        <v>521915.40406334802</v>
      </c>
      <c r="R43" s="340">
        <v>521915.40406334802</v>
      </c>
      <c r="S43" s="340">
        <v>521915.40406334802</v>
      </c>
      <c r="T43" s="340">
        <v>521915.40406334802</v>
      </c>
      <c r="U43" s="340">
        <v>521915.40406334802</v>
      </c>
      <c r="V43" s="340">
        <v>521915.40406334802</v>
      </c>
      <c r="W43" s="340">
        <v>521915.40406334802</v>
      </c>
      <c r="X43" s="340">
        <v>521915.40406334802</v>
      </c>
      <c r="Y43" s="340"/>
      <c r="Z43" s="340"/>
      <c r="AA43" s="340"/>
      <c r="AB43" s="340"/>
      <c r="AC43" s="340"/>
      <c r="AD43" s="340"/>
      <c r="AE43" s="340"/>
      <c r="AF43" s="340"/>
      <c r="AG43" s="340"/>
      <c r="AH43" s="340"/>
      <c r="AI43" s="340"/>
      <c r="AJ43" s="340"/>
      <c r="AK43" s="340"/>
      <c r="AL43" s="340"/>
      <c r="AM43" s="340"/>
      <c r="AN43" s="340" t="s">
        <v>709</v>
      </c>
      <c r="AO43" s="340" t="s">
        <v>1231</v>
      </c>
      <c r="AP43" s="340" t="s">
        <v>441</v>
      </c>
      <c r="AQ43" s="340" t="s">
        <v>563</v>
      </c>
      <c r="AR43" s="340" t="s">
        <v>353</v>
      </c>
      <c r="AS43" s="340" t="s">
        <v>353</v>
      </c>
      <c r="AT43" s="340" t="s">
        <v>22</v>
      </c>
      <c r="AU43" s="340"/>
      <c r="AV43" s="340"/>
      <c r="AW43" s="340"/>
    </row>
    <row r="44" spans="1:49" ht="15" thickBot="1" x14ac:dyDescent="0.4">
      <c r="A44" s="322" t="s">
        <v>63</v>
      </c>
      <c r="B44" s="322" t="s">
        <v>738</v>
      </c>
      <c r="C44" s="349">
        <v>15</v>
      </c>
      <c r="D44" s="340">
        <v>410741.48081762402</v>
      </c>
      <c r="E44" s="341">
        <v>0.8</v>
      </c>
      <c r="F44" s="340">
        <v>4928897.7698114896</v>
      </c>
      <c r="G44" s="340"/>
      <c r="H44" s="340"/>
      <c r="I44" s="340"/>
      <c r="J44" s="340">
        <v>328593.18465409899</v>
      </c>
      <c r="K44" s="340">
        <v>328593.18465409899</v>
      </c>
      <c r="L44" s="340">
        <v>328593.18465409899</v>
      </c>
      <c r="M44" s="340">
        <v>328593.18465409899</v>
      </c>
      <c r="N44" s="340">
        <v>328593.18465409899</v>
      </c>
      <c r="O44" s="340">
        <v>328593.18465409899</v>
      </c>
      <c r="P44" s="340">
        <v>328593.18465409899</v>
      </c>
      <c r="Q44" s="340">
        <v>328593.18465409899</v>
      </c>
      <c r="R44" s="340">
        <v>328593.18465409899</v>
      </c>
      <c r="S44" s="340">
        <v>328593.18465409899</v>
      </c>
      <c r="T44" s="340">
        <v>328593.18465409899</v>
      </c>
      <c r="U44" s="340">
        <v>328593.18465409899</v>
      </c>
      <c r="V44" s="340">
        <v>328593.18465409899</v>
      </c>
      <c r="W44" s="340">
        <v>328593.18465409899</v>
      </c>
      <c r="X44" s="340">
        <v>328593.18465409899</v>
      </c>
      <c r="Y44" s="340"/>
      <c r="Z44" s="340"/>
      <c r="AA44" s="340"/>
      <c r="AB44" s="340"/>
      <c r="AC44" s="340"/>
      <c r="AD44" s="340"/>
      <c r="AE44" s="340"/>
      <c r="AF44" s="340"/>
      <c r="AG44" s="340"/>
      <c r="AH44" s="340"/>
      <c r="AI44" s="340"/>
      <c r="AJ44" s="340"/>
      <c r="AK44" s="340"/>
      <c r="AL44" s="340"/>
      <c r="AM44" s="340"/>
      <c r="AN44" s="340" t="s">
        <v>709</v>
      </c>
      <c r="AO44" s="340" t="s">
        <v>1231</v>
      </c>
      <c r="AP44" s="340" t="s">
        <v>441</v>
      </c>
      <c r="AQ44" s="340" t="s">
        <v>563</v>
      </c>
      <c r="AR44" s="340" t="s">
        <v>347</v>
      </c>
      <c r="AS44" s="340" t="s">
        <v>347</v>
      </c>
      <c r="AT44" s="340" t="s">
        <v>125</v>
      </c>
      <c r="AU44" s="340"/>
      <c r="AV44" s="340"/>
      <c r="AW44" s="340"/>
    </row>
    <row r="45" spans="1:49" ht="15" thickBot="1" x14ac:dyDescent="0.4">
      <c r="A45" s="322" t="s">
        <v>236</v>
      </c>
      <c r="B45" s="322" t="s">
        <v>739</v>
      </c>
      <c r="C45" s="349">
        <v>15</v>
      </c>
      <c r="D45" s="340">
        <v>364096.33666551101</v>
      </c>
      <c r="E45" s="341">
        <v>0.8</v>
      </c>
      <c r="F45" s="340">
        <v>4369156.0399861299</v>
      </c>
      <c r="G45" s="340"/>
      <c r="H45" s="340"/>
      <c r="I45" s="340"/>
      <c r="J45" s="340">
        <v>291277.06933240901</v>
      </c>
      <c r="K45" s="340">
        <v>291277.06933240901</v>
      </c>
      <c r="L45" s="340">
        <v>291277.06933240901</v>
      </c>
      <c r="M45" s="340">
        <v>291277.06933240901</v>
      </c>
      <c r="N45" s="340">
        <v>291277.06933240901</v>
      </c>
      <c r="O45" s="340">
        <v>291277.06933240901</v>
      </c>
      <c r="P45" s="340">
        <v>291277.06933240901</v>
      </c>
      <c r="Q45" s="340">
        <v>291277.06933240901</v>
      </c>
      <c r="R45" s="340">
        <v>291277.06933240901</v>
      </c>
      <c r="S45" s="340">
        <v>291277.06933240901</v>
      </c>
      <c r="T45" s="340">
        <v>291277.06933240901</v>
      </c>
      <c r="U45" s="340">
        <v>291277.06933240901</v>
      </c>
      <c r="V45" s="340">
        <v>291277.06933240901</v>
      </c>
      <c r="W45" s="340">
        <v>291277.06933240901</v>
      </c>
      <c r="X45" s="340">
        <v>291277.06933240901</v>
      </c>
      <c r="Y45" s="340"/>
      <c r="Z45" s="340"/>
      <c r="AA45" s="340"/>
      <c r="AB45" s="340"/>
      <c r="AC45" s="340"/>
      <c r="AD45" s="340"/>
      <c r="AE45" s="340"/>
      <c r="AF45" s="340"/>
      <c r="AG45" s="340"/>
      <c r="AH45" s="340"/>
      <c r="AI45" s="340"/>
      <c r="AJ45" s="340"/>
      <c r="AK45" s="340"/>
      <c r="AL45" s="340"/>
      <c r="AM45" s="340"/>
      <c r="AN45" s="340" t="s">
        <v>709</v>
      </c>
      <c r="AO45" s="340" t="s">
        <v>1231</v>
      </c>
      <c r="AP45" s="340" t="s">
        <v>441</v>
      </c>
      <c r="AQ45" s="340" t="s">
        <v>563</v>
      </c>
      <c r="AR45" s="340" t="s">
        <v>347</v>
      </c>
      <c r="AS45" s="340" t="s">
        <v>347</v>
      </c>
      <c r="AT45" s="340" t="s">
        <v>125</v>
      </c>
      <c r="AU45" s="340"/>
      <c r="AV45" s="340"/>
      <c r="AW45" s="340"/>
    </row>
    <row r="46" spans="1:49" ht="15" thickBot="1" x14ac:dyDescent="0.4">
      <c r="A46" s="322" t="s">
        <v>22</v>
      </c>
      <c r="B46" s="322" t="s">
        <v>740</v>
      </c>
      <c r="C46" s="349">
        <v>9.5</v>
      </c>
      <c r="D46" s="340">
        <v>420541.67791660503</v>
      </c>
      <c r="E46" s="341">
        <v>0.8</v>
      </c>
      <c r="F46" s="340">
        <v>3196116.7521662</v>
      </c>
      <c r="G46" s="340"/>
      <c r="H46" s="340"/>
      <c r="I46" s="340"/>
      <c r="J46" s="340">
        <v>336433.34233328397</v>
      </c>
      <c r="K46" s="340">
        <v>336433.34233328397</v>
      </c>
      <c r="L46" s="340">
        <v>336433.34233328397</v>
      </c>
      <c r="M46" s="340">
        <v>336433.34233328397</v>
      </c>
      <c r="N46" s="340">
        <v>336433.34233328397</v>
      </c>
      <c r="O46" s="340">
        <v>336433.34233328397</v>
      </c>
      <c r="P46" s="340">
        <v>336433.34233328397</v>
      </c>
      <c r="Q46" s="340">
        <v>336433.34233328397</v>
      </c>
      <c r="R46" s="340">
        <v>336433.34233328397</v>
      </c>
      <c r="S46" s="340">
        <v>168216.67116664199</v>
      </c>
      <c r="T46" s="340"/>
      <c r="U46" s="340"/>
      <c r="V46" s="340"/>
      <c r="W46" s="340"/>
      <c r="X46" s="340"/>
      <c r="Y46" s="340"/>
      <c r="Z46" s="340"/>
      <c r="AA46" s="340"/>
      <c r="AB46" s="340"/>
      <c r="AC46" s="340"/>
      <c r="AD46" s="340"/>
      <c r="AE46" s="340"/>
      <c r="AF46" s="340"/>
      <c r="AG46" s="340"/>
      <c r="AH46" s="340"/>
      <c r="AI46" s="340"/>
      <c r="AJ46" s="340"/>
      <c r="AK46" s="340"/>
      <c r="AL46" s="340"/>
      <c r="AM46" s="340"/>
      <c r="AN46" s="340" t="s">
        <v>709</v>
      </c>
      <c r="AO46" s="340" t="s">
        <v>1231</v>
      </c>
      <c r="AP46" s="340" t="s">
        <v>441</v>
      </c>
      <c r="AQ46" s="340" t="s">
        <v>563</v>
      </c>
      <c r="AR46" s="340" t="s">
        <v>488</v>
      </c>
      <c r="AS46" s="340" t="s">
        <v>488</v>
      </c>
      <c r="AT46" s="340" t="s">
        <v>22</v>
      </c>
      <c r="AU46" s="340"/>
      <c r="AV46" s="340"/>
      <c r="AW46" s="340"/>
    </row>
    <row r="47" spans="1:49" ht="15" thickBot="1" x14ac:dyDescent="0.4">
      <c r="A47" s="322" t="s">
        <v>22</v>
      </c>
      <c r="B47" s="322" t="s">
        <v>741</v>
      </c>
      <c r="C47" s="349">
        <v>10</v>
      </c>
      <c r="D47" s="340">
        <v>172167.08655202601</v>
      </c>
      <c r="E47" s="341">
        <v>0.8</v>
      </c>
      <c r="F47" s="340">
        <v>1377336.69241621</v>
      </c>
      <c r="G47" s="340"/>
      <c r="H47" s="340"/>
      <c r="I47" s="340"/>
      <c r="J47" s="340">
        <v>137733.66924162101</v>
      </c>
      <c r="K47" s="340">
        <v>137733.66924162101</v>
      </c>
      <c r="L47" s="340">
        <v>137733.66924162101</v>
      </c>
      <c r="M47" s="340">
        <v>137733.66924162101</v>
      </c>
      <c r="N47" s="340">
        <v>137733.66924162101</v>
      </c>
      <c r="O47" s="340">
        <v>137733.66924162101</v>
      </c>
      <c r="P47" s="340">
        <v>137733.66924162101</v>
      </c>
      <c r="Q47" s="340">
        <v>137733.66924162101</v>
      </c>
      <c r="R47" s="340">
        <v>137733.66924162101</v>
      </c>
      <c r="S47" s="340">
        <v>137733.66924162101</v>
      </c>
      <c r="T47" s="340"/>
      <c r="U47" s="340"/>
      <c r="V47" s="340"/>
      <c r="W47" s="340"/>
      <c r="X47" s="340"/>
      <c r="Y47" s="340"/>
      <c r="Z47" s="340"/>
      <c r="AA47" s="340"/>
      <c r="AB47" s="340"/>
      <c r="AC47" s="340"/>
      <c r="AD47" s="340"/>
      <c r="AE47" s="340"/>
      <c r="AF47" s="340"/>
      <c r="AG47" s="340"/>
      <c r="AH47" s="340"/>
      <c r="AI47" s="340"/>
      <c r="AJ47" s="340"/>
      <c r="AK47" s="340"/>
      <c r="AL47" s="340"/>
      <c r="AM47" s="340"/>
      <c r="AN47" s="340" t="s">
        <v>709</v>
      </c>
      <c r="AO47" s="340" t="s">
        <v>1231</v>
      </c>
      <c r="AP47" s="340" t="s">
        <v>441</v>
      </c>
      <c r="AQ47" s="340" t="s">
        <v>563</v>
      </c>
      <c r="AR47" s="340" t="s">
        <v>351</v>
      </c>
      <c r="AS47" s="340" t="s">
        <v>351</v>
      </c>
      <c r="AT47" s="340" t="s">
        <v>22</v>
      </c>
      <c r="AU47" s="340"/>
      <c r="AV47" s="340"/>
      <c r="AW47" s="340"/>
    </row>
    <row r="48" spans="1:49" ht="15" thickBot="1" x14ac:dyDescent="0.4">
      <c r="A48" s="322" t="s">
        <v>22</v>
      </c>
      <c r="B48" s="322" t="s">
        <v>742</v>
      </c>
      <c r="C48" s="349">
        <v>10</v>
      </c>
      <c r="D48" s="340">
        <v>110093.945714192</v>
      </c>
      <c r="E48" s="341">
        <v>0.8</v>
      </c>
      <c r="F48" s="340">
        <v>880751.56571353704</v>
      </c>
      <c r="G48" s="340"/>
      <c r="H48" s="340"/>
      <c r="I48" s="340"/>
      <c r="J48" s="340">
        <v>88075.156571353597</v>
      </c>
      <c r="K48" s="340">
        <v>88075.156571353597</v>
      </c>
      <c r="L48" s="340">
        <v>88075.156571353597</v>
      </c>
      <c r="M48" s="340">
        <v>88075.156571353597</v>
      </c>
      <c r="N48" s="340">
        <v>88075.156571353597</v>
      </c>
      <c r="O48" s="340">
        <v>88075.156571353597</v>
      </c>
      <c r="P48" s="340">
        <v>88075.156571353597</v>
      </c>
      <c r="Q48" s="340">
        <v>88075.156571353597</v>
      </c>
      <c r="R48" s="340">
        <v>88075.156571353597</v>
      </c>
      <c r="S48" s="340">
        <v>88075.156571353597</v>
      </c>
      <c r="T48" s="340"/>
      <c r="U48" s="340"/>
      <c r="V48" s="340"/>
      <c r="W48" s="340"/>
      <c r="X48" s="340"/>
      <c r="Y48" s="340"/>
      <c r="Z48" s="340"/>
      <c r="AA48" s="340"/>
      <c r="AB48" s="340"/>
      <c r="AC48" s="340"/>
      <c r="AD48" s="340"/>
      <c r="AE48" s="340"/>
      <c r="AF48" s="340"/>
      <c r="AG48" s="340"/>
      <c r="AH48" s="340"/>
      <c r="AI48" s="340"/>
      <c r="AJ48" s="340"/>
      <c r="AK48" s="340"/>
      <c r="AL48" s="340"/>
      <c r="AM48" s="340"/>
      <c r="AN48" s="340" t="s">
        <v>709</v>
      </c>
      <c r="AO48" s="340" t="s">
        <v>1231</v>
      </c>
      <c r="AP48" s="340" t="s">
        <v>441</v>
      </c>
      <c r="AQ48" s="340" t="s">
        <v>563</v>
      </c>
      <c r="AR48" s="340" t="s">
        <v>351</v>
      </c>
      <c r="AS48" s="340" t="s">
        <v>351</v>
      </c>
      <c r="AT48" s="340" t="s">
        <v>22</v>
      </c>
      <c r="AU48" s="340"/>
      <c r="AV48" s="340"/>
      <c r="AW48" s="340"/>
    </row>
    <row r="49" spans="1:49" ht="15" thickBot="1" x14ac:dyDescent="0.4">
      <c r="A49" s="322" t="s">
        <v>236</v>
      </c>
      <c r="B49" s="322" t="s">
        <v>743</v>
      </c>
      <c r="C49" s="349">
        <v>7</v>
      </c>
      <c r="D49" s="340">
        <v>92790.095854268206</v>
      </c>
      <c r="E49" s="341">
        <v>0.8</v>
      </c>
      <c r="F49" s="340">
        <v>519624.53678390197</v>
      </c>
      <c r="G49" s="340"/>
      <c r="H49" s="340"/>
      <c r="I49" s="340"/>
      <c r="J49" s="340">
        <v>74232.076683414605</v>
      </c>
      <c r="K49" s="340">
        <v>74232.076683414605</v>
      </c>
      <c r="L49" s="340">
        <v>74232.076683414605</v>
      </c>
      <c r="M49" s="340">
        <v>74232.076683414605</v>
      </c>
      <c r="N49" s="340">
        <v>74232.076683414605</v>
      </c>
      <c r="O49" s="340">
        <v>74232.076683414605</v>
      </c>
      <c r="P49" s="340">
        <v>74232.076683414605</v>
      </c>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t="s">
        <v>709</v>
      </c>
      <c r="AO49" s="340" t="s">
        <v>1231</v>
      </c>
      <c r="AP49" s="340" t="s">
        <v>441</v>
      </c>
      <c r="AQ49" s="340" t="s">
        <v>563</v>
      </c>
      <c r="AR49" s="340" t="s">
        <v>621</v>
      </c>
      <c r="AS49" s="340" t="s">
        <v>621</v>
      </c>
      <c r="AT49" s="340" t="s">
        <v>23</v>
      </c>
      <c r="AU49" s="340"/>
      <c r="AV49" s="340"/>
      <c r="AW49" s="340"/>
    </row>
    <row r="50" spans="1:49" ht="15" thickBot="1" x14ac:dyDescent="0.4">
      <c r="A50" s="322" t="s">
        <v>236</v>
      </c>
      <c r="B50" s="322" t="s">
        <v>744</v>
      </c>
      <c r="C50" s="349">
        <v>13</v>
      </c>
      <c r="D50" s="340">
        <v>85268.247948521297</v>
      </c>
      <c r="E50" s="341">
        <v>0.8</v>
      </c>
      <c r="F50" s="340">
        <v>886789.77866462199</v>
      </c>
      <c r="G50" s="340"/>
      <c r="H50" s="340"/>
      <c r="I50" s="340"/>
      <c r="J50" s="340">
        <v>68214.598358817006</v>
      </c>
      <c r="K50" s="340">
        <v>68214.598358817006</v>
      </c>
      <c r="L50" s="340">
        <v>68214.598358817006</v>
      </c>
      <c r="M50" s="340">
        <v>68214.598358817006</v>
      </c>
      <c r="N50" s="340">
        <v>68214.598358817006</v>
      </c>
      <c r="O50" s="340">
        <v>68214.598358817006</v>
      </c>
      <c r="P50" s="340">
        <v>68214.598358817006</v>
      </c>
      <c r="Q50" s="340">
        <v>68214.598358817006</v>
      </c>
      <c r="R50" s="340">
        <v>68214.598358817006</v>
      </c>
      <c r="S50" s="340">
        <v>68214.598358817006</v>
      </c>
      <c r="T50" s="340">
        <v>68214.598358817006</v>
      </c>
      <c r="U50" s="340">
        <v>68214.598358817006</v>
      </c>
      <c r="V50" s="340">
        <v>68214.598358817006</v>
      </c>
      <c r="W50" s="340"/>
      <c r="X50" s="340"/>
      <c r="Y50" s="340"/>
      <c r="Z50" s="340"/>
      <c r="AA50" s="340"/>
      <c r="AB50" s="340"/>
      <c r="AC50" s="340"/>
      <c r="AD50" s="340"/>
      <c r="AE50" s="340"/>
      <c r="AF50" s="340"/>
      <c r="AG50" s="340"/>
      <c r="AH50" s="340"/>
      <c r="AI50" s="340"/>
      <c r="AJ50" s="340"/>
      <c r="AK50" s="340"/>
      <c r="AL50" s="340"/>
      <c r="AM50" s="340"/>
      <c r="AN50" s="340" t="s">
        <v>709</v>
      </c>
      <c r="AO50" s="340" t="s">
        <v>1231</v>
      </c>
      <c r="AP50" s="340" t="s">
        <v>441</v>
      </c>
      <c r="AQ50" s="340" t="s">
        <v>563</v>
      </c>
      <c r="AR50" s="340" t="s">
        <v>350</v>
      </c>
      <c r="AS50" s="340" t="s">
        <v>350</v>
      </c>
      <c r="AT50" s="340" t="s">
        <v>25</v>
      </c>
      <c r="AU50" s="340"/>
      <c r="AV50" s="340"/>
      <c r="AW50" s="340"/>
    </row>
    <row r="51" spans="1:49" ht="15" thickBot="1" x14ac:dyDescent="0.4">
      <c r="A51" s="322" t="s">
        <v>236</v>
      </c>
      <c r="B51" s="322" t="s">
        <v>745</v>
      </c>
      <c r="C51" s="349">
        <v>10</v>
      </c>
      <c r="D51" s="340">
        <v>9350.7422106143495</v>
      </c>
      <c r="E51" s="341">
        <v>0.8</v>
      </c>
      <c r="F51" s="340">
        <v>74805.937684914796</v>
      </c>
      <c r="G51" s="340"/>
      <c r="H51" s="340"/>
      <c r="I51" s="340"/>
      <c r="J51" s="340">
        <v>7480.5937684914798</v>
      </c>
      <c r="K51" s="340">
        <v>7480.5937684914798</v>
      </c>
      <c r="L51" s="340">
        <v>7480.5937684914798</v>
      </c>
      <c r="M51" s="340">
        <v>7480.5937684914798</v>
      </c>
      <c r="N51" s="340">
        <v>7480.5937684914798</v>
      </c>
      <c r="O51" s="340">
        <v>7480.5937684914798</v>
      </c>
      <c r="P51" s="340">
        <v>7480.5937684914798</v>
      </c>
      <c r="Q51" s="340">
        <v>7480.5937684914798</v>
      </c>
      <c r="R51" s="340">
        <v>7480.5937684914798</v>
      </c>
      <c r="S51" s="340">
        <v>7480.5937684914798</v>
      </c>
      <c r="T51" s="340"/>
      <c r="U51" s="340"/>
      <c r="V51" s="340"/>
      <c r="W51" s="340"/>
      <c r="X51" s="340"/>
      <c r="Y51" s="340"/>
      <c r="Z51" s="340"/>
      <c r="AA51" s="340"/>
      <c r="AB51" s="340"/>
      <c r="AC51" s="340"/>
      <c r="AD51" s="340"/>
      <c r="AE51" s="340"/>
      <c r="AF51" s="340"/>
      <c r="AG51" s="340"/>
      <c r="AH51" s="340"/>
      <c r="AI51" s="340"/>
      <c r="AJ51" s="340"/>
      <c r="AK51" s="340"/>
      <c r="AL51" s="340"/>
      <c r="AM51" s="340"/>
      <c r="AN51" s="340" t="s">
        <v>709</v>
      </c>
      <c r="AO51" s="340" t="s">
        <v>1231</v>
      </c>
      <c r="AP51" s="340" t="s">
        <v>441</v>
      </c>
      <c r="AQ51" s="340" t="s">
        <v>563</v>
      </c>
      <c r="AR51" s="340" t="s">
        <v>347</v>
      </c>
      <c r="AS51" s="340" t="s">
        <v>347</v>
      </c>
      <c r="AT51" s="340" t="s">
        <v>125</v>
      </c>
      <c r="AU51" s="340"/>
      <c r="AV51" s="340"/>
      <c r="AW51" s="340"/>
    </row>
    <row r="52" spans="1:49" ht="15" thickBot="1" x14ac:dyDescent="0.4">
      <c r="A52" s="322" t="s">
        <v>236</v>
      </c>
      <c r="B52" s="322" t="s">
        <v>746</v>
      </c>
      <c r="C52" s="349">
        <v>15</v>
      </c>
      <c r="D52" s="340">
        <v>4029.5856854133499</v>
      </c>
      <c r="E52" s="341">
        <v>0.8</v>
      </c>
      <c r="F52" s="340">
        <v>48355.028224960202</v>
      </c>
      <c r="G52" s="340"/>
      <c r="H52" s="340"/>
      <c r="I52" s="340"/>
      <c r="J52" s="340">
        <v>3223.6685483306801</v>
      </c>
      <c r="K52" s="340">
        <v>3223.6685483306801</v>
      </c>
      <c r="L52" s="340">
        <v>3223.6685483306801</v>
      </c>
      <c r="M52" s="340">
        <v>3223.6685483306801</v>
      </c>
      <c r="N52" s="340">
        <v>3223.6685483306801</v>
      </c>
      <c r="O52" s="340">
        <v>3223.6685483306801</v>
      </c>
      <c r="P52" s="340">
        <v>3223.6685483306801</v>
      </c>
      <c r="Q52" s="340">
        <v>3223.6685483306801</v>
      </c>
      <c r="R52" s="340">
        <v>3223.6685483306801</v>
      </c>
      <c r="S52" s="340">
        <v>3223.6685483306801</v>
      </c>
      <c r="T52" s="340">
        <v>3223.6685483306801</v>
      </c>
      <c r="U52" s="340">
        <v>3223.6685483306801</v>
      </c>
      <c r="V52" s="340">
        <v>3223.6685483306801</v>
      </c>
      <c r="W52" s="340">
        <v>3223.6685483306801</v>
      </c>
      <c r="X52" s="340">
        <v>3223.6685483306801</v>
      </c>
      <c r="Y52" s="340"/>
      <c r="Z52" s="340"/>
      <c r="AA52" s="340"/>
      <c r="AB52" s="340"/>
      <c r="AC52" s="340"/>
      <c r="AD52" s="340"/>
      <c r="AE52" s="340"/>
      <c r="AF52" s="340"/>
      <c r="AG52" s="340"/>
      <c r="AH52" s="340"/>
      <c r="AI52" s="340"/>
      <c r="AJ52" s="340"/>
      <c r="AK52" s="340"/>
      <c r="AL52" s="340"/>
      <c r="AM52" s="340"/>
      <c r="AN52" s="340" t="s">
        <v>709</v>
      </c>
      <c r="AO52" s="340" t="s">
        <v>1231</v>
      </c>
      <c r="AP52" s="340" t="s">
        <v>441</v>
      </c>
      <c r="AQ52" s="340" t="s">
        <v>563</v>
      </c>
      <c r="AR52" s="340" t="s">
        <v>347</v>
      </c>
      <c r="AS52" s="340" t="s">
        <v>347</v>
      </c>
      <c r="AT52" s="340" t="s">
        <v>125</v>
      </c>
      <c r="AU52" s="340"/>
      <c r="AV52" s="340"/>
      <c r="AW52" s="340"/>
    </row>
    <row r="53" spans="1:49" ht="15" thickBot="1" x14ac:dyDescent="0.4">
      <c r="A53" s="322" t="s">
        <v>236</v>
      </c>
      <c r="B53" s="322" t="s">
        <v>362</v>
      </c>
      <c r="C53" s="349">
        <v>10</v>
      </c>
      <c r="D53" s="340">
        <v>3313.9380273084898</v>
      </c>
      <c r="E53" s="341">
        <v>0.8</v>
      </c>
      <c r="F53" s="340">
        <v>26511.504218467901</v>
      </c>
      <c r="G53" s="340"/>
      <c r="H53" s="340"/>
      <c r="I53" s="340"/>
      <c r="J53" s="340">
        <v>2651.1504218467899</v>
      </c>
      <c r="K53" s="340">
        <v>2651.1504218467899</v>
      </c>
      <c r="L53" s="340">
        <v>2651.1504218467899</v>
      </c>
      <c r="M53" s="340">
        <v>2651.1504218467899</v>
      </c>
      <c r="N53" s="340">
        <v>2651.1504218467899</v>
      </c>
      <c r="O53" s="340">
        <v>2651.1504218467899</v>
      </c>
      <c r="P53" s="340">
        <v>2651.1504218467899</v>
      </c>
      <c r="Q53" s="340">
        <v>2651.1504218467899</v>
      </c>
      <c r="R53" s="340">
        <v>2651.1504218467899</v>
      </c>
      <c r="S53" s="340">
        <v>2651.1504218467899</v>
      </c>
      <c r="T53" s="340"/>
      <c r="U53" s="340"/>
      <c r="V53" s="340"/>
      <c r="W53" s="340"/>
      <c r="X53" s="340"/>
      <c r="Y53" s="340"/>
      <c r="Z53" s="340"/>
      <c r="AA53" s="340"/>
      <c r="AB53" s="340"/>
      <c r="AC53" s="340"/>
      <c r="AD53" s="340"/>
      <c r="AE53" s="340"/>
      <c r="AF53" s="340"/>
      <c r="AG53" s="340"/>
      <c r="AH53" s="340"/>
      <c r="AI53" s="340"/>
      <c r="AJ53" s="340"/>
      <c r="AK53" s="340"/>
      <c r="AL53" s="340"/>
      <c r="AM53" s="340"/>
      <c r="AN53" s="340" t="s">
        <v>709</v>
      </c>
      <c r="AO53" s="340" t="s">
        <v>1231</v>
      </c>
      <c r="AP53" s="340" t="s">
        <v>441</v>
      </c>
      <c r="AQ53" s="340" t="s">
        <v>563</v>
      </c>
      <c r="AR53" s="340" t="s">
        <v>362</v>
      </c>
      <c r="AS53" s="340" t="s">
        <v>362</v>
      </c>
      <c r="AT53" s="340" t="s">
        <v>25</v>
      </c>
      <c r="AU53" s="340"/>
      <c r="AV53" s="340"/>
      <c r="AW53" s="340"/>
    </row>
    <row r="54" spans="1:49" ht="15" thickBot="1" x14ac:dyDescent="0.4">
      <c r="A54" s="322" t="s">
        <v>23</v>
      </c>
      <c r="B54" s="322" t="s">
        <v>371</v>
      </c>
      <c r="C54" s="349">
        <v>11</v>
      </c>
      <c r="D54" s="340">
        <v>29137431.628629599</v>
      </c>
      <c r="E54" s="341"/>
      <c r="F54" s="340">
        <v>271421141.12632102</v>
      </c>
      <c r="G54" s="340"/>
      <c r="H54" s="340"/>
      <c r="I54" s="340"/>
      <c r="J54" s="340">
        <v>24674649.193302002</v>
      </c>
      <c r="K54" s="340">
        <v>24674649.193302002</v>
      </c>
      <c r="L54" s="340">
        <v>24674649.193302002</v>
      </c>
      <c r="M54" s="340">
        <v>24674649.193302002</v>
      </c>
      <c r="N54" s="340">
        <v>24674649.193302002</v>
      </c>
      <c r="O54" s="340">
        <v>24674649.193302002</v>
      </c>
      <c r="P54" s="340">
        <v>24674649.193302002</v>
      </c>
      <c r="Q54" s="340">
        <v>24674649.193302002</v>
      </c>
      <c r="R54" s="340">
        <v>24674649.193302002</v>
      </c>
      <c r="S54" s="340">
        <v>24674649.193302002</v>
      </c>
      <c r="T54" s="340">
        <v>24674649.193302002</v>
      </c>
      <c r="U54" s="340"/>
      <c r="V54" s="340"/>
      <c r="W54" s="340"/>
      <c r="X54" s="340"/>
      <c r="Y54" s="340"/>
      <c r="Z54" s="340"/>
      <c r="AA54" s="340"/>
      <c r="AB54" s="340"/>
      <c r="AC54" s="340"/>
      <c r="AD54" s="340"/>
      <c r="AE54" s="340"/>
      <c r="AF54" s="340"/>
      <c r="AG54" s="340"/>
      <c r="AH54" s="340"/>
      <c r="AI54" s="340"/>
      <c r="AJ54" s="340"/>
      <c r="AK54" s="340"/>
      <c r="AL54" s="340"/>
      <c r="AM54" s="340"/>
      <c r="AN54" s="340" t="s">
        <v>709</v>
      </c>
      <c r="AO54" s="340" t="s">
        <v>1232</v>
      </c>
      <c r="AP54" s="340" t="s">
        <v>267</v>
      </c>
      <c r="AQ54" s="340" t="s">
        <v>97</v>
      </c>
      <c r="AR54" s="340" t="s">
        <v>371</v>
      </c>
      <c r="AS54" s="340" t="s">
        <v>371</v>
      </c>
      <c r="AT54" s="340" t="s">
        <v>23</v>
      </c>
      <c r="AU54" s="340"/>
      <c r="AV54" s="340"/>
      <c r="AW54" s="340"/>
    </row>
    <row r="55" spans="1:49" ht="15" thickBot="1" x14ac:dyDescent="0.4">
      <c r="A55" s="322" t="s">
        <v>328</v>
      </c>
      <c r="B55" s="322" t="s">
        <v>747</v>
      </c>
      <c r="C55" s="349">
        <v>7</v>
      </c>
      <c r="D55" s="340">
        <v>16860560.280000199</v>
      </c>
      <c r="E55" s="341">
        <v>0.76</v>
      </c>
      <c r="F55" s="340">
        <v>89698180.6896009</v>
      </c>
      <c r="G55" s="340"/>
      <c r="H55" s="340"/>
      <c r="I55" s="340"/>
      <c r="J55" s="340">
        <v>12814025.8128001</v>
      </c>
      <c r="K55" s="340">
        <v>12814025.8128001</v>
      </c>
      <c r="L55" s="340">
        <v>12814025.8128001</v>
      </c>
      <c r="M55" s="340">
        <v>12814025.8128001</v>
      </c>
      <c r="N55" s="340">
        <v>12814025.8128001</v>
      </c>
      <c r="O55" s="340">
        <v>12814025.8128001</v>
      </c>
      <c r="P55" s="340">
        <v>12814025.8128001</v>
      </c>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t="s">
        <v>709</v>
      </c>
      <c r="AO55" s="340" t="s">
        <v>1232</v>
      </c>
      <c r="AP55" s="340" t="s">
        <v>267</v>
      </c>
      <c r="AQ55" s="340" t="s">
        <v>97</v>
      </c>
      <c r="AR55" s="340" t="s">
        <v>358</v>
      </c>
      <c r="AS55" s="340" t="s">
        <v>358</v>
      </c>
      <c r="AT55" s="340" t="s">
        <v>328</v>
      </c>
      <c r="AU55" s="340"/>
      <c r="AV55" s="340"/>
      <c r="AW55" s="340"/>
    </row>
    <row r="56" spans="1:49" ht="15" thickBot="1" x14ac:dyDescent="0.4">
      <c r="A56" s="322" t="s">
        <v>748</v>
      </c>
      <c r="B56" s="322" t="s">
        <v>375</v>
      </c>
      <c r="C56" s="349">
        <v>12</v>
      </c>
      <c r="D56" s="340">
        <v>3491284.1569416001</v>
      </c>
      <c r="E56" s="341">
        <v>0.67</v>
      </c>
      <c r="F56" s="340">
        <v>28069924.6218105</v>
      </c>
      <c r="G56" s="340"/>
      <c r="H56" s="340"/>
      <c r="I56" s="340"/>
      <c r="J56" s="340">
        <v>2339160.3851508698</v>
      </c>
      <c r="K56" s="340">
        <v>2339160.3851508698</v>
      </c>
      <c r="L56" s="340">
        <v>2339160.3851508698</v>
      </c>
      <c r="M56" s="340">
        <v>2339160.3851508698</v>
      </c>
      <c r="N56" s="340">
        <v>2339160.3851508698</v>
      </c>
      <c r="O56" s="340">
        <v>2339160.3851508698</v>
      </c>
      <c r="P56" s="340">
        <v>2339160.3851508698</v>
      </c>
      <c r="Q56" s="340">
        <v>2339160.3851508698</v>
      </c>
      <c r="R56" s="340">
        <v>2339160.3851508698</v>
      </c>
      <c r="S56" s="340">
        <v>2339160.3851508698</v>
      </c>
      <c r="T56" s="340">
        <v>2339160.3851508698</v>
      </c>
      <c r="U56" s="340">
        <v>2339160.3851508698</v>
      </c>
      <c r="V56" s="340"/>
      <c r="W56" s="340"/>
      <c r="X56" s="340"/>
      <c r="Y56" s="340"/>
      <c r="Z56" s="340"/>
      <c r="AA56" s="340"/>
      <c r="AB56" s="340"/>
      <c r="AC56" s="340"/>
      <c r="AD56" s="340"/>
      <c r="AE56" s="340"/>
      <c r="AF56" s="340"/>
      <c r="AG56" s="340"/>
      <c r="AH56" s="340"/>
      <c r="AI56" s="340"/>
      <c r="AJ56" s="340"/>
      <c r="AK56" s="340"/>
      <c r="AL56" s="340"/>
      <c r="AM56" s="340"/>
      <c r="AN56" s="340" t="s">
        <v>709</v>
      </c>
      <c r="AO56" s="340" t="s">
        <v>1232</v>
      </c>
      <c r="AP56" s="340" t="s">
        <v>267</v>
      </c>
      <c r="AQ56" s="340" t="s">
        <v>97</v>
      </c>
      <c r="AR56" s="340" t="s">
        <v>375</v>
      </c>
      <c r="AS56" s="340" t="s">
        <v>375</v>
      </c>
      <c r="AT56" s="340" t="s">
        <v>121</v>
      </c>
      <c r="AU56" s="340"/>
      <c r="AV56" s="340"/>
      <c r="AW56" s="340"/>
    </row>
    <row r="57" spans="1:49" ht="15" thickBot="1" x14ac:dyDescent="0.4">
      <c r="A57" s="322" t="s">
        <v>748</v>
      </c>
      <c r="B57" s="322" t="s">
        <v>372</v>
      </c>
      <c r="C57" s="349">
        <v>9</v>
      </c>
      <c r="D57" s="340">
        <v>2207965</v>
      </c>
      <c r="E57" s="341">
        <v>0.79</v>
      </c>
      <c r="F57" s="340">
        <v>15698631.15</v>
      </c>
      <c r="G57" s="340"/>
      <c r="H57" s="340"/>
      <c r="I57" s="340"/>
      <c r="J57" s="340">
        <v>1744292.35</v>
      </c>
      <c r="K57" s="340">
        <v>1744292.35</v>
      </c>
      <c r="L57" s="340">
        <v>1744292.35</v>
      </c>
      <c r="M57" s="340">
        <v>1744292.35</v>
      </c>
      <c r="N57" s="340">
        <v>1744292.35</v>
      </c>
      <c r="O57" s="340">
        <v>1744292.35</v>
      </c>
      <c r="P57" s="340">
        <v>1744292.35</v>
      </c>
      <c r="Q57" s="340">
        <v>1744292.35</v>
      </c>
      <c r="R57" s="340">
        <v>1744292.35</v>
      </c>
      <c r="S57" s="340"/>
      <c r="T57" s="340"/>
      <c r="U57" s="340"/>
      <c r="V57" s="340"/>
      <c r="W57" s="340"/>
      <c r="X57" s="340"/>
      <c r="Y57" s="340"/>
      <c r="Z57" s="340"/>
      <c r="AA57" s="340"/>
      <c r="AB57" s="340"/>
      <c r="AC57" s="340"/>
      <c r="AD57" s="340"/>
      <c r="AE57" s="340"/>
      <c r="AF57" s="340"/>
      <c r="AG57" s="340"/>
      <c r="AH57" s="340"/>
      <c r="AI57" s="340"/>
      <c r="AJ57" s="340"/>
      <c r="AK57" s="340"/>
      <c r="AL57" s="340"/>
      <c r="AM57" s="340"/>
      <c r="AN57" s="340" t="s">
        <v>709</v>
      </c>
      <c r="AO57" s="340" t="s">
        <v>1232</v>
      </c>
      <c r="AP57" s="340" t="s">
        <v>267</v>
      </c>
      <c r="AQ57" s="340" t="s">
        <v>97</v>
      </c>
      <c r="AR57" s="340" t="s">
        <v>372</v>
      </c>
      <c r="AS57" s="340" t="s">
        <v>372</v>
      </c>
      <c r="AT57" s="340" t="s">
        <v>121</v>
      </c>
      <c r="AU57" s="340"/>
      <c r="AV57" s="340"/>
      <c r="AW57" s="340"/>
    </row>
    <row r="58" spans="1:49" ht="15" thickBot="1" x14ac:dyDescent="0.4">
      <c r="A58" s="322" t="s">
        <v>748</v>
      </c>
      <c r="B58" s="322" t="s">
        <v>374</v>
      </c>
      <c r="C58" s="349">
        <v>14</v>
      </c>
      <c r="D58" s="340">
        <v>1910687.52623479</v>
      </c>
      <c r="E58" s="341">
        <v>0.63</v>
      </c>
      <c r="F58" s="340">
        <v>16852263.981390901</v>
      </c>
      <c r="G58" s="340"/>
      <c r="H58" s="340"/>
      <c r="I58" s="340"/>
      <c r="J58" s="340">
        <v>1203733.14152792</v>
      </c>
      <c r="K58" s="340">
        <v>1203733.14152792</v>
      </c>
      <c r="L58" s="340">
        <v>1203733.14152792</v>
      </c>
      <c r="M58" s="340">
        <v>1203733.14152792</v>
      </c>
      <c r="N58" s="340">
        <v>1203733.14152792</v>
      </c>
      <c r="O58" s="340">
        <v>1203733.14152792</v>
      </c>
      <c r="P58" s="340">
        <v>1203733.14152792</v>
      </c>
      <c r="Q58" s="340">
        <v>1203733.14152792</v>
      </c>
      <c r="R58" s="340">
        <v>1203733.14152792</v>
      </c>
      <c r="S58" s="340">
        <v>1203733.14152792</v>
      </c>
      <c r="T58" s="340">
        <v>1203733.14152792</v>
      </c>
      <c r="U58" s="340">
        <v>1203733.14152792</v>
      </c>
      <c r="V58" s="340">
        <v>1203733.14152792</v>
      </c>
      <c r="W58" s="340">
        <v>1203733.14152792</v>
      </c>
      <c r="X58" s="340"/>
      <c r="Y58" s="340"/>
      <c r="Z58" s="340"/>
      <c r="AA58" s="340"/>
      <c r="AB58" s="340"/>
      <c r="AC58" s="340"/>
      <c r="AD58" s="340"/>
      <c r="AE58" s="340"/>
      <c r="AF58" s="340"/>
      <c r="AG58" s="340"/>
      <c r="AH58" s="340"/>
      <c r="AI58" s="340"/>
      <c r="AJ58" s="340"/>
      <c r="AK58" s="340"/>
      <c r="AL58" s="340"/>
      <c r="AM58" s="340"/>
      <c r="AN58" s="340" t="s">
        <v>709</v>
      </c>
      <c r="AO58" s="340" t="s">
        <v>1232</v>
      </c>
      <c r="AP58" s="340" t="s">
        <v>267</v>
      </c>
      <c r="AQ58" s="340" t="s">
        <v>97</v>
      </c>
      <c r="AR58" s="340" t="s">
        <v>374</v>
      </c>
      <c r="AS58" s="340" t="s">
        <v>374</v>
      </c>
      <c r="AT58" s="340" t="s">
        <v>121</v>
      </c>
      <c r="AU58" s="340"/>
      <c r="AV58" s="340"/>
      <c r="AW58" s="340"/>
    </row>
    <row r="59" spans="1:49" ht="15" thickBot="1" x14ac:dyDescent="0.4">
      <c r="A59" s="322" t="s">
        <v>748</v>
      </c>
      <c r="B59" s="322" t="s">
        <v>749</v>
      </c>
      <c r="C59" s="349">
        <v>17</v>
      </c>
      <c r="D59" s="340">
        <v>1848261</v>
      </c>
      <c r="E59" s="341">
        <v>0.65</v>
      </c>
      <c r="F59" s="340">
        <v>20423284.050000001</v>
      </c>
      <c r="G59" s="340"/>
      <c r="H59" s="340"/>
      <c r="I59" s="340"/>
      <c r="J59" s="340">
        <v>1201369.6499999999</v>
      </c>
      <c r="K59" s="340">
        <v>1201369.6499999999</v>
      </c>
      <c r="L59" s="340">
        <v>1201369.6499999999</v>
      </c>
      <c r="M59" s="340">
        <v>1201369.6499999999</v>
      </c>
      <c r="N59" s="340">
        <v>1201369.6499999999</v>
      </c>
      <c r="O59" s="340">
        <v>1201369.6499999999</v>
      </c>
      <c r="P59" s="340">
        <v>1201369.6499999999</v>
      </c>
      <c r="Q59" s="340">
        <v>1201369.6499999999</v>
      </c>
      <c r="R59" s="340">
        <v>1201369.6499999999</v>
      </c>
      <c r="S59" s="340">
        <v>1201369.6499999999</v>
      </c>
      <c r="T59" s="340">
        <v>1201369.6499999999</v>
      </c>
      <c r="U59" s="340">
        <v>1201369.6499999999</v>
      </c>
      <c r="V59" s="340">
        <v>1201369.6499999999</v>
      </c>
      <c r="W59" s="340">
        <v>1201369.6499999999</v>
      </c>
      <c r="X59" s="340">
        <v>1201369.6499999999</v>
      </c>
      <c r="Y59" s="340">
        <v>1201369.6499999999</v>
      </c>
      <c r="Z59" s="340">
        <v>1201369.6499999999</v>
      </c>
      <c r="AA59" s="340"/>
      <c r="AB59" s="340"/>
      <c r="AC59" s="340"/>
      <c r="AD59" s="340"/>
      <c r="AE59" s="340"/>
      <c r="AF59" s="340"/>
      <c r="AG59" s="340"/>
      <c r="AH59" s="340"/>
      <c r="AI59" s="340"/>
      <c r="AJ59" s="340"/>
      <c r="AK59" s="340"/>
      <c r="AL59" s="340"/>
      <c r="AM59" s="340"/>
      <c r="AN59" s="340" t="s">
        <v>709</v>
      </c>
      <c r="AO59" s="340" t="s">
        <v>1232</v>
      </c>
      <c r="AP59" s="340" t="s">
        <v>267</v>
      </c>
      <c r="AQ59" s="340" t="s">
        <v>97</v>
      </c>
      <c r="AR59" s="340" t="s">
        <v>479</v>
      </c>
      <c r="AS59" s="340" t="s">
        <v>479</v>
      </c>
      <c r="AT59" s="340" t="s">
        <v>121</v>
      </c>
      <c r="AU59" s="340"/>
      <c r="AV59" s="340"/>
      <c r="AW59" s="340"/>
    </row>
    <row r="60" spans="1:49" ht="15" thickBot="1" x14ac:dyDescent="0.4">
      <c r="A60" s="322" t="s">
        <v>750</v>
      </c>
      <c r="B60" s="322" t="s">
        <v>751</v>
      </c>
      <c r="C60" s="349">
        <v>7</v>
      </c>
      <c r="D60" s="340">
        <v>714874.79334916896</v>
      </c>
      <c r="E60" s="341">
        <v>0.8</v>
      </c>
      <c r="F60" s="340">
        <v>4003298.84275534</v>
      </c>
      <c r="G60" s="340"/>
      <c r="H60" s="340"/>
      <c r="I60" s="340"/>
      <c r="J60" s="340">
        <v>571899.83467933501</v>
      </c>
      <c r="K60" s="340">
        <v>571899.83467933501</v>
      </c>
      <c r="L60" s="340">
        <v>571899.83467933501</v>
      </c>
      <c r="M60" s="340">
        <v>571899.83467933501</v>
      </c>
      <c r="N60" s="340">
        <v>571899.83467933501</v>
      </c>
      <c r="O60" s="340">
        <v>571899.83467933501</v>
      </c>
      <c r="P60" s="340">
        <v>571899.83467933501</v>
      </c>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t="s">
        <v>709</v>
      </c>
      <c r="AO60" s="340" t="s">
        <v>1232</v>
      </c>
      <c r="AP60" s="340" t="s">
        <v>267</v>
      </c>
      <c r="AQ60" s="340" t="s">
        <v>97</v>
      </c>
      <c r="AR60" s="340" t="s">
        <v>373</v>
      </c>
      <c r="AS60" s="340" t="s">
        <v>373</v>
      </c>
      <c r="AT60" s="340" t="s">
        <v>23</v>
      </c>
      <c r="AU60" s="340"/>
      <c r="AV60" s="340"/>
      <c r="AW60" s="340"/>
    </row>
    <row r="61" spans="1:49" ht="15" thickBot="1" x14ac:dyDescent="0.4">
      <c r="A61" s="322" t="s">
        <v>748</v>
      </c>
      <c r="B61" s="322" t="s">
        <v>378</v>
      </c>
      <c r="C61" s="349">
        <v>16</v>
      </c>
      <c r="D61" s="340">
        <v>187338.93533642101</v>
      </c>
      <c r="E61" s="341">
        <v>0.67</v>
      </c>
      <c r="F61" s="340">
        <v>2008273.3868064301</v>
      </c>
      <c r="G61" s="340"/>
      <c r="H61" s="340"/>
      <c r="I61" s="340"/>
      <c r="J61" s="340">
        <v>125517.086675402</v>
      </c>
      <c r="K61" s="340">
        <v>125517.086675402</v>
      </c>
      <c r="L61" s="340">
        <v>125517.086675402</v>
      </c>
      <c r="M61" s="340">
        <v>125517.086675402</v>
      </c>
      <c r="N61" s="340">
        <v>125517.086675402</v>
      </c>
      <c r="O61" s="340">
        <v>125517.086675402</v>
      </c>
      <c r="P61" s="340">
        <v>125517.086675402</v>
      </c>
      <c r="Q61" s="340">
        <v>125517.086675402</v>
      </c>
      <c r="R61" s="340">
        <v>125517.086675402</v>
      </c>
      <c r="S61" s="340">
        <v>125517.086675402</v>
      </c>
      <c r="T61" s="340">
        <v>125517.086675402</v>
      </c>
      <c r="U61" s="340">
        <v>125517.086675402</v>
      </c>
      <c r="V61" s="340">
        <v>125517.086675402</v>
      </c>
      <c r="W61" s="340">
        <v>125517.086675402</v>
      </c>
      <c r="X61" s="340">
        <v>125517.086675402</v>
      </c>
      <c r="Y61" s="340">
        <v>125517.086675402</v>
      </c>
      <c r="Z61" s="340"/>
      <c r="AA61" s="340"/>
      <c r="AB61" s="340"/>
      <c r="AC61" s="340"/>
      <c r="AD61" s="340"/>
      <c r="AE61" s="340"/>
      <c r="AF61" s="340"/>
      <c r="AG61" s="340"/>
      <c r="AH61" s="340"/>
      <c r="AI61" s="340"/>
      <c r="AJ61" s="340"/>
      <c r="AK61" s="340"/>
      <c r="AL61" s="340"/>
      <c r="AM61" s="340"/>
      <c r="AN61" s="340" t="s">
        <v>709</v>
      </c>
      <c r="AO61" s="340" t="s">
        <v>1232</v>
      </c>
      <c r="AP61" s="340" t="s">
        <v>267</v>
      </c>
      <c r="AQ61" s="340" t="s">
        <v>97</v>
      </c>
      <c r="AR61" s="340" t="s">
        <v>378</v>
      </c>
      <c r="AS61" s="340" t="s">
        <v>378</v>
      </c>
      <c r="AT61" s="340" t="s">
        <v>121</v>
      </c>
      <c r="AU61" s="340"/>
      <c r="AV61" s="340"/>
      <c r="AW61" s="340"/>
    </row>
    <row r="62" spans="1:49" ht="15" thickBot="1" x14ac:dyDescent="0.4">
      <c r="A62" s="322" t="s">
        <v>23</v>
      </c>
      <c r="B62" s="322" t="s">
        <v>752</v>
      </c>
      <c r="C62" s="349">
        <v>19</v>
      </c>
      <c r="D62" s="340">
        <v>154515.80000001201</v>
      </c>
      <c r="E62" s="341">
        <v>0.66</v>
      </c>
      <c r="F62" s="340">
        <v>1937628.1320001499</v>
      </c>
      <c r="G62" s="340"/>
      <c r="H62" s="340"/>
      <c r="I62" s="340"/>
      <c r="J62" s="340">
        <v>101980.428000008</v>
      </c>
      <c r="K62" s="340">
        <v>101980.428000008</v>
      </c>
      <c r="L62" s="340">
        <v>101980.428000008</v>
      </c>
      <c r="M62" s="340">
        <v>101980.428000008</v>
      </c>
      <c r="N62" s="340">
        <v>101980.428000008</v>
      </c>
      <c r="O62" s="340">
        <v>101980.428000008</v>
      </c>
      <c r="P62" s="340">
        <v>101980.428000008</v>
      </c>
      <c r="Q62" s="340">
        <v>101980.428000008</v>
      </c>
      <c r="R62" s="340">
        <v>101980.428000008</v>
      </c>
      <c r="S62" s="340">
        <v>101980.428000008</v>
      </c>
      <c r="T62" s="340">
        <v>101980.428000008</v>
      </c>
      <c r="U62" s="340">
        <v>101980.428000008</v>
      </c>
      <c r="V62" s="340">
        <v>101980.428000008</v>
      </c>
      <c r="W62" s="340">
        <v>101980.428000008</v>
      </c>
      <c r="X62" s="340">
        <v>101980.428000008</v>
      </c>
      <c r="Y62" s="340">
        <v>101980.428000008</v>
      </c>
      <c r="Z62" s="340">
        <v>101980.428000008</v>
      </c>
      <c r="AA62" s="340">
        <v>101980.428000008</v>
      </c>
      <c r="AB62" s="340">
        <v>101980.428000008</v>
      </c>
      <c r="AC62" s="340"/>
      <c r="AD62" s="340"/>
      <c r="AE62" s="340"/>
      <c r="AF62" s="340"/>
      <c r="AG62" s="340"/>
      <c r="AH62" s="340"/>
      <c r="AI62" s="340"/>
      <c r="AJ62" s="340"/>
      <c r="AK62" s="340"/>
      <c r="AL62" s="340"/>
      <c r="AM62" s="340"/>
      <c r="AN62" s="340" t="s">
        <v>709</v>
      </c>
      <c r="AO62" s="340" t="s">
        <v>1232</v>
      </c>
      <c r="AP62" s="340" t="s">
        <v>267</v>
      </c>
      <c r="AQ62" s="340" t="s">
        <v>97</v>
      </c>
      <c r="AR62" s="340" t="s">
        <v>621</v>
      </c>
      <c r="AS62" s="340" t="s">
        <v>621</v>
      </c>
      <c r="AT62" s="340" t="s">
        <v>23</v>
      </c>
      <c r="AU62" s="340"/>
      <c r="AV62" s="340"/>
      <c r="AW62" s="340"/>
    </row>
    <row r="63" spans="1:49" ht="15" thickBot="1" x14ac:dyDescent="0.4">
      <c r="A63" s="322" t="s">
        <v>748</v>
      </c>
      <c r="B63" s="322" t="s">
        <v>380</v>
      </c>
      <c r="C63" s="349">
        <v>10</v>
      </c>
      <c r="D63" s="340">
        <v>110497.621500002</v>
      </c>
      <c r="E63" s="341">
        <v>0.67</v>
      </c>
      <c r="F63" s="340">
        <v>740334.06405001099</v>
      </c>
      <c r="G63" s="340"/>
      <c r="H63" s="340"/>
      <c r="I63" s="340"/>
      <c r="J63" s="340">
        <v>74033.406405001093</v>
      </c>
      <c r="K63" s="340">
        <v>74033.406405001093</v>
      </c>
      <c r="L63" s="340">
        <v>74033.406405001093</v>
      </c>
      <c r="M63" s="340">
        <v>74033.406405001093</v>
      </c>
      <c r="N63" s="340">
        <v>74033.406405001093</v>
      </c>
      <c r="O63" s="340">
        <v>74033.406405001093</v>
      </c>
      <c r="P63" s="340">
        <v>74033.406405001093</v>
      </c>
      <c r="Q63" s="340">
        <v>74033.406405001093</v>
      </c>
      <c r="R63" s="340">
        <v>74033.406405001093</v>
      </c>
      <c r="S63" s="340">
        <v>74033.406405001093</v>
      </c>
      <c r="T63" s="340"/>
      <c r="U63" s="340"/>
      <c r="V63" s="340"/>
      <c r="W63" s="340"/>
      <c r="X63" s="340"/>
      <c r="Y63" s="340"/>
      <c r="Z63" s="340"/>
      <c r="AA63" s="340"/>
      <c r="AB63" s="340"/>
      <c r="AC63" s="340"/>
      <c r="AD63" s="340"/>
      <c r="AE63" s="340"/>
      <c r="AF63" s="340"/>
      <c r="AG63" s="340"/>
      <c r="AH63" s="340"/>
      <c r="AI63" s="340"/>
      <c r="AJ63" s="340"/>
      <c r="AK63" s="340"/>
      <c r="AL63" s="340"/>
      <c r="AM63" s="340"/>
      <c r="AN63" s="340" t="s">
        <v>709</v>
      </c>
      <c r="AO63" s="340" t="s">
        <v>1232</v>
      </c>
      <c r="AP63" s="340" t="s">
        <v>267</v>
      </c>
      <c r="AQ63" s="340" t="s">
        <v>97</v>
      </c>
      <c r="AR63" s="340" t="s">
        <v>380</v>
      </c>
      <c r="AS63" s="340" t="s">
        <v>380</v>
      </c>
      <c r="AT63" s="340" t="s">
        <v>121</v>
      </c>
      <c r="AU63" s="340"/>
      <c r="AV63" s="340"/>
      <c r="AW63" s="340"/>
    </row>
    <row r="64" spans="1:49" ht="15" thickBot="1" x14ac:dyDescent="0.4">
      <c r="A64" s="322" t="s">
        <v>748</v>
      </c>
      <c r="B64" s="322" t="s">
        <v>753</v>
      </c>
      <c r="C64" s="349">
        <v>22</v>
      </c>
      <c r="D64" s="340">
        <v>44659</v>
      </c>
      <c r="E64" s="341">
        <v>0.63</v>
      </c>
      <c r="F64" s="340">
        <v>618973.74</v>
      </c>
      <c r="G64" s="340"/>
      <c r="H64" s="340"/>
      <c r="I64" s="340"/>
      <c r="J64" s="340">
        <v>28135.17</v>
      </c>
      <c r="K64" s="340">
        <v>28135.17</v>
      </c>
      <c r="L64" s="340">
        <v>28135.17</v>
      </c>
      <c r="M64" s="340">
        <v>28135.17</v>
      </c>
      <c r="N64" s="340">
        <v>28135.17</v>
      </c>
      <c r="O64" s="340">
        <v>28135.17</v>
      </c>
      <c r="P64" s="340">
        <v>28135.17</v>
      </c>
      <c r="Q64" s="340">
        <v>28135.17</v>
      </c>
      <c r="R64" s="340">
        <v>28135.17</v>
      </c>
      <c r="S64" s="340">
        <v>28135.17</v>
      </c>
      <c r="T64" s="340">
        <v>28135.17</v>
      </c>
      <c r="U64" s="340">
        <v>28135.17</v>
      </c>
      <c r="V64" s="340">
        <v>28135.17</v>
      </c>
      <c r="W64" s="340">
        <v>28135.17</v>
      </c>
      <c r="X64" s="340">
        <v>28135.17</v>
      </c>
      <c r="Y64" s="340">
        <v>28135.17</v>
      </c>
      <c r="Z64" s="340">
        <v>28135.17</v>
      </c>
      <c r="AA64" s="340">
        <v>28135.17</v>
      </c>
      <c r="AB64" s="340">
        <v>28135.17</v>
      </c>
      <c r="AC64" s="340">
        <v>28135.17</v>
      </c>
      <c r="AD64" s="340">
        <v>28135.17</v>
      </c>
      <c r="AE64" s="340">
        <v>28135.17</v>
      </c>
      <c r="AF64" s="340"/>
      <c r="AG64" s="340"/>
      <c r="AH64" s="340"/>
      <c r="AI64" s="340"/>
      <c r="AJ64" s="340"/>
      <c r="AK64" s="340"/>
      <c r="AL64" s="340"/>
      <c r="AM64" s="340"/>
      <c r="AN64" s="340" t="s">
        <v>709</v>
      </c>
      <c r="AO64" s="340" t="s">
        <v>1232</v>
      </c>
      <c r="AP64" s="340" t="s">
        <v>267</v>
      </c>
      <c r="AQ64" s="340" t="s">
        <v>97</v>
      </c>
      <c r="AR64" s="340" t="s">
        <v>479</v>
      </c>
      <c r="AS64" s="340" t="s">
        <v>479</v>
      </c>
      <c r="AT64" s="340" t="s">
        <v>121</v>
      </c>
      <c r="AU64" s="340"/>
      <c r="AV64" s="340"/>
      <c r="AW64" s="340"/>
    </row>
    <row r="65" spans="1:49" ht="15" thickBot="1" x14ac:dyDescent="0.4">
      <c r="A65" s="322" t="s">
        <v>756</v>
      </c>
      <c r="B65" s="322" t="s">
        <v>757</v>
      </c>
      <c r="C65" s="349">
        <v>10.199999999999999</v>
      </c>
      <c r="D65" s="340">
        <v>756433</v>
      </c>
      <c r="E65" s="341">
        <v>0.8</v>
      </c>
      <c r="F65" s="340">
        <v>6172493.2800000003</v>
      </c>
      <c r="G65" s="340"/>
      <c r="H65" s="340"/>
      <c r="I65" s="340"/>
      <c r="J65" s="340">
        <v>605146.4</v>
      </c>
      <c r="K65" s="340">
        <v>605146.4</v>
      </c>
      <c r="L65" s="340">
        <v>605146.4</v>
      </c>
      <c r="M65" s="340">
        <v>605146.4</v>
      </c>
      <c r="N65" s="340">
        <v>605146.4</v>
      </c>
      <c r="O65" s="340">
        <v>605146.4</v>
      </c>
      <c r="P65" s="340">
        <v>605146.4</v>
      </c>
      <c r="Q65" s="340">
        <v>605146.4</v>
      </c>
      <c r="R65" s="340">
        <v>605146.4</v>
      </c>
      <c r="S65" s="340">
        <v>605146.4</v>
      </c>
      <c r="T65" s="340">
        <v>121029.28</v>
      </c>
      <c r="U65" s="340"/>
      <c r="V65" s="340"/>
      <c r="W65" s="340"/>
      <c r="X65" s="340"/>
      <c r="Y65" s="340"/>
      <c r="Z65" s="340"/>
      <c r="AA65" s="340"/>
      <c r="AB65" s="340"/>
      <c r="AC65" s="340"/>
      <c r="AD65" s="340"/>
      <c r="AE65" s="340"/>
      <c r="AF65" s="340"/>
      <c r="AG65" s="340"/>
      <c r="AH65" s="340"/>
      <c r="AI65" s="340"/>
      <c r="AJ65" s="340"/>
      <c r="AK65" s="340"/>
      <c r="AL65" s="340"/>
      <c r="AM65" s="340"/>
      <c r="AN65" s="340" t="s">
        <v>709</v>
      </c>
      <c r="AO65" s="340" t="s">
        <v>1233</v>
      </c>
      <c r="AP65" s="340" t="s">
        <v>675</v>
      </c>
      <c r="AQ65" s="340" t="s">
        <v>268</v>
      </c>
      <c r="AR65" s="340" t="s">
        <v>623</v>
      </c>
      <c r="AS65" s="340" t="s">
        <v>623</v>
      </c>
      <c r="AT65" s="340" t="s">
        <v>125</v>
      </c>
      <c r="AU65" s="340"/>
      <c r="AV65" s="340"/>
      <c r="AW65" s="340"/>
    </row>
    <row r="66" spans="1:49" ht="15" thickBot="1" x14ac:dyDescent="0.4">
      <c r="A66" s="322" t="s">
        <v>23</v>
      </c>
      <c r="B66" s="322" t="s">
        <v>17</v>
      </c>
      <c r="C66" s="349"/>
      <c r="D66" s="340"/>
      <c r="E66" s="341"/>
      <c r="F66" s="340">
        <v>0</v>
      </c>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t="s">
        <v>709</v>
      </c>
      <c r="AO66" s="340" t="s">
        <v>1233</v>
      </c>
      <c r="AP66" s="340" t="s">
        <v>675</v>
      </c>
      <c r="AQ66" s="340" t="s">
        <v>268</v>
      </c>
      <c r="AR66" s="340"/>
      <c r="AS66" s="340"/>
      <c r="AT66" s="340"/>
      <c r="AU66" s="340"/>
      <c r="AV66" s="340"/>
      <c r="AW66" s="340"/>
    </row>
    <row r="67" spans="1:49" ht="15" thickBot="1" x14ac:dyDescent="0.4">
      <c r="A67" s="322" t="s">
        <v>23</v>
      </c>
      <c r="B67" s="322" t="s">
        <v>18</v>
      </c>
      <c r="C67" s="349"/>
      <c r="D67" s="340"/>
      <c r="E67" s="341"/>
      <c r="F67" s="340">
        <v>0</v>
      </c>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t="s">
        <v>709</v>
      </c>
      <c r="AO67" s="340" t="s">
        <v>1233</v>
      </c>
      <c r="AP67" s="340" t="s">
        <v>675</v>
      </c>
      <c r="AQ67" s="340" t="s">
        <v>268</v>
      </c>
      <c r="AR67" s="340"/>
      <c r="AS67" s="340"/>
      <c r="AT67" s="340"/>
      <c r="AU67" s="340"/>
      <c r="AV67" s="340"/>
      <c r="AW67" s="340"/>
    </row>
    <row r="68" spans="1:49" ht="15" thickBot="1" x14ac:dyDescent="0.4">
      <c r="A68" s="322" t="s">
        <v>25</v>
      </c>
      <c r="B68" s="322" t="s">
        <v>19</v>
      </c>
      <c r="C68" s="349"/>
      <c r="D68" s="340"/>
      <c r="E68" s="341"/>
      <c r="F68" s="340">
        <v>0</v>
      </c>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t="s">
        <v>709</v>
      </c>
      <c r="AO68" s="340" t="s">
        <v>1233</v>
      </c>
      <c r="AP68" s="340" t="s">
        <v>675</v>
      </c>
      <c r="AQ68" s="340" t="s">
        <v>268</v>
      </c>
      <c r="AR68" s="340"/>
      <c r="AS68" s="340"/>
      <c r="AT68" s="340"/>
      <c r="AU68" s="340"/>
      <c r="AV68" s="340"/>
      <c r="AW68" s="340"/>
    </row>
    <row r="69" spans="1:49" ht="15" thickBot="1" x14ac:dyDescent="0.4">
      <c r="A69" s="322" t="s">
        <v>22</v>
      </c>
      <c r="B69" s="322" t="s">
        <v>758</v>
      </c>
      <c r="C69" s="349">
        <v>6.9504904103968803</v>
      </c>
      <c r="D69" s="340">
        <v>83396610.418214798</v>
      </c>
      <c r="E69" s="341">
        <v>0.72</v>
      </c>
      <c r="F69" s="340">
        <v>346681095.56727499</v>
      </c>
      <c r="G69" s="340"/>
      <c r="H69" s="340"/>
      <c r="I69" s="340"/>
      <c r="J69" s="340">
        <v>60045559.501114599</v>
      </c>
      <c r="K69" s="340">
        <v>60045559.501114599</v>
      </c>
      <c r="L69" s="340">
        <v>60045559.501114599</v>
      </c>
      <c r="M69" s="340">
        <v>60045559.501114599</v>
      </c>
      <c r="N69" s="340">
        <v>34217739.560684301</v>
      </c>
      <c r="O69" s="340">
        <v>33858019.287098996</v>
      </c>
      <c r="P69" s="340">
        <v>31156422.8360979</v>
      </c>
      <c r="Q69" s="340">
        <v>2187326.8075106898</v>
      </c>
      <c r="R69" s="340">
        <v>2187326.8075106898</v>
      </c>
      <c r="S69" s="340">
        <v>2187326.8075106898</v>
      </c>
      <c r="T69" s="340">
        <v>203784.47144145201</v>
      </c>
      <c r="U69" s="340">
        <v>176611.912198818</v>
      </c>
      <c r="V69" s="340">
        <v>174434.20709205299</v>
      </c>
      <c r="W69" s="340">
        <v>147394.883824516</v>
      </c>
      <c r="X69" s="340">
        <v>2469.98184588294</v>
      </c>
      <c r="Y69" s="340"/>
      <c r="Z69" s="340"/>
      <c r="AA69" s="340"/>
      <c r="AB69" s="340"/>
      <c r="AC69" s="340"/>
      <c r="AD69" s="340"/>
      <c r="AE69" s="340"/>
      <c r="AF69" s="340"/>
      <c r="AG69" s="340"/>
      <c r="AH69" s="340"/>
      <c r="AI69" s="340"/>
      <c r="AJ69" s="340"/>
      <c r="AK69" s="340"/>
      <c r="AL69" s="340"/>
      <c r="AM69" s="340"/>
      <c r="AN69" s="340" t="s">
        <v>709</v>
      </c>
      <c r="AO69" s="340" t="s">
        <v>1234</v>
      </c>
      <c r="AP69" s="340" t="s">
        <v>442</v>
      </c>
      <c r="AQ69" s="340" t="s">
        <v>198</v>
      </c>
      <c r="AR69" s="340" t="s">
        <v>481</v>
      </c>
      <c r="AS69" s="340" t="s">
        <v>481</v>
      </c>
      <c r="AT69" s="340" t="s">
        <v>22</v>
      </c>
      <c r="AU69" s="340"/>
      <c r="AV69" s="340"/>
      <c r="AW69" s="340"/>
    </row>
    <row r="70" spans="1:49" ht="15" thickBot="1" x14ac:dyDescent="0.4">
      <c r="A70" s="322" t="s">
        <v>22</v>
      </c>
      <c r="B70" s="322" t="s">
        <v>759</v>
      </c>
      <c r="C70" s="349">
        <v>14.9906735805762</v>
      </c>
      <c r="D70" s="340">
        <v>82843859.892680496</v>
      </c>
      <c r="E70" s="341">
        <v>0.76</v>
      </c>
      <c r="F70" s="340">
        <v>943832798.97268498</v>
      </c>
      <c r="G70" s="340"/>
      <c r="H70" s="340"/>
      <c r="I70" s="340"/>
      <c r="J70" s="340">
        <v>62961333.518437199</v>
      </c>
      <c r="K70" s="340">
        <v>62961333.518437199</v>
      </c>
      <c r="L70" s="340">
        <v>62961333.518437199</v>
      </c>
      <c r="M70" s="340">
        <v>62961333.518437199</v>
      </c>
      <c r="N70" s="340">
        <v>62961333.518437199</v>
      </c>
      <c r="O70" s="340">
        <v>62961333.518437199</v>
      </c>
      <c r="P70" s="340">
        <v>62961333.518437199</v>
      </c>
      <c r="Q70" s="340">
        <v>62961333.518437199</v>
      </c>
      <c r="R70" s="340">
        <v>62961333.518437199</v>
      </c>
      <c r="S70" s="340">
        <v>62961333.518437199</v>
      </c>
      <c r="T70" s="340">
        <v>62961333.518437199</v>
      </c>
      <c r="U70" s="340">
        <v>62961333.518437199</v>
      </c>
      <c r="V70" s="340">
        <v>62961333.518437199</v>
      </c>
      <c r="W70" s="340">
        <v>62961333.518437199</v>
      </c>
      <c r="X70" s="340">
        <v>62374129.714564398</v>
      </c>
      <c r="Y70" s="340"/>
      <c r="Z70" s="340"/>
      <c r="AA70" s="340"/>
      <c r="AB70" s="340"/>
      <c r="AC70" s="340"/>
      <c r="AD70" s="340"/>
      <c r="AE70" s="340"/>
      <c r="AF70" s="340"/>
      <c r="AG70" s="340"/>
      <c r="AH70" s="340"/>
      <c r="AI70" s="340"/>
      <c r="AJ70" s="340"/>
      <c r="AK70" s="340"/>
      <c r="AL70" s="340"/>
      <c r="AM70" s="340"/>
      <c r="AN70" s="340" t="s">
        <v>709</v>
      </c>
      <c r="AO70" s="340" t="s">
        <v>1234</v>
      </c>
      <c r="AP70" s="340" t="s">
        <v>442</v>
      </c>
      <c r="AQ70" s="340" t="s">
        <v>198</v>
      </c>
      <c r="AR70" s="340" t="s">
        <v>498</v>
      </c>
      <c r="AS70" s="340" t="s">
        <v>498</v>
      </c>
      <c r="AT70" s="340" t="s">
        <v>22</v>
      </c>
      <c r="AU70" s="340"/>
      <c r="AV70" s="340"/>
      <c r="AW70" s="340"/>
    </row>
    <row r="71" spans="1:49" ht="15" thickBot="1" x14ac:dyDescent="0.4">
      <c r="A71" s="322" t="s">
        <v>22</v>
      </c>
      <c r="B71" s="322" t="s">
        <v>760</v>
      </c>
      <c r="C71" s="349">
        <v>13.5458916711756</v>
      </c>
      <c r="D71" s="340">
        <v>48059293.529587902</v>
      </c>
      <c r="E71" s="341">
        <v>0.8</v>
      </c>
      <c r="F71" s="340">
        <v>373998768.01148599</v>
      </c>
      <c r="G71" s="340"/>
      <c r="H71" s="340"/>
      <c r="I71" s="340"/>
      <c r="J71" s="340">
        <v>38447434.823670402</v>
      </c>
      <c r="K71" s="340">
        <v>38447434.823670402</v>
      </c>
      <c r="L71" s="340">
        <v>38447434.823670402</v>
      </c>
      <c r="M71" s="340">
        <v>38447434.823670402</v>
      </c>
      <c r="N71" s="340">
        <v>23055499.184449699</v>
      </c>
      <c r="O71" s="340">
        <v>23045348.695123699</v>
      </c>
      <c r="P71" s="340">
        <v>23045348.695123699</v>
      </c>
      <c r="Q71" s="340">
        <v>23004020.601988401</v>
      </c>
      <c r="R71" s="340">
        <v>22974329.179145899</v>
      </c>
      <c r="S71" s="340">
        <v>22963348.9904433</v>
      </c>
      <c r="T71" s="340">
        <v>19733293.292005301</v>
      </c>
      <c r="U71" s="340">
        <v>16249881.2091615</v>
      </c>
      <c r="V71" s="340">
        <v>16104009.6275059</v>
      </c>
      <c r="W71" s="340">
        <v>16014669.1109189</v>
      </c>
      <c r="X71" s="340">
        <v>14019280.1309385</v>
      </c>
      <c r="Y71" s="340"/>
      <c r="Z71" s="340"/>
      <c r="AA71" s="340"/>
      <c r="AB71" s="340"/>
      <c r="AC71" s="340"/>
      <c r="AD71" s="340"/>
      <c r="AE71" s="340"/>
      <c r="AF71" s="340"/>
      <c r="AG71" s="340"/>
      <c r="AH71" s="340"/>
      <c r="AI71" s="340"/>
      <c r="AJ71" s="340"/>
      <c r="AK71" s="340"/>
      <c r="AL71" s="340"/>
      <c r="AM71" s="340"/>
      <c r="AN71" s="340" t="s">
        <v>709</v>
      </c>
      <c r="AO71" s="340" t="s">
        <v>1234</v>
      </c>
      <c r="AP71" s="340" t="s">
        <v>442</v>
      </c>
      <c r="AQ71" s="340" t="s">
        <v>198</v>
      </c>
      <c r="AR71" s="340" t="s">
        <v>480</v>
      </c>
      <c r="AS71" s="340" t="s">
        <v>480</v>
      </c>
      <c r="AT71" s="340" t="s">
        <v>22</v>
      </c>
      <c r="AU71" s="340"/>
      <c r="AV71" s="340"/>
      <c r="AW71" s="340"/>
    </row>
    <row r="72" spans="1:49" ht="15" thickBot="1" x14ac:dyDescent="0.4">
      <c r="A72" s="322" t="s">
        <v>22</v>
      </c>
      <c r="B72" s="322" t="s">
        <v>497</v>
      </c>
      <c r="C72" s="349">
        <v>14.485529894087399</v>
      </c>
      <c r="D72" s="340">
        <v>9056697.1908068005</v>
      </c>
      <c r="E72" s="341">
        <v>0.72</v>
      </c>
      <c r="F72" s="340">
        <v>94457561.687372997</v>
      </c>
      <c r="G72" s="340"/>
      <c r="H72" s="340"/>
      <c r="I72" s="340"/>
      <c r="J72" s="340">
        <v>6520821.9773808997</v>
      </c>
      <c r="K72" s="340">
        <v>6520821.9773808997</v>
      </c>
      <c r="L72" s="340">
        <v>6520821.9773808997</v>
      </c>
      <c r="M72" s="340">
        <v>6520821.9773808997</v>
      </c>
      <c r="N72" s="340">
        <v>6520821.9773808997</v>
      </c>
      <c r="O72" s="340">
        <v>6520821.9773808997</v>
      </c>
      <c r="P72" s="340">
        <v>6515392.4445005804</v>
      </c>
      <c r="Q72" s="340">
        <v>6451767.49581856</v>
      </c>
      <c r="R72" s="340">
        <v>6451767.49581856</v>
      </c>
      <c r="S72" s="340">
        <v>6451767.49581856</v>
      </c>
      <c r="T72" s="340">
        <v>6451767.49581856</v>
      </c>
      <c r="U72" s="340">
        <v>6445333.8684439696</v>
      </c>
      <c r="V72" s="340">
        <v>6444818.25476682</v>
      </c>
      <c r="W72" s="340">
        <v>6068467.8091061804</v>
      </c>
      <c r="X72" s="340">
        <v>4051547.46299583</v>
      </c>
      <c r="Y72" s="340"/>
      <c r="Z72" s="340"/>
      <c r="AA72" s="340"/>
      <c r="AB72" s="340"/>
      <c r="AC72" s="340"/>
      <c r="AD72" s="340"/>
      <c r="AE72" s="340"/>
      <c r="AF72" s="340"/>
      <c r="AG72" s="340"/>
      <c r="AH72" s="340"/>
      <c r="AI72" s="340"/>
      <c r="AJ72" s="340"/>
      <c r="AK72" s="340"/>
      <c r="AL72" s="340"/>
      <c r="AM72" s="340"/>
      <c r="AN72" s="340" t="s">
        <v>709</v>
      </c>
      <c r="AO72" s="340" t="s">
        <v>1234</v>
      </c>
      <c r="AP72" s="340" t="s">
        <v>442</v>
      </c>
      <c r="AQ72" s="340" t="s">
        <v>198</v>
      </c>
      <c r="AR72" s="340" t="s">
        <v>497</v>
      </c>
      <c r="AS72" s="340" t="s">
        <v>497</v>
      </c>
      <c r="AT72" s="340" t="s">
        <v>22</v>
      </c>
      <c r="AU72" s="340"/>
      <c r="AV72" s="340"/>
      <c r="AW72" s="340"/>
    </row>
    <row r="73" spans="1:49" ht="15" thickBot="1" x14ac:dyDescent="0.4">
      <c r="A73" s="322" t="s">
        <v>22</v>
      </c>
      <c r="B73" s="322" t="s">
        <v>761</v>
      </c>
      <c r="C73" s="349">
        <v>5</v>
      </c>
      <c r="D73" s="340">
        <v>6513323.3802585201</v>
      </c>
      <c r="E73" s="341">
        <v>0.8</v>
      </c>
      <c r="F73" s="340">
        <v>26053293.521034099</v>
      </c>
      <c r="G73" s="340"/>
      <c r="H73" s="340"/>
      <c r="I73" s="340"/>
      <c r="J73" s="340">
        <v>5210658.7042068196</v>
      </c>
      <c r="K73" s="340">
        <v>5210658.7042068196</v>
      </c>
      <c r="L73" s="340">
        <v>5210658.7042068196</v>
      </c>
      <c r="M73" s="340">
        <v>5210658.7042068196</v>
      </c>
      <c r="N73" s="340">
        <v>5210658.7042068196</v>
      </c>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t="s">
        <v>709</v>
      </c>
      <c r="AO73" s="340" t="s">
        <v>1234</v>
      </c>
      <c r="AP73" s="340" t="s">
        <v>442</v>
      </c>
      <c r="AQ73" s="340" t="s">
        <v>198</v>
      </c>
      <c r="AR73" s="340" t="s">
        <v>355</v>
      </c>
      <c r="AS73" s="340" t="s">
        <v>355</v>
      </c>
      <c r="AT73" s="340" t="s">
        <v>22</v>
      </c>
      <c r="AU73" s="340"/>
      <c r="AV73" s="340"/>
      <c r="AW73" s="340"/>
    </row>
    <row r="74" spans="1:49" ht="15" thickBot="1" x14ac:dyDescent="0.4">
      <c r="A74" s="322" t="s">
        <v>22</v>
      </c>
      <c r="B74" s="322" t="s">
        <v>478</v>
      </c>
      <c r="C74" s="349">
        <v>13.017877243346099</v>
      </c>
      <c r="D74" s="340">
        <v>1091559.35171671</v>
      </c>
      <c r="E74" s="341">
        <v>0.67</v>
      </c>
      <c r="F74" s="340">
        <v>9520556.3817979395</v>
      </c>
      <c r="G74" s="340"/>
      <c r="H74" s="340"/>
      <c r="I74" s="340"/>
      <c r="J74" s="340">
        <v>731344.76565019495</v>
      </c>
      <c r="K74" s="340">
        <v>731344.76565019495</v>
      </c>
      <c r="L74" s="340">
        <v>731344.76565019495</v>
      </c>
      <c r="M74" s="340">
        <v>731344.76565019495</v>
      </c>
      <c r="N74" s="340">
        <v>731344.76565019495</v>
      </c>
      <c r="O74" s="340">
        <v>731344.76565019495</v>
      </c>
      <c r="P74" s="340">
        <v>731344.76565019495</v>
      </c>
      <c r="Q74" s="340">
        <v>699133.00526492798</v>
      </c>
      <c r="R74" s="340">
        <v>678683.96371649904</v>
      </c>
      <c r="S74" s="340">
        <v>612233.52587597398</v>
      </c>
      <c r="T74" s="340">
        <v>610482.94871889299</v>
      </c>
      <c r="U74" s="340">
        <v>571007.68469716096</v>
      </c>
      <c r="V74" s="340">
        <v>535928.76922265696</v>
      </c>
      <c r="W74" s="340">
        <v>409578.850981995</v>
      </c>
      <c r="X74" s="340">
        <v>284094.273768468</v>
      </c>
      <c r="Y74" s="340"/>
      <c r="Z74" s="340"/>
      <c r="AA74" s="340"/>
      <c r="AB74" s="340"/>
      <c r="AC74" s="340"/>
      <c r="AD74" s="340"/>
      <c r="AE74" s="340"/>
      <c r="AF74" s="340"/>
      <c r="AG74" s="340"/>
      <c r="AH74" s="340"/>
      <c r="AI74" s="340"/>
      <c r="AJ74" s="340"/>
      <c r="AK74" s="340"/>
      <c r="AL74" s="340"/>
      <c r="AM74" s="340"/>
      <c r="AN74" s="340" t="s">
        <v>709</v>
      </c>
      <c r="AO74" s="340" t="s">
        <v>1234</v>
      </c>
      <c r="AP74" s="340" t="s">
        <v>442</v>
      </c>
      <c r="AQ74" s="340" t="s">
        <v>198</v>
      </c>
      <c r="AR74" s="340" t="s">
        <v>478</v>
      </c>
      <c r="AS74" s="340" t="s">
        <v>478</v>
      </c>
      <c r="AT74" s="340" t="s">
        <v>22</v>
      </c>
      <c r="AU74" s="340"/>
      <c r="AV74" s="340"/>
      <c r="AW74" s="340"/>
    </row>
    <row r="75" spans="1:49" ht="15" thickBot="1" x14ac:dyDescent="0.4">
      <c r="A75" s="322" t="s">
        <v>23</v>
      </c>
      <c r="B75" s="322" t="s">
        <v>23</v>
      </c>
      <c r="C75" s="349">
        <v>15</v>
      </c>
      <c r="D75" s="340">
        <v>951373.22153389605</v>
      </c>
      <c r="E75" s="341">
        <v>0.8</v>
      </c>
      <c r="F75" s="340">
        <v>11416478.6584068</v>
      </c>
      <c r="G75" s="340"/>
      <c r="H75" s="340"/>
      <c r="I75" s="340"/>
      <c r="J75" s="340">
        <v>761098.57722711703</v>
      </c>
      <c r="K75" s="340">
        <v>761098.57722711703</v>
      </c>
      <c r="L75" s="340">
        <v>761098.57722711703</v>
      </c>
      <c r="M75" s="340">
        <v>761098.57722711703</v>
      </c>
      <c r="N75" s="340">
        <v>761098.57722711703</v>
      </c>
      <c r="O75" s="340">
        <v>761098.57722711703</v>
      </c>
      <c r="P75" s="340">
        <v>761098.57722711703</v>
      </c>
      <c r="Q75" s="340">
        <v>761098.57722711703</v>
      </c>
      <c r="R75" s="340">
        <v>761098.57722711703</v>
      </c>
      <c r="S75" s="340">
        <v>761098.57722711703</v>
      </c>
      <c r="T75" s="340">
        <v>761098.57722711703</v>
      </c>
      <c r="U75" s="340">
        <v>761098.57722711703</v>
      </c>
      <c r="V75" s="340">
        <v>761098.57722711703</v>
      </c>
      <c r="W75" s="340">
        <v>761098.57722711703</v>
      </c>
      <c r="X75" s="340">
        <v>761098.57722711703</v>
      </c>
      <c r="Y75" s="340"/>
      <c r="Z75" s="340"/>
      <c r="AA75" s="340"/>
      <c r="AB75" s="340"/>
      <c r="AC75" s="340"/>
      <c r="AD75" s="340"/>
      <c r="AE75" s="340"/>
      <c r="AF75" s="340"/>
      <c r="AG75" s="340"/>
      <c r="AH75" s="340"/>
      <c r="AI75" s="340"/>
      <c r="AJ75" s="340"/>
      <c r="AK75" s="340"/>
      <c r="AL75" s="340"/>
      <c r="AM75" s="340"/>
      <c r="AN75" s="340" t="s">
        <v>709</v>
      </c>
      <c r="AO75" s="340" t="s">
        <v>1234</v>
      </c>
      <c r="AP75" s="340" t="s">
        <v>442</v>
      </c>
      <c r="AQ75" s="340" t="s">
        <v>198</v>
      </c>
      <c r="AR75" s="340" t="s">
        <v>347</v>
      </c>
      <c r="AS75" s="340" t="s">
        <v>347</v>
      </c>
      <c r="AT75" s="340" t="s">
        <v>125</v>
      </c>
      <c r="AU75" s="340"/>
      <c r="AV75" s="340"/>
      <c r="AW75" s="340"/>
    </row>
    <row r="76" spans="1:49" ht="15" thickBot="1" x14ac:dyDescent="0.4">
      <c r="A76" s="322" t="s">
        <v>762</v>
      </c>
      <c r="B76" s="322" t="s">
        <v>763</v>
      </c>
      <c r="C76" s="349">
        <v>15</v>
      </c>
      <c r="D76" s="340">
        <v>187117</v>
      </c>
      <c r="E76" s="341">
        <v>0.8</v>
      </c>
      <c r="F76" s="340">
        <v>2245404</v>
      </c>
      <c r="G76" s="340"/>
      <c r="H76" s="340"/>
      <c r="I76" s="340"/>
      <c r="J76" s="340">
        <v>149693.6</v>
      </c>
      <c r="K76" s="340">
        <v>149693.6</v>
      </c>
      <c r="L76" s="340">
        <v>149693.6</v>
      </c>
      <c r="M76" s="340">
        <v>149693.6</v>
      </c>
      <c r="N76" s="340">
        <v>149693.6</v>
      </c>
      <c r="O76" s="340">
        <v>149693.6</v>
      </c>
      <c r="P76" s="340">
        <v>149693.6</v>
      </c>
      <c r="Q76" s="340">
        <v>149693.6</v>
      </c>
      <c r="R76" s="340">
        <v>149693.6</v>
      </c>
      <c r="S76" s="340">
        <v>149693.6</v>
      </c>
      <c r="T76" s="340">
        <v>149693.6</v>
      </c>
      <c r="U76" s="340">
        <v>149693.6</v>
      </c>
      <c r="V76" s="340">
        <v>149693.6</v>
      </c>
      <c r="W76" s="340">
        <v>149693.6</v>
      </c>
      <c r="X76" s="340">
        <v>149693.6</v>
      </c>
      <c r="Y76" s="340"/>
      <c r="Z76" s="340"/>
      <c r="AA76" s="340"/>
      <c r="AB76" s="340"/>
      <c r="AC76" s="340"/>
      <c r="AD76" s="340"/>
      <c r="AE76" s="340"/>
      <c r="AF76" s="340"/>
      <c r="AG76" s="340"/>
      <c r="AH76" s="340"/>
      <c r="AI76" s="340"/>
      <c r="AJ76" s="340"/>
      <c r="AK76" s="340"/>
      <c r="AL76" s="340"/>
      <c r="AM76" s="340"/>
      <c r="AN76" s="340" t="s">
        <v>709</v>
      </c>
      <c r="AO76" s="340" t="s">
        <v>1234</v>
      </c>
      <c r="AP76" s="340" t="s">
        <v>442</v>
      </c>
      <c r="AQ76" s="340" t="s">
        <v>198</v>
      </c>
      <c r="AR76" s="340" t="s">
        <v>615</v>
      </c>
      <c r="AS76" s="340" t="s">
        <v>615</v>
      </c>
      <c r="AT76" s="340" t="s">
        <v>328</v>
      </c>
      <c r="AU76" s="340"/>
      <c r="AV76" s="340"/>
      <c r="AW76" s="340"/>
    </row>
    <row r="77" spans="1:49" ht="15" thickBot="1" x14ac:dyDescent="0.4">
      <c r="A77" s="322" t="s">
        <v>22</v>
      </c>
      <c r="B77" s="322" t="s">
        <v>659</v>
      </c>
      <c r="C77" s="349">
        <v>9.0134833253993296</v>
      </c>
      <c r="D77" s="340">
        <v>19328135.642275698</v>
      </c>
      <c r="E77" s="341">
        <v>0.826403587390655</v>
      </c>
      <c r="F77" s="340">
        <v>119064405.933263</v>
      </c>
      <c r="G77" s="340"/>
      <c r="H77" s="340"/>
      <c r="I77" s="340"/>
      <c r="J77" s="340">
        <v>15972840.6323498</v>
      </c>
      <c r="K77" s="340">
        <v>15972840.6323498</v>
      </c>
      <c r="L77" s="340">
        <v>15972840.6323498</v>
      </c>
      <c r="M77" s="340">
        <v>15972840.6323498</v>
      </c>
      <c r="N77" s="340">
        <v>11004932.0647675</v>
      </c>
      <c r="O77" s="340">
        <v>11004932.0647675</v>
      </c>
      <c r="P77" s="340">
        <v>11004932.0647675</v>
      </c>
      <c r="Q77" s="340">
        <v>11004932.0647675</v>
      </c>
      <c r="R77" s="340">
        <v>11004932.0647675</v>
      </c>
      <c r="S77" s="340">
        <v>148383.080026777</v>
      </c>
      <c r="T77" s="340"/>
      <c r="U77" s="340"/>
      <c r="V77" s="340"/>
      <c r="W77" s="340"/>
      <c r="X77" s="340"/>
      <c r="Y77" s="340"/>
      <c r="Z77" s="340"/>
      <c r="AA77" s="340"/>
      <c r="AB77" s="340"/>
      <c r="AC77" s="340"/>
      <c r="AD77" s="340"/>
      <c r="AE77" s="340"/>
      <c r="AF77" s="340"/>
      <c r="AG77" s="340"/>
      <c r="AH77" s="340"/>
      <c r="AI77" s="340"/>
      <c r="AJ77" s="340"/>
      <c r="AK77" s="340"/>
      <c r="AL77" s="340"/>
      <c r="AM77" s="340"/>
      <c r="AN77" s="340" t="s">
        <v>709</v>
      </c>
      <c r="AO77" s="340" t="s">
        <v>1234</v>
      </c>
      <c r="AP77" s="340" t="s">
        <v>442</v>
      </c>
      <c r="AQ77" s="340" t="s">
        <v>198</v>
      </c>
      <c r="AR77" s="340" t="s">
        <v>489</v>
      </c>
      <c r="AS77" s="340" t="s">
        <v>489</v>
      </c>
      <c r="AT77" s="340" t="s">
        <v>22</v>
      </c>
      <c r="AU77" s="340"/>
      <c r="AV77" s="340"/>
      <c r="AW77" s="340"/>
    </row>
    <row r="78" spans="1:49" ht="15" thickBot="1" x14ac:dyDescent="0.4">
      <c r="A78" s="322" t="s">
        <v>22</v>
      </c>
      <c r="B78" s="322" t="s">
        <v>663</v>
      </c>
      <c r="C78" s="349">
        <v>10.4542376098861</v>
      </c>
      <c r="D78" s="340">
        <v>17953943.423394799</v>
      </c>
      <c r="E78" s="341">
        <v>0.82586422222947597</v>
      </c>
      <c r="F78" s="340">
        <v>119338678.806683</v>
      </c>
      <c r="G78" s="340"/>
      <c r="H78" s="340"/>
      <c r="I78" s="340"/>
      <c r="J78" s="340">
        <v>14827519.521314001</v>
      </c>
      <c r="K78" s="340">
        <v>14827519.521314001</v>
      </c>
      <c r="L78" s="340">
        <v>14827519.521314001</v>
      </c>
      <c r="M78" s="340">
        <v>14827519.521314001</v>
      </c>
      <c r="N78" s="340">
        <v>9300649.3330025505</v>
      </c>
      <c r="O78" s="340">
        <v>9300649.3330025505</v>
      </c>
      <c r="P78" s="340">
        <v>9300649.3330025505</v>
      </c>
      <c r="Q78" s="340">
        <v>9300649.3330025505</v>
      </c>
      <c r="R78" s="340">
        <v>9300649.3330025505</v>
      </c>
      <c r="S78" s="340">
        <v>9300649.3330025505</v>
      </c>
      <c r="T78" s="340">
        <v>4224704.7234118301</v>
      </c>
      <c r="U78" s="340"/>
      <c r="V78" s="340"/>
      <c r="W78" s="340"/>
      <c r="X78" s="340"/>
      <c r="Y78" s="340"/>
      <c r="Z78" s="340"/>
      <c r="AA78" s="340"/>
      <c r="AB78" s="340"/>
      <c r="AC78" s="340"/>
      <c r="AD78" s="340"/>
      <c r="AE78" s="340"/>
      <c r="AF78" s="340"/>
      <c r="AG78" s="340"/>
      <c r="AH78" s="340"/>
      <c r="AI78" s="340"/>
      <c r="AJ78" s="340"/>
      <c r="AK78" s="340"/>
      <c r="AL78" s="340"/>
      <c r="AM78" s="340"/>
      <c r="AN78" s="340" t="s">
        <v>709</v>
      </c>
      <c r="AO78" s="340" t="s">
        <v>1234</v>
      </c>
      <c r="AP78" s="340" t="s">
        <v>442</v>
      </c>
      <c r="AQ78" s="340" t="s">
        <v>198</v>
      </c>
      <c r="AR78" s="340" t="s">
        <v>489</v>
      </c>
      <c r="AS78" s="340" t="s">
        <v>489</v>
      </c>
      <c r="AT78" s="340" t="s">
        <v>22</v>
      </c>
      <c r="AU78" s="340"/>
      <c r="AV78" s="340"/>
      <c r="AW78" s="340"/>
    </row>
    <row r="79" spans="1:49" ht="15" thickBot="1" x14ac:dyDescent="0.4">
      <c r="A79" s="322" t="s">
        <v>684</v>
      </c>
      <c r="B79" s="322" t="s">
        <v>764</v>
      </c>
      <c r="C79" s="349">
        <v>10</v>
      </c>
      <c r="D79" s="340">
        <v>6143410.2519458896</v>
      </c>
      <c r="E79" s="341">
        <v>0.8</v>
      </c>
      <c r="F79" s="340">
        <v>49147282.015567102</v>
      </c>
      <c r="G79" s="340"/>
      <c r="H79" s="340"/>
      <c r="I79" s="340"/>
      <c r="J79" s="340">
        <v>4914728.2015567096</v>
      </c>
      <c r="K79" s="340">
        <v>4914728.2015567096</v>
      </c>
      <c r="L79" s="340">
        <v>4914728.2015567096</v>
      </c>
      <c r="M79" s="340">
        <v>4914728.2015567096</v>
      </c>
      <c r="N79" s="340">
        <v>4914728.2015567096</v>
      </c>
      <c r="O79" s="340">
        <v>4914728.2015567096</v>
      </c>
      <c r="P79" s="340">
        <v>4914728.2015567096</v>
      </c>
      <c r="Q79" s="340">
        <v>4914728.2015567096</v>
      </c>
      <c r="R79" s="340">
        <v>4914728.2015567096</v>
      </c>
      <c r="S79" s="340">
        <v>4914728.2015567096</v>
      </c>
      <c r="T79" s="340"/>
      <c r="U79" s="340"/>
      <c r="V79" s="340"/>
      <c r="W79" s="340"/>
      <c r="X79" s="340"/>
      <c r="Y79" s="340"/>
      <c r="Z79" s="340"/>
      <c r="AA79" s="340"/>
      <c r="AB79" s="340"/>
      <c r="AC79" s="340"/>
      <c r="AD79" s="340"/>
      <c r="AE79" s="340"/>
      <c r="AF79" s="340"/>
      <c r="AG79" s="340"/>
      <c r="AH79" s="340"/>
      <c r="AI79" s="340"/>
      <c r="AJ79" s="340"/>
      <c r="AK79" s="340"/>
      <c r="AL79" s="340"/>
      <c r="AM79" s="340"/>
      <c r="AN79" s="340" t="s">
        <v>709</v>
      </c>
      <c r="AO79" s="340" t="s">
        <v>1235</v>
      </c>
      <c r="AP79" s="340" t="s">
        <v>447</v>
      </c>
      <c r="AQ79" s="340" t="s">
        <v>563</v>
      </c>
      <c r="AR79" s="340" t="s">
        <v>699</v>
      </c>
      <c r="AS79" s="340" t="s">
        <v>699</v>
      </c>
      <c r="AT79" s="340" t="s">
        <v>684</v>
      </c>
      <c r="AU79" s="340"/>
      <c r="AV79" s="340"/>
      <c r="AW79" s="340"/>
    </row>
    <row r="80" spans="1:49" ht="15" thickBot="1" x14ac:dyDescent="0.4">
      <c r="A80" s="322" t="s">
        <v>684</v>
      </c>
      <c r="B80" s="322" t="s">
        <v>765</v>
      </c>
      <c r="C80" s="349">
        <v>15</v>
      </c>
      <c r="D80" s="340">
        <v>2461647.6256682398</v>
      </c>
      <c r="E80" s="341">
        <v>0.8</v>
      </c>
      <c r="F80" s="340">
        <v>29539771.508018799</v>
      </c>
      <c r="G80" s="340"/>
      <c r="H80" s="340"/>
      <c r="I80" s="340"/>
      <c r="J80" s="340">
        <v>1969318.10053459</v>
      </c>
      <c r="K80" s="340">
        <v>1969318.10053459</v>
      </c>
      <c r="L80" s="340">
        <v>1969318.10053459</v>
      </c>
      <c r="M80" s="340">
        <v>1969318.10053459</v>
      </c>
      <c r="N80" s="340">
        <v>1969318.10053459</v>
      </c>
      <c r="O80" s="340">
        <v>1969318.10053459</v>
      </c>
      <c r="P80" s="340">
        <v>1969318.10053459</v>
      </c>
      <c r="Q80" s="340">
        <v>1969318.10053459</v>
      </c>
      <c r="R80" s="340">
        <v>1969318.10053459</v>
      </c>
      <c r="S80" s="340">
        <v>1969318.10053459</v>
      </c>
      <c r="T80" s="340">
        <v>1969318.10053459</v>
      </c>
      <c r="U80" s="340">
        <v>1969318.10053459</v>
      </c>
      <c r="V80" s="340">
        <v>1969318.10053459</v>
      </c>
      <c r="W80" s="340">
        <v>1969318.10053459</v>
      </c>
      <c r="X80" s="340">
        <v>1969318.10053459</v>
      </c>
      <c r="Y80" s="340"/>
      <c r="Z80" s="340"/>
      <c r="AA80" s="340"/>
      <c r="AB80" s="340"/>
      <c r="AC80" s="340"/>
      <c r="AD80" s="340"/>
      <c r="AE80" s="340"/>
      <c r="AF80" s="340"/>
      <c r="AG80" s="340"/>
      <c r="AH80" s="340"/>
      <c r="AI80" s="340"/>
      <c r="AJ80" s="340"/>
      <c r="AK80" s="340"/>
      <c r="AL80" s="340"/>
      <c r="AM80" s="340"/>
      <c r="AN80" s="340" t="s">
        <v>709</v>
      </c>
      <c r="AO80" s="340" t="s">
        <v>1235</v>
      </c>
      <c r="AP80" s="340" t="s">
        <v>447</v>
      </c>
      <c r="AQ80" s="340" t="s">
        <v>563</v>
      </c>
      <c r="AR80" s="340" t="s">
        <v>700</v>
      </c>
      <c r="AS80" s="340" t="s">
        <v>700</v>
      </c>
      <c r="AT80" s="340" t="s">
        <v>684</v>
      </c>
      <c r="AU80" s="340"/>
      <c r="AV80" s="340"/>
      <c r="AW80" s="340"/>
    </row>
    <row r="81" spans="1:49" ht="15" thickBot="1" x14ac:dyDescent="0.4">
      <c r="A81" s="322" t="s">
        <v>684</v>
      </c>
      <c r="B81" s="322" t="s">
        <v>766</v>
      </c>
      <c r="C81" s="349">
        <v>8.8000000000000007</v>
      </c>
      <c r="D81" s="340">
        <v>1934075.7271078301</v>
      </c>
      <c r="E81" s="341">
        <v>0.8</v>
      </c>
      <c r="F81" s="340">
        <v>13615893.1188391</v>
      </c>
      <c r="G81" s="340"/>
      <c r="H81" s="340"/>
      <c r="I81" s="340"/>
      <c r="J81" s="340">
        <v>1547260.58168627</v>
      </c>
      <c r="K81" s="340">
        <v>1547260.58168627</v>
      </c>
      <c r="L81" s="340">
        <v>1547260.58168627</v>
      </c>
      <c r="M81" s="340">
        <v>1547260.58168627</v>
      </c>
      <c r="N81" s="340">
        <v>1547260.58168627</v>
      </c>
      <c r="O81" s="340">
        <v>1547260.58168627</v>
      </c>
      <c r="P81" s="340">
        <v>1547260.58168627</v>
      </c>
      <c r="Q81" s="340">
        <v>1547260.58168627</v>
      </c>
      <c r="R81" s="340">
        <v>1237808.46534901</v>
      </c>
      <c r="S81" s="340"/>
      <c r="T81" s="340"/>
      <c r="U81" s="340"/>
      <c r="V81" s="340"/>
      <c r="W81" s="340"/>
      <c r="X81" s="340"/>
      <c r="Y81" s="340"/>
      <c r="Z81" s="340"/>
      <c r="AA81" s="340"/>
      <c r="AB81" s="340"/>
      <c r="AC81" s="340"/>
      <c r="AD81" s="340"/>
      <c r="AE81" s="340"/>
      <c r="AF81" s="340"/>
      <c r="AG81" s="340"/>
      <c r="AH81" s="340"/>
      <c r="AI81" s="340"/>
      <c r="AJ81" s="340"/>
      <c r="AK81" s="340"/>
      <c r="AL81" s="340"/>
      <c r="AM81" s="340"/>
      <c r="AN81" s="340" t="s">
        <v>709</v>
      </c>
      <c r="AO81" s="340" t="s">
        <v>1235</v>
      </c>
      <c r="AP81" s="340" t="s">
        <v>447</v>
      </c>
      <c r="AQ81" s="340" t="s">
        <v>563</v>
      </c>
      <c r="AR81" s="340" t="s">
        <v>700</v>
      </c>
      <c r="AS81" s="340" t="s">
        <v>700</v>
      </c>
      <c r="AT81" s="340" t="s">
        <v>684</v>
      </c>
      <c r="AU81" s="340"/>
      <c r="AV81" s="340"/>
      <c r="AW81" s="340"/>
    </row>
    <row r="82" spans="1:49" ht="15" thickBot="1" x14ac:dyDescent="0.4">
      <c r="A82" s="322" t="s">
        <v>684</v>
      </c>
      <c r="B82" s="322" t="s">
        <v>767</v>
      </c>
      <c r="C82" s="349">
        <v>8.8000000000000007</v>
      </c>
      <c r="D82" s="340">
        <v>899219.38103752898</v>
      </c>
      <c r="E82" s="341">
        <v>0.8</v>
      </c>
      <c r="F82" s="340">
        <v>6330504.4425042002</v>
      </c>
      <c r="G82" s="340"/>
      <c r="H82" s="340"/>
      <c r="I82" s="340"/>
      <c r="J82" s="340">
        <v>719375.50483002304</v>
      </c>
      <c r="K82" s="340">
        <v>719375.50483002304</v>
      </c>
      <c r="L82" s="340">
        <v>719375.50483002304</v>
      </c>
      <c r="M82" s="340">
        <v>719375.50483002304</v>
      </c>
      <c r="N82" s="340">
        <v>719375.50483002304</v>
      </c>
      <c r="O82" s="340">
        <v>719375.50483002304</v>
      </c>
      <c r="P82" s="340">
        <v>719375.50483002304</v>
      </c>
      <c r="Q82" s="340">
        <v>719375.50483002304</v>
      </c>
      <c r="R82" s="340">
        <v>575500.40386401897</v>
      </c>
      <c r="S82" s="340"/>
      <c r="T82" s="340"/>
      <c r="U82" s="340"/>
      <c r="V82" s="340"/>
      <c r="W82" s="340"/>
      <c r="X82" s="340"/>
      <c r="Y82" s="340"/>
      <c r="Z82" s="340"/>
      <c r="AA82" s="340"/>
      <c r="AB82" s="340"/>
      <c r="AC82" s="340"/>
      <c r="AD82" s="340"/>
      <c r="AE82" s="340"/>
      <c r="AF82" s="340"/>
      <c r="AG82" s="340"/>
      <c r="AH82" s="340"/>
      <c r="AI82" s="340"/>
      <c r="AJ82" s="340"/>
      <c r="AK82" s="340"/>
      <c r="AL82" s="340"/>
      <c r="AM82" s="340"/>
      <c r="AN82" s="340" t="s">
        <v>709</v>
      </c>
      <c r="AO82" s="340" t="s">
        <v>1235</v>
      </c>
      <c r="AP82" s="340" t="s">
        <v>447</v>
      </c>
      <c r="AQ82" s="340" t="s">
        <v>563</v>
      </c>
      <c r="AR82" s="340" t="s">
        <v>700</v>
      </c>
      <c r="AS82" s="340" t="s">
        <v>700</v>
      </c>
      <c r="AT82" s="340" t="s">
        <v>684</v>
      </c>
      <c r="AU82" s="340"/>
      <c r="AV82" s="340"/>
      <c r="AW82" s="340"/>
    </row>
    <row r="83" spans="1:49" ht="15" thickBot="1" x14ac:dyDescent="0.4">
      <c r="A83" s="322" t="s">
        <v>684</v>
      </c>
      <c r="B83" s="322" t="s">
        <v>699</v>
      </c>
      <c r="C83" s="349">
        <v>10</v>
      </c>
      <c r="D83" s="340">
        <v>767667.20708842797</v>
      </c>
      <c r="E83" s="341">
        <v>0.8</v>
      </c>
      <c r="F83" s="340">
        <v>6141337.6567074303</v>
      </c>
      <c r="G83" s="340"/>
      <c r="H83" s="340"/>
      <c r="I83" s="340"/>
      <c r="J83" s="340">
        <v>614133.76567074296</v>
      </c>
      <c r="K83" s="340">
        <v>614133.76567074296</v>
      </c>
      <c r="L83" s="340">
        <v>614133.76567074296</v>
      </c>
      <c r="M83" s="340">
        <v>614133.76567074296</v>
      </c>
      <c r="N83" s="340">
        <v>614133.76567074296</v>
      </c>
      <c r="O83" s="340">
        <v>614133.76567074296</v>
      </c>
      <c r="P83" s="340">
        <v>614133.76567074296</v>
      </c>
      <c r="Q83" s="340">
        <v>614133.76567074296</v>
      </c>
      <c r="R83" s="340">
        <v>614133.76567074296</v>
      </c>
      <c r="S83" s="340">
        <v>614133.76567074296</v>
      </c>
      <c r="T83" s="340"/>
      <c r="U83" s="340"/>
      <c r="V83" s="340"/>
      <c r="W83" s="340"/>
      <c r="X83" s="340"/>
      <c r="Y83" s="340"/>
      <c r="Z83" s="340"/>
      <c r="AA83" s="340"/>
      <c r="AB83" s="340"/>
      <c r="AC83" s="340"/>
      <c r="AD83" s="340"/>
      <c r="AE83" s="340"/>
      <c r="AF83" s="340"/>
      <c r="AG83" s="340"/>
      <c r="AH83" s="340"/>
      <c r="AI83" s="340"/>
      <c r="AJ83" s="340"/>
      <c r="AK83" s="340"/>
      <c r="AL83" s="340"/>
      <c r="AM83" s="340"/>
      <c r="AN83" s="340" t="s">
        <v>709</v>
      </c>
      <c r="AO83" s="340" t="s">
        <v>1235</v>
      </c>
      <c r="AP83" s="340" t="s">
        <v>447</v>
      </c>
      <c r="AQ83" s="340" t="s">
        <v>563</v>
      </c>
      <c r="AR83" s="340" t="s">
        <v>699</v>
      </c>
      <c r="AS83" s="340" t="s">
        <v>699</v>
      </c>
      <c r="AT83" s="340" t="s">
        <v>684</v>
      </c>
      <c r="AU83" s="340"/>
      <c r="AV83" s="340"/>
      <c r="AW83" s="340"/>
    </row>
    <row r="84" spans="1:49" ht="15" thickBot="1" x14ac:dyDescent="0.4">
      <c r="A84" s="322" t="s">
        <v>684</v>
      </c>
      <c r="B84" s="322" t="s">
        <v>768</v>
      </c>
      <c r="C84" s="349">
        <v>15</v>
      </c>
      <c r="D84" s="340">
        <v>117273.08406378</v>
      </c>
      <c r="E84" s="341">
        <v>0.8</v>
      </c>
      <c r="F84" s="340">
        <v>1407277.0087653601</v>
      </c>
      <c r="G84" s="340"/>
      <c r="H84" s="340"/>
      <c r="I84" s="340"/>
      <c r="J84" s="340">
        <v>93818.467251024107</v>
      </c>
      <c r="K84" s="340">
        <v>93818.467251024107</v>
      </c>
      <c r="L84" s="340">
        <v>93818.467251024107</v>
      </c>
      <c r="M84" s="340">
        <v>93818.467251024107</v>
      </c>
      <c r="N84" s="340">
        <v>93818.467251024107</v>
      </c>
      <c r="O84" s="340">
        <v>93818.467251024107</v>
      </c>
      <c r="P84" s="340">
        <v>93818.467251024107</v>
      </c>
      <c r="Q84" s="340">
        <v>93818.467251024107</v>
      </c>
      <c r="R84" s="340">
        <v>93818.467251024107</v>
      </c>
      <c r="S84" s="340">
        <v>93818.467251024107</v>
      </c>
      <c r="T84" s="340">
        <v>93818.467251024107</v>
      </c>
      <c r="U84" s="340">
        <v>93818.467251024107</v>
      </c>
      <c r="V84" s="340">
        <v>93818.467251024107</v>
      </c>
      <c r="W84" s="340">
        <v>93818.467251024107</v>
      </c>
      <c r="X84" s="340">
        <v>93818.467251024107</v>
      </c>
      <c r="Y84" s="340"/>
      <c r="Z84" s="340"/>
      <c r="AA84" s="340"/>
      <c r="AB84" s="340"/>
      <c r="AC84" s="340"/>
      <c r="AD84" s="340"/>
      <c r="AE84" s="340"/>
      <c r="AF84" s="340"/>
      <c r="AG84" s="340"/>
      <c r="AH84" s="340"/>
      <c r="AI84" s="340"/>
      <c r="AJ84" s="340"/>
      <c r="AK84" s="340"/>
      <c r="AL84" s="340"/>
      <c r="AM84" s="340"/>
      <c r="AN84" s="340" t="s">
        <v>709</v>
      </c>
      <c r="AO84" s="340" t="s">
        <v>1235</v>
      </c>
      <c r="AP84" s="340" t="s">
        <v>447</v>
      </c>
      <c r="AQ84" s="340" t="s">
        <v>563</v>
      </c>
      <c r="AR84" s="340" t="s">
        <v>700</v>
      </c>
      <c r="AS84" s="340" t="s">
        <v>700</v>
      </c>
      <c r="AT84" s="340" t="s">
        <v>684</v>
      </c>
      <c r="AU84" s="340"/>
      <c r="AV84" s="340"/>
      <c r="AW84" s="340"/>
    </row>
    <row r="85" spans="1:49" ht="15" thickBot="1" x14ac:dyDescent="0.4">
      <c r="A85" s="322" t="s">
        <v>684</v>
      </c>
      <c r="B85" s="322" t="s">
        <v>769</v>
      </c>
      <c r="C85" s="349">
        <v>11</v>
      </c>
      <c r="D85" s="340">
        <v>27134.628996949199</v>
      </c>
      <c r="E85" s="341">
        <v>0.9</v>
      </c>
      <c r="F85" s="340">
        <v>268632.82706979697</v>
      </c>
      <c r="G85" s="340"/>
      <c r="H85" s="340"/>
      <c r="I85" s="340"/>
      <c r="J85" s="340">
        <v>24421.1660972543</v>
      </c>
      <c r="K85" s="340">
        <v>24421.1660972543</v>
      </c>
      <c r="L85" s="340">
        <v>24421.1660972543</v>
      </c>
      <c r="M85" s="340">
        <v>24421.1660972543</v>
      </c>
      <c r="N85" s="340">
        <v>24421.1660972543</v>
      </c>
      <c r="O85" s="340">
        <v>24421.1660972543</v>
      </c>
      <c r="P85" s="340">
        <v>24421.1660972543</v>
      </c>
      <c r="Q85" s="340">
        <v>24421.1660972543</v>
      </c>
      <c r="R85" s="340">
        <v>24421.1660972543</v>
      </c>
      <c r="S85" s="340">
        <v>24421.1660972543</v>
      </c>
      <c r="T85" s="340">
        <v>24421.1660972543</v>
      </c>
      <c r="U85" s="340"/>
      <c r="V85" s="340"/>
      <c r="W85" s="340"/>
      <c r="X85" s="340"/>
      <c r="Y85" s="340"/>
      <c r="Z85" s="340"/>
      <c r="AA85" s="340"/>
      <c r="AB85" s="340"/>
      <c r="AC85" s="340"/>
      <c r="AD85" s="340"/>
      <c r="AE85" s="340"/>
      <c r="AF85" s="340"/>
      <c r="AG85" s="340"/>
      <c r="AH85" s="340"/>
      <c r="AI85" s="340"/>
      <c r="AJ85" s="340"/>
      <c r="AK85" s="340"/>
      <c r="AL85" s="340"/>
      <c r="AM85" s="340"/>
      <c r="AN85" s="340" t="s">
        <v>709</v>
      </c>
      <c r="AO85" s="340" t="s">
        <v>1235</v>
      </c>
      <c r="AP85" s="340" t="s">
        <v>447</v>
      </c>
      <c r="AQ85" s="340" t="s">
        <v>563</v>
      </c>
      <c r="AR85" s="340" t="s">
        <v>349</v>
      </c>
      <c r="AS85" s="340" t="s">
        <v>349</v>
      </c>
      <c r="AT85" s="340" t="s">
        <v>23</v>
      </c>
      <c r="AU85" s="340"/>
      <c r="AV85" s="340"/>
      <c r="AW85" s="340"/>
    </row>
    <row r="86" spans="1:49" ht="15" thickBot="1" x14ac:dyDescent="0.4">
      <c r="A86" s="322" t="s">
        <v>748</v>
      </c>
      <c r="B86" s="322" t="s">
        <v>770</v>
      </c>
      <c r="C86" s="349">
        <v>17</v>
      </c>
      <c r="D86" s="340">
        <v>200694.96416883101</v>
      </c>
      <c r="E86" s="341">
        <v>0.63</v>
      </c>
      <c r="F86" s="340">
        <v>2149443.0662481799</v>
      </c>
      <c r="G86" s="340"/>
      <c r="H86" s="340"/>
      <c r="I86" s="340"/>
      <c r="J86" s="340">
        <v>126437.82742636401</v>
      </c>
      <c r="K86" s="340">
        <v>126437.82742636401</v>
      </c>
      <c r="L86" s="340">
        <v>126437.82742636401</v>
      </c>
      <c r="M86" s="340">
        <v>126437.82742636401</v>
      </c>
      <c r="N86" s="340">
        <v>126437.82742636401</v>
      </c>
      <c r="O86" s="340">
        <v>126437.82742636401</v>
      </c>
      <c r="P86" s="340">
        <v>126437.82742636401</v>
      </c>
      <c r="Q86" s="340">
        <v>126437.82742636401</v>
      </c>
      <c r="R86" s="340">
        <v>126437.82742636401</v>
      </c>
      <c r="S86" s="340">
        <v>126437.82742636401</v>
      </c>
      <c r="T86" s="340">
        <v>126437.82742636401</v>
      </c>
      <c r="U86" s="340">
        <v>126437.82742636401</v>
      </c>
      <c r="V86" s="340">
        <v>126437.82742636401</v>
      </c>
      <c r="W86" s="340">
        <v>126437.82742636401</v>
      </c>
      <c r="X86" s="340">
        <v>126437.82742636401</v>
      </c>
      <c r="Y86" s="340">
        <v>126437.82742636401</v>
      </c>
      <c r="Z86" s="340">
        <v>126437.82742636401</v>
      </c>
      <c r="AA86" s="340"/>
      <c r="AB86" s="340"/>
      <c r="AC86" s="340"/>
      <c r="AD86" s="340"/>
      <c r="AE86" s="340"/>
      <c r="AF86" s="340"/>
      <c r="AG86" s="340"/>
      <c r="AH86" s="340"/>
      <c r="AI86" s="340"/>
      <c r="AJ86" s="340"/>
      <c r="AK86" s="340"/>
      <c r="AL86" s="340"/>
      <c r="AM86" s="340"/>
      <c r="AN86" s="340" t="s">
        <v>709</v>
      </c>
      <c r="AO86" s="340" t="s">
        <v>1236</v>
      </c>
      <c r="AP86" s="340" t="s">
        <v>559</v>
      </c>
      <c r="AQ86" s="340" t="s">
        <v>268</v>
      </c>
      <c r="AR86" s="340" t="s">
        <v>479</v>
      </c>
      <c r="AS86" s="340" t="s">
        <v>479</v>
      </c>
      <c r="AT86" s="340" t="s">
        <v>232</v>
      </c>
      <c r="AU86" s="340"/>
      <c r="AV86" s="340"/>
      <c r="AW86" s="340"/>
    </row>
    <row r="87" spans="1:49" ht="15" thickBot="1" x14ac:dyDescent="0.4">
      <c r="A87" s="322" t="s">
        <v>748</v>
      </c>
      <c r="B87" s="322" t="s">
        <v>694</v>
      </c>
      <c r="C87" s="349">
        <v>16</v>
      </c>
      <c r="D87" s="340">
        <v>32659.921756866901</v>
      </c>
      <c r="E87" s="341">
        <v>0.61</v>
      </c>
      <c r="F87" s="340">
        <v>318760.83634702099</v>
      </c>
      <c r="G87" s="340"/>
      <c r="H87" s="340"/>
      <c r="I87" s="340"/>
      <c r="J87" s="340">
        <v>19922.552271688801</v>
      </c>
      <c r="K87" s="340">
        <v>19922.552271688801</v>
      </c>
      <c r="L87" s="340">
        <v>19922.552271688801</v>
      </c>
      <c r="M87" s="340">
        <v>19922.552271688801</v>
      </c>
      <c r="N87" s="340">
        <v>19922.552271688801</v>
      </c>
      <c r="O87" s="340">
        <v>19922.552271688801</v>
      </c>
      <c r="P87" s="340">
        <v>19922.552271688801</v>
      </c>
      <c r="Q87" s="340">
        <v>19922.552271688801</v>
      </c>
      <c r="R87" s="340">
        <v>19922.552271688801</v>
      </c>
      <c r="S87" s="340">
        <v>19922.552271688801</v>
      </c>
      <c r="T87" s="340">
        <v>19922.552271688801</v>
      </c>
      <c r="U87" s="340">
        <v>19922.552271688801</v>
      </c>
      <c r="V87" s="340">
        <v>19922.552271688801</v>
      </c>
      <c r="W87" s="340">
        <v>19922.552271688801</v>
      </c>
      <c r="X87" s="340">
        <v>19922.552271688801</v>
      </c>
      <c r="Y87" s="340">
        <v>19922.552271688801</v>
      </c>
      <c r="Z87" s="340"/>
      <c r="AA87" s="340"/>
      <c r="AB87" s="340"/>
      <c r="AC87" s="340"/>
      <c r="AD87" s="340"/>
      <c r="AE87" s="340"/>
      <c r="AF87" s="340"/>
      <c r="AG87" s="340"/>
      <c r="AH87" s="340"/>
      <c r="AI87" s="340"/>
      <c r="AJ87" s="340"/>
      <c r="AK87" s="340"/>
      <c r="AL87" s="340"/>
      <c r="AM87" s="340"/>
      <c r="AN87" s="340" t="s">
        <v>709</v>
      </c>
      <c r="AO87" s="340" t="s">
        <v>1236</v>
      </c>
      <c r="AP87" s="340" t="s">
        <v>559</v>
      </c>
      <c r="AQ87" s="340" t="s">
        <v>268</v>
      </c>
      <c r="AR87" s="340" t="s">
        <v>694</v>
      </c>
      <c r="AS87" s="340" t="s">
        <v>694</v>
      </c>
      <c r="AT87" s="340" t="s">
        <v>121</v>
      </c>
      <c r="AU87" s="340"/>
      <c r="AV87" s="340"/>
      <c r="AW87" s="340"/>
    </row>
    <row r="88" spans="1:49" ht="15" thickBot="1" x14ac:dyDescent="0.4">
      <c r="A88" s="322" t="s">
        <v>748</v>
      </c>
      <c r="B88" s="322" t="s">
        <v>771</v>
      </c>
      <c r="C88" s="349">
        <v>14</v>
      </c>
      <c r="D88" s="340">
        <v>24772.633520379299</v>
      </c>
      <c r="E88" s="341">
        <v>0.62</v>
      </c>
      <c r="F88" s="340">
        <v>215026.45895689199</v>
      </c>
      <c r="G88" s="340"/>
      <c r="H88" s="340"/>
      <c r="I88" s="340"/>
      <c r="J88" s="340">
        <v>15359.0327826352</v>
      </c>
      <c r="K88" s="340">
        <v>15359.0327826352</v>
      </c>
      <c r="L88" s="340">
        <v>15359.0327826352</v>
      </c>
      <c r="M88" s="340">
        <v>15359.0327826352</v>
      </c>
      <c r="N88" s="340">
        <v>15359.0327826352</v>
      </c>
      <c r="O88" s="340">
        <v>15359.0327826352</v>
      </c>
      <c r="P88" s="340">
        <v>15359.0327826352</v>
      </c>
      <c r="Q88" s="340">
        <v>15359.0327826352</v>
      </c>
      <c r="R88" s="340">
        <v>15359.0327826352</v>
      </c>
      <c r="S88" s="340">
        <v>15359.0327826352</v>
      </c>
      <c r="T88" s="340">
        <v>15359.0327826352</v>
      </c>
      <c r="U88" s="340">
        <v>15359.0327826352</v>
      </c>
      <c r="V88" s="340">
        <v>15359.0327826352</v>
      </c>
      <c r="W88" s="340">
        <v>15359.0327826352</v>
      </c>
      <c r="X88" s="340"/>
      <c r="Y88" s="340"/>
      <c r="Z88" s="340"/>
      <c r="AA88" s="340"/>
      <c r="AB88" s="340"/>
      <c r="AC88" s="340"/>
      <c r="AD88" s="340"/>
      <c r="AE88" s="340"/>
      <c r="AF88" s="340"/>
      <c r="AG88" s="340"/>
      <c r="AH88" s="340"/>
      <c r="AI88" s="340"/>
      <c r="AJ88" s="340"/>
      <c r="AK88" s="340"/>
      <c r="AL88" s="340"/>
      <c r="AM88" s="340"/>
      <c r="AN88" s="340" t="s">
        <v>709</v>
      </c>
      <c r="AO88" s="340" t="s">
        <v>1236</v>
      </c>
      <c r="AP88" s="340" t="s">
        <v>559</v>
      </c>
      <c r="AQ88" s="340" t="s">
        <v>268</v>
      </c>
      <c r="AR88" s="340" t="s">
        <v>374</v>
      </c>
      <c r="AS88" s="340" t="s">
        <v>374</v>
      </c>
      <c r="AT88" s="340" t="s">
        <v>121</v>
      </c>
      <c r="AU88" s="340"/>
      <c r="AV88" s="340"/>
      <c r="AW88" s="340"/>
    </row>
    <row r="89" spans="1:49" ht="15" thickBot="1" x14ac:dyDescent="0.4">
      <c r="A89" s="322" t="s">
        <v>328</v>
      </c>
      <c r="B89" s="322" t="s">
        <v>772</v>
      </c>
      <c r="C89" s="349">
        <v>6</v>
      </c>
      <c r="D89" s="340">
        <v>15414.932075548801</v>
      </c>
      <c r="E89" s="341">
        <v>0.62</v>
      </c>
      <c r="F89" s="340">
        <v>57343.547321041697</v>
      </c>
      <c r="G89" s="340"/>
      <c r="H89" s="340"/>
      <c r="I89" s="340"/>
      <c r="J89" s="340">
        <v>9557.2578868402798</v>
      </c>
      <c r="K89" s="340">
        <v>9557.2578868402798</v>
      </c>
      <c r="L89" s="340">
        <v>9557.2578868402798</v>
      </c>
      <c r="M89" s="340">
        <v>9557.2578868402798</v>
      </c>
      <c r="N89" s="340">
        <v>9557.2578868402798</v>
      </c>
      <c r="O89" s="340">
        <v>9557.2578868402798</v>
      </c>
      <c r="P89" s="340"/>
      <c r="Q89" s="340"/>
      <c r="R89" s="340"/>
      <c r="S89" s="340"/>
      <c r="T89" s="340"/>
      <c r="U89" s="340"/>
      <c r="V89" s="340"/>
      <c r="W89" s="340"/>
      <c r="X89" s="340"/>
      <c r="Y89" s="340"/>
      <c r="Z89" s="340"/>
      <c r="AA89" s="340"/>
      <c r="AB89" s="340"/>
      <c r="AC89" s="340"/>
      <c r="AD89" s="340"/>
      <c r="AE89" s="340"/>
      <c r="AF89" s="340"/>
      <c r="AG89" s="340"/>
      <c r="AH89" s="340"/>
      <c r="AI89" s="340"/>
      <c r="AJ89" s="340"/>
      <c r="AK89" s="340"/>
      <c r="AL89" s="340"/>
      <c r="AM89" s="340"/>
      <c r="AN89" s="340" t="s">
        <v>709</v>
      </c>
      <c r="AO89" s="340" t="s">
        <v>1236</v>
      </c>
      <c r="AP89" s="340" t="s">
        <v>559</v>
      </c>
      <c r="AQ89" s="340" t="s">
        <v>268</v>
      </c>
      <c r="AR89" s="340" t="s">
        <v>347</v>
      </c>
      <c r="AS89" s="340" t="s">
        <v>347</v>
      </c>
      <c r="AT89" s="340" t="s">
        <v>328</v>
      </c>
      <c r="AU89" s="340"/>
      <c r="AV89" s="340"/>
      <c r="AW89" s="340"/>
    </row>
    <row r="90" spans="1:49" ht="15" thickBot="1" x14ac:dyDescent="0.4">
      <c r="A90" s="322" t="s">
        <v>748</v>
      </c>
      <c r="B90" s="322" t="s">
        <v>773</v>
      </c>
      <c r="C90" s="349">
        <v>12</v>
      </c>
      <c r="D90" s="340">
        <v>1603.9169676557999</v>
      </c>
      <c r="E90" s="341">
        <v>0.62</v>
      </c>
      <c r="F90" s="340">
        <v>11933.1422393592</v>
      </c>
      <c r="G90" s="340"/>
      <c r="H90" s="340"/>
      <c r="I90" s="340"/>
      <c r="J90" s="340">
        <v>994.42851994659804</v>
      </c>
      <c r="K90" s="340">
        <v>994.42851994659804</v>
      </c>
      <c r="L90" s="340">
        <v>994.42851994659804</v>
      </c>
      <c r="M90" s="340">
        <v>994.42851994659804</v>
      </c>
      <c r="N90" s="340">
        <v>994.42851994659804</v>
      </c>
      <c r="O90" s="340">
        <v>994.42851994659804</v>
      </c>
      <c r="P90" s="340">
        <v>994.42851994659804</v>
      </c>
      <c r="Q90" s="340">
        <v>994.42851994659804</v>
      </c>
      <c r="R90" s="340">
        <v>994.42851994659804</v>
      </c>
      <c r="S90" s="340">
        <v>994.42851994659804</v>
      </c>
      <c r="T90" s="340">
        <v>994.42851994659804</v>
      </c>
      <c r="U90" s="340">
        <v>994.42851994659804</v>
      </c>
      <c r="V90" s="340"/>
      <c r="W90" s="340"/>
      <c r="X90" s="340"/>
      <c r="Y90" s="340"/>
      <c r="Z90" s="340"/>
      <c r="AA90" s="340"/>
      <c r="AB90" s="340"/>
      <c r="AC90" s="340"/>
      <c r="AD90" s="340"/>
      <c r="AE90" s="340"/>
      <c r="AF90" s="340"/>
      <c r="AG90" s="340"/>
      <c r="AH90" s="340"/>
      <c r="AI90" s="340"/>
      <c r="AJ90" s="340"/>
      <c r="AK90" s="340"/>
      <c r="AL90" s="340"/>
      <c r="AM90" s="340"/>
      <c r="AN90" s="340" t="s">
        <v>709</v>
      </c>
      <c r="AO90" s="340" t="s">
        <v>1236</v>
      </c>
      <c r="AP90" s="340" t="s">
        <v>559</v>
      </c>
      <c r="AQ90" s="340" t="s">
        <v>268</v>
      </c>
      <c r="AR90" s="340" t="s">
        <v>356</v>
      </c>
      <c r="AS90" s="340" t="s">
        <v>356</v>
      </c>
      <c r="AT90" s="340" t="s">
        <v>23</v>
      </c>
      <c r="AU90" s="340"/>
      <c r="AV90" s="340"/>
      <c r="AW90" s="340"/>
    </row>
    <row r="91" spans="1:49" ht="15" thickBot="1" x14ac:dyDescent="0.4">
      <c r="A91" s="322" t="s">
        <v>748</v>
      </c>
      <c r="B91" s="322" t="s">
        <v>774</v>
      </c>
      <c r="C91" s="349">
        <v>11</v>
      </c>
      <c r="D91" s="340">
        <v>1168.6630042570901</v>
      </c>
      <c r="E91" s="341">
        <v>0.62</v>
      </c>
      <c r="F91" s="340">
        <v>7970.2816890333697</v>
      </c>
      <c r="G91" s="340"/>
      <c r="H91" s="340"/>
      <c r="I91" s="340"/>
      <c r="J91" s="340">
        <v>724.57106263939795</v>
      </c>
      <c r="K91" s="340">
        <v>724.57106263939795</v>
      </c>
      <c r="L91" s="340">
        <v>724.57106263939795</v>
      </c>
      <c r="M91" s="340">
        <v>724.57106263939795</v>
      </c>
      <c r="N91" s="340">
        <v>724.57106263939795</v>
      </c>
      <c r="O91" s="340">
        <v>724.57106263939795</v>
      </c>
      <c r="P91" s="340">
        <v>724.57106263939795</v>
      </c>
      <c r="Q91" s="340">
        <v>724.57106263939795</v>
      </c>
      <c r="R91" s="340">
        <v>724.57106263939795</v>
      </c>
      <c r="S91" s="340">
        <v>724.57106263939795</v>
      </c>
      <c r="T91" s="340">
        <v>724.57106263939795</v>
      </c>
      <c r="U91" s="340"/>
      <c r="V91" s="340"/>
      <c r="W91" s="340"/>
      <c r="X91" s="340"/>
      <c r="Y91" s="340"/>
      <c r="Z91" s="340"/>
      <c r="AA91" s="340"/>
      <c r="AB91" s="340"/>
      <c r="AC91" s="340"/>
      <c r="AD91" s="340"/>
      <c r="AE91" s="340"/>
      <c r="AF91" s="340"/>
      <c r="AG91" s="340"/>
      <c r="AH91" s="340"/>
      <c r="AI91" s="340"/>
      <c r="AJ91" s="340"/>
      <c r="AK91" s="340"/>
      <c r="AL91" s="340"/>
      <c r="AM91" s="340"/>
      <c r="AN91" s="340" t="s">
        <v>709</v>
      </c>
      <c r="AO91" s="340" t="s">
        <v>1236</v>
      </c>
      <c r="AP91" s="340" t="s">
        <v>559</v>
      </c>
      <c r="AQ91" s="340" t="s">
        <v>268</v>
      </c>
      <c r="AR91" s="340" t="s">
        <v>604</v>
      </c>
      <c r="AS91" s="340" t="s">
        <v>604</v>
      </c>
      <c r="AT91" s="340" t="s">
        <v>232</v>
      </c>
      <c r="AU91" s="340"/>
      <c r="AV91" s="340"/>
      <c r="AW91" s="340"/>
    </row>
    <row r="92" spans="1:49" ht="15" thickBot="1" x14ac:dyDescent="0.4">
      <c r="A92" s="322" t="s">
        <v>748</v>
      </c>
      <c r="B92" s="322" t="s">
        <v>775</v>
      </c>
      <c r="C92" s="349">
        <v>9</v>
      </c>
      <c r="D92" s="340">
        <v>717.26744923736806</v>
      </c>
      <c r="E92" s="341">
        <v>0.62</v>
      </c>
      <c r="F92" s="340">
        <v>4002.3523667445102</v>
      </c>
      <c r="G92" s="340"/>
      <c r="H92" s="340"/>
      <c r="I92" s="340"/>
      <c r="J92" s="340">
        <v>444.70581852716799</v>
      </c>
      <c r="K92" s="340">
        <v>444.70581852716799</v>
      </c>
      <c r="L92" s="340">
        <v>444.70581852716799</v>
      </c>
      <c r="M92" s="340">
        <v>444.70581852716799</v>
      </c>
      <c r="N92" s="340">
        <v>444.70581852716799</v>
      </c>
      <c r="O92" s="340">
        <v>444.70581852716799</v>
      </c>
      <c r="P92" s="340">
        <v>444.70581852716799</v>
      </c>
      <c r="Q92" s="340">
        <v>444.70581852716799</v>
      </c>
      <c r="R92" s="340">
        <v>444.70581852716799</v>
      </c>
      <c r="S92" s="340"/>
      <c r="T92" s="340"/>
      <c r="U92" s="340"/>
      <c r="V92" s="340"/>
      <c r="W92" s="340"/>
      <c r="X92" s="340"/>
      <c r="Y92" s="340"/>
      <c r="Z92" s="340"/>
      <c r="AA92" s="340"/>
      <c r="AB92" s="340"/>
      <c r="AC92" s="340"/>
      <c r="AD92" s="340"/>
      <c r="AE92" s="340"/>
      <c r="AF92" s="340"/>
      <c r="AG92" s="340"/>
      <c r="AH92" s="340"/>
      <c r="AI92" s="340"/>
      <c r="AJ92" s="340"/>
      <c r="AK92" s="340"/>
      <c r="AL92" s="340"/>
      <c r="AM92" s="340"/>
      <c r="AN92" s="340" t="s">
        <v>709</v>
      </c>
      <c r="AO92" s="340" t="s">
        <v>1236</v>
      </c>
      <c r="AP92" s="340" t="s">
        <v>559</v>
      </c>
      <c r="AQ92" s="340" t="s">
        <v>268</v>
      </c>
      <c r="AR92" s="340" t="s">
        <v>372</v>
      </c>
      <c r="AS92" s="340" t="s">
        <v>372</v>
      </c>
      <c r="AT92" s="340" t="s">
        <v>121</v>
      </c>
      <c r="AU92" s="340"/>
      <c r="AV92" s="340"/>
      <c r="AW92" s="340"/>
    </row>
    <row r="93" spans="1:49" ht="15" thickBot="1" x14ac:dyDescent="0.4">
      <c r="A93" s="322" t="s">
        <v>748</v>
      </c>
      <c r="B93" s="322" t="s">
        <v>776</v>
      </c>
      <c r="C93" s="349">
        <v>22</v>
      </c>
      <c r="D93" s="340">
        <v>513.14019575581301</v>
      </c>
      <c r="E93" s="341">
        <v>0.62</v>
      </c>
      <c r="F93" s="340">
        <v>6999.2322701092899</v>
      </c>
      <c r="G93" s="340"/>
      <c r="H93" s="340"/>
      <c r="I93" s="340"/>
      <c r="J93" s="340">
        <v>318.14692136860401</v>
      </c>
      <c r="K93" s="340">
        <v>318.14692136860401</v>
      </c>
      <c r="L93" s="340">
        <v>318.14692136860401</v>
      </c>
      <c r="M93" s="340">
        <v>318.14692136860401</v>
      </c>
      <c r="N93" s="340">
        <v>318.14692136860401</v>
      </c>
      <c r="O93" s="340">
        <v>318.14692136860401</v>
      </c>
      <c r="P93" s="340">
        <v>318.14692136860401</v>
      </c>
      <c r="Q93" s="340">
        <v>318.14692136860401</v>
      </c>
      <c r="R93" s="340">
        <v>318.14692136860401</v>
      </c>
      <c r="S93" s="340">
        <v>318.14692136860401</v>
      </c>
      <c r="T93" s="340">
        <v>318.14692136860401</v>
      </c>
      <c r="U93" s="340">
        <v>318.14692136860401</v>
      </c>
      <c r="V93" s="340">
        <v>318.14692136860401</v>
      </c>
      <c r="W93" s="340">
        <v>318.14692136860401</v>
      </c>
      <c r="X93" s="340">
        <v>318.14692136860401</v>
      </c>
      <c r="Y93" s="340">
        <v>318.14692136860401</v>
      </c>
      <c r="Z93" s="340">
        <v>318.14692136860401</v>
      </c>
      <c r="AA93" s="340">
        <v>318.14692136860401</v>
      </c>
      <c r="AB93" s="340">
        <v>318.14692136860401</v>
      </c>
      <c r="AC93" s="340">
        <v>318.14692136860401</v>
      </c>
      <c r="AD93" s="340">
        <v>318.14692136860401</v>
      </c>
      <c r="AE93" s="340">
        <v>318.14692136860401</v>
      </c>
      <c r="AF93" s="340"/>
      <c r="AG93" s="340"/>
      <c r="AH93" s="340"/>
      <c r="AI93" s="340"/>
      <c r="AJ93" s="340"/>
      <c r="AK93" s="340"/>
      <c r="AL93" s="340"/>
      <c r="AM93" s="340"/>
      <c r="AN93" s="340" t="s">
        <v>709</v>
      </c>
      <c r="AO93" s="340" t="s">
        <v>1236</v>
      </c>
      <c r="AP93" s="340" t="s">
        <v>559</v>
      </c>
      <c r="AQ93" s="340" t="s">
        <v>268</v>
      </c>
      <c r="AR93" s="340" t="s">
        <v>479</v>
      </c>
      <c r="AS93" s="340" t="s">
        <v>479</v>
      </c>
      <c r="AT93" s="340" t="s">
        <v>121</v>
      </c>
      <c r="AU93" s="340"/>
      <c r="AV93" s="340"/>
      <c r="AW93" s="340"/>
    </row>
    <row r="94" spans="1:49" ht="15" thickBot="1" x14ac:dyDescent="0.4">
      <c r="A94" s="322" t="s">
        <v>748</v>
      </c>
      <c r="B94" s="322" t="s">
        <v>777</v>
      </c>
      <c r="C94" s="349">
        <v>12</v>
      </c>
      <c r="D94" s="340">
        <v>378.572082489396</v>
      </c>
      <c r="E94" s="341">
        <v>0.62</v>
      </c>
      <c r="F94" s="340">
        <v>2816.5762937211098</v>
      </c>
      <c r="G94" s="340"/>
      <c r="H94" s="340"/>
      <c r="I94" s="340"/>
      <c r="J94" s="340">
        <v>234.714691143425</v>
      </c>
      <c r="K94" s="340">
        <v>234.714691143425</v>
      </c>
      <c r="L94" s="340">
        <v>234.714691143425</v>
      </c>
      <c r="M94" s="340">
        <v>234.714691143425</v>
      </c>
      <c r="N94" s="340">
        <v>234.714691143425</v>
      </c>
      <c r="O94" s="340">
        <v>234.714691143425</v>
      </c>
      <c r="P94" s="340">
        <v>234.714691143425</v>
      </c>
      <c r="Q94" s="340">
        <v>234.714691143425</v>
      </c>
      <c r="R94" s="340">
        <v>234.714691143425</v>
      </c>
      <c r="S94" s="340">
        <v>234.714691143425</v>
      </c>
      <c r="T94" s="340">
        <v>234.714691143425</v>
      </c>
      <c r="U94" s="340">
        <v>234.714691143425</v>
      </c>
      <c r="V94" s="340"/>
      <c r="W94" s="340"/>
      <c r="X94" s="340"/>
      <c r="Y94" s="340"/>
      <c r="Z94" s="340"/>
      <c r="AA94" s="340"/>
      <c r="AB94" s="340"/>
      <c r="AC94" s="340"/>
      <c r="AD94" s="340"/>
      <c r="AE94" s="340"/>
      <c r="AF94" s="340"/>
      <c r="AG94" s="340"/>
      <c r="AH94" s="340"/>
      <c r="AI94" s="340"/>
      <c r="AJ94" s="340"/>
      <c r="AK94" s="340"/>
      <c r="AL94" s="340"/>
      <c r="AM94" s="340"/>
      <c r="AN94" s="340" t="s">
        <v>709</v>
      </c>
      <c r="AO94" s="340" t="s">
        <v>1236</v>
      </c>
      <c r="AP94" s="340" t="s">
        <v>559</v>
      </c>
      <c r="AQ94" s="340" t="s">
        <v>268</v>
      </c>
      <c r="AR94" s="340" t="s">
        <v>375</v>
      </c>
      <c r="AS94" s="340" t="s">
        <v>375</v>
      </c>
      <c r="AT94" s="340" t="s">
        <v>121</v>
      </c>
      <c r="AU94" s="340"/>
      <c r="AV94" s="340"/>
      <c r="AW94" s="340"/>
    </row>
    <row r="95" spans="1:49" ht="15" thickBot="1" x14ac:dyDescent="0.4">
      <c r="A95" s="322" t="s">
        <v>328</v>
      </c>
      <c r="B95" s="322" t="s">
        <v>778</v>
      </c>
      <c r="C95" s="349">
        <v>4</v>
      </c>
      <c r="D95" s="340">
        <v>93.331887281860801</v>
      </c>
      <c r="E95" s="341">
        <v>0.62</v>
      </c>
      <c r="F95" s="340">
        <v>231.463080459015</v>
      </c>
      <c r="G95" s="340"/>
      <c r="H95" s="340"/>
      <c r="I95" s="340"/>
      <c r="J95" s="340">
        <v>57.865770114753701</v>
      </c>
      <c r="K95" s="340">
        <v>57.865770114753701</v>
      </c>
      <c r="L95" s="340">
        <v>57.865770114753701</v>
      </c>
      <c r="M95" s="340">
        <v>57.865770114753701</v>
      </c>
      <c r="N95" s="340"/>
      <c r="O95" s="340"/>
      <c r="P95" s="340"/>
      <c r="Q95" s="340"/>
      <c r="R95" s="340"/>
      <c r="S95" s="340"/>
      <c r="T95" s="340"/>
      <c r="U95" s="340"/>
      <c r="V95" s="340"/>
      <c r="W95" s="340"/>
      <c r="X95" s="340"/>
      <c r="Y95" s="340"/>
      <c r="Z95" s="340"/>
      <c r="AA95" s="340"/>
      <c r="AB95" s="340"/>
      <c r="AC95" s="340"/>
      <c r="AD95" s="340"/>
      <c r="AE95" s="340"/>
      <c r="AF95" s="340"/>
      <c r="AG95" s="340"/>
      <c r="AH95" s="340"/>
      <c r="AI95" s="340"/>
      <c r="AJ95" s="340"/>
      <c r="AK95" s="340"/>
      <c r="AL95" s="340"/>
      <c r="AM95" s="340"/>
      <c r="AN95" s="340" t="s">
        <v>709</v>
      </c>
      <c r="AO95" s="340" t="s">
        <v>1236</v>
      </c>
      <c r="AP95" s="340" t="s">
        <v>559</v>
      </c>
      <c r="AQ95" s="340" t="s">
        <v>268</v>
      </c>
      <c r="AR95" s="340" t="s">
        <v>347</v>
      </c>
      <c r="AS95" s="340" t="s">
        <v>347</v>
      </c>
      <c r="AT95" s="340" t="s">
        <v>328</v>
      </c>
      <c r="AU95" s="340"/>
      <c r="AV95" s="340"/>
      <c r="AW95" s="340"/>
    </row>
    <row r="96" spans="1:49" ht="15" thickBot="1" x14ac:dyDescent="0.4">
      <c r="A96" s="322" t="s">
        <v>328</v>
      </c>
      <c r="B96" s="322" t="s">
        <v>779</v>
      </c>
      <c r="C96" s="349">
        <v>7</v>
      </c>
      <c r="D96" s="340">
        <v>91.024044250891095</v>
      </c>
      <c r="E96" s="341">
        <v>0.62</v>
      </c>
      <c r="F96" s="340">
        <v>395.04435204886698</v>
      </c>
      <c r="G96" s="340"/>
      <c r="H96" s="340"/>
      <c r="I96" s="340"/>
      <c r="J96" s="340">
        <v>56.434907435552503</v>
      </c>
      <c r="K96" s="340">
        <v>56.434907435552503</v>
      </c>
      <c r="L96" s="340">
        <v>56.434907435552503</v>
      </c>
      <c r="M96" s="340">
        <v>56.434907435552503</v>
      </c>
      <c r="N96" s="340">
        <v>56.434907435552503</v>
      </c>
      <c r="O96" s="340">
        <v>56.434907435552503</v>
      </c>
      <c r="P96" s="340">
        <v>56.434907435552503</v>
      </c>
      <c r="Q96" s="340"/>
      <c r="R96" s="340"/>
      <c r="S96" s="340"/>
      <c r="T96" s="340"/>
      <c r="U96" s="340"/>
      <c r="V96" s="340"/>
      <c r="W96" s="340"/>
      <c r="X96" s="340"/>
      <c r="Y96" s="340"/>
      <c r="Z96" s="340"/>
      <c r="AA96" s="340"/>
      <c r="AB96" s="340"/>
      <c r="AC96" s="340"/>
      <c r="AD96" s="340"/>
      <c r="AE96" s="340"/>
      <c r="AF96" s="340"/>
      <c r="AG96" s="340"/>
      <c r="AH96" s="340"/>
      <c r="AI96" s="340"/>
      <c r="AJ96" s="340"/>
      <c r="AK96" s="340"/>
      <c r="AL96" s="340"/>
      <c r="AM96" s="340"/>
      <c r="AN96" s="340" t="s">
        <v>709</v>
      </c>
      <c r="AO96" s="340" t="s">
        <v>1236</v>
      </c>
      <c r="AP96" s="340" t="s">
        <v>559</v>
      </c>
      <c r="AQ96" s="340" t="s">
        <v>268</v>
      </c>
      <c r="AR96" s="340" t="s">
        <v>347</v>
      </c>
      <c r="AS96" s="340" t="s">
        <v>347</v>
      </c>
      <c r="AT96" s="340" t="s">
        <v>328</v>
      </c>
      <c r="AU96" s="340"/>
      <c r="AV96" s="340"/>
      <c r="AW96" s="340"/>
    </row>
    <row r="97" spans="1:49" ht="15" thickBot="1" x14ac:dyDescent="0.4">
      <c r="A97" s="322" t="s">
        <v>750</v>
      </c>
      <c r="B97" s="322" t="s">
        <v>780</v>
      </c>
      <c r="C97" s="349">
        <v>10</v>
      </c>
      <c r="D97" s="340">
        <v>42.966607017758399</v>
      </c>
      <c r="E97" s="341">
        <v>0.62</v>
      </c>
      <c r="F97" s="340">
        <v>266.39296351010199</v>
      </c>
      <c r="G97" s="340"/>
      <c r="H97" s="340"/>
      <c r="I97" s="340"/>
      <c r="J97" s="340">
        <v>26.639296351010199</v>
      </c>
      <c r="K97" s="340">
        <v>26.639296351010199</v>
      </c>
      <c r="L97" s="340">
        <v>26.639296351010199</v>
      </c>
      <c r="M97" s="340">
        <v>26.639296351010199</v>
      </c>
      <c r="N97" s="340">
        <v>26.639296351010199</v>
      </c>
      <c r="O97" s="340">
        <v>26.639296351010199</v>
      </c>
      <c r="P97" s="340">
        <v>26.639296351010199</v>
      </c>
      <c r="Q97" s="340">
        <v>26.639296351010199</v>
      </c>
      <c r="R97" s="340">
        <v>26.639296351010199</v>
      </c>
      <c r="S97" s="340">
        <v>26.639296351010199</v>
      </c>
      <c r="T97" s="340"/>
      <c r="U97" s="340"/>
      <c r="V97" s="340"/>
      <c r="W97" s="340"/>
      <c r="X97" s="340"/>
      <c r="Y97" s="340"/>
      <c r="Z97" s="340"/>
      <c r="AA97" s="340"/>
      <c r="AB97" s="340"/>
      <c r="AC97" s="340"/>
      <c r="AD97" s="340"/>
      <c r="AE97" s="340"/>
      <c r="AF97" s="340"/>
      <c r="AG97" s="340"/>
      <c r="AH97" s="340"/>
      <c r="AI97" s="340"/>
      <c r="AJ97" s="340"/>
      <c r="AK97" s="340"/>
      <c r="AL97" s="340"/>
      <c r="AM97" s="340"/>
      <c r="AN97" s="340" t="s">
        <v>709</v>
      </c>
      <c r="AO97" s="340" t="s">
        <v>1236</v>
      </c>
      <c r="AP97" s="340" t="s">
        <v>559</v>
      </c>
      <c r="AQ97" s="340" t="s">
        <v>268</v>
      </c>
      <c r="AR97" s="340" t="s">
        <v>347</v>
      </c>
      <c r="AS97" s="340" t="s">
        <v>347</v>
      </c>
      <c r="AT97" s="340" t="s">
        <v>125</v>
      </c>
      <c r="AU97" s="340"/>
      <c r="AV97" s="340"/>
      <c r="AW97" s="340"/>
    </row>
    <row r="98" spans="1:49" ht="15" thickBot="1" x14ac:dyDescent="0.4">
      <c r="A98" s="322" t="s">
        <v>781</v>
      </c>
      <c r="B98" s="322" t="s">
        <v>782</v>
      </c>
      <c r="C98" s="349">
        <v>15.083173376739699</v>
      </c>
      <c r="D98" s="340">
        <v>192184.55806949601</v>
      </c>
      <c r="E98" s="341">
        <v>0.8</v>
      </c>
      <c r="F98" s="340">
        <v>2319002.4077554499</v>
      </c>
      <c r="G98" s="340"/>
      <c r="H98" s="340"/>
      <c r="I98" s="340"/>
      <c r="J98" s="340">
        <v>153747.64645559699</v>
      </c>
      <c r="K98" s="340">
        <v>153747.64645559699</v>
      </c>
      <c r="L98" s="340">
        <v>153747.64645559699</v>
      </c>
      <c r="M98" s="340">
        <v>153747.64645559699</v>
      </c>
      <c r="N98" s="340">
        <v>153747.64645559699</v>
      </c>
      <c r="O98" s="340">
        <v>153747.64645559699</v>
      </c>
      <c r="P98" s="340">
        <v>153747.64645559699</v>
      </c>
      <c r="Q98" s="340">
        <v>153747.64645559699</v>
      </c>
      <c r="R98" s="340">
        <v>153747.64645559699</v>
      </c>
      <c r="S98" s="340">
        <v>153747.64645559699</v>
      </c>
      <c r="T98" s="340">
        <v>153747.64645559699</v>
      </c>
      <c r="U98" s="340">
        <v>153747.64645559699</v>
      </c>
      <c r="V98" s="340">
        <v>153747.64645559699</v>
      </c>
      <c r="W98" s="340">
        <v>153747.64645559699</v>
      </c>
      <c r="X98" s="340">
        <v>153747.64645559699</v>
      </c>
      <c r="Y98" s="340">
        <v>12787.710921498599</v>
      </c>
      <c r="Z98" s="340"/>
      <c r="AA98" s="340"/>
      <c r="AB98" s="340"/>
      <c r="AC98" s="340"/>
      <c r="AD98" s="340"/>
      <c r="AE98" s="340"/>
      <c r="AF98" s="340"/>
      <c r="AG98" s="340"/>
      <c r="AH98" s="340"/>
      <c r="AI98" s="340"/>
      <c r="AJ98" s="340"/>
      <c r="AK98" s="340"/>
      <c r="AL98" s="340"/>
      <c r="AM98" s="340"/>
      <c r="AN98" s="340" t="s">
        <v>709</v>
      </c>
      <c r="AO98" s="340" t="s">
        <v>1237</v>
      </c>
      <c r="AP98" s="340" t="s">
        <v>560</v>
      </c>
      <c r="AQ98" s="340" t="s">
        <v>268</v>
      </c>
      <c r="AR98" s="340" t="s">
        <v>377</v>
      </c>
      <c r="AS98" s="340" t="s">
        <v>377</v>
      </c>
      <c r="AT98" s="340" t="s">
        <v>125</v>
      </c>
      <c r="AU98" s="340"/>
      <c r="AV98" s="340"/>
      <c r="AW98" s="340"/>
    </row>
    <row r="99" spans="1:49" ht="15" thickBot="1" x14ac:dyDescent="0.4">
      <c r="A99" s="322" t="s">
        <v>121</v>
      </c>
      <c r="B99" s="322" t="s">
        <v>374</v>
      </c>
      <c r="C99" s="349">
        <v>14</v>
      </c>
      <c r="D99" s="340"/>
      <c r="E99" s="341"/>
      <c r="F99" s="340">
        <v>17753557.4667284</v>
      </c>
      <c r="G99" s="340"/>
      <c r="H99" s="340"/>
      <c r="I99" s="340"/>
      <c r="J99" s="340">
        <v>1268111.2476234599</v>
      </c>
      <c r="K99" s="340">
        <v>1268111.2476234599</v>
      </c>
      <c r="L99" s="340">
        <v>1268111.2476234599</v>
      </c>
      <c r="M99" s="340">
        <v>1268111.2476234599</v>
      </c>
      <c r="N99" s="340">
        <v>1268111.2476234599</v>
      </c>
      <c r="O99" s="340">
        <v>1268111.2476234599</v>
      </c>
      <c r="P99" s="340">
        <v>1268111.2476234599</v>
      </c>
      <c r="Q99" s="340">
        <v>1268111.2476234599</v>
      </c>
      <c r="R99" s="340">
        <v>1268111.2476234599</v>
      </c>
      <c r="S99" s="340">
        <v>1268111.2476234599</v>
      </c>
      <c r="T99" s="340">
        <v>1268111.2476234599</v>
      </c>
      <c r="U99" s="340">
        <v>1268111.2476234599</v>
      </c>
      <c r="V99" s="340">
        <v>1268111.2476234599</v>
      </c>
      <c r="W99" s="340">
        <v>1268111.2476234599</v>
      </c>
      <c r="X99" s="340"/>
      <c r="Y99" s="340"/>
      <c r="Z99" s="340"/>
      <c r="AA99" s="340"/>
      <c r="AB99" s="340"/>
      <c r="AC99" s="340"/>
      <c r="AD99" s="340"/>
      <c r="AE99" s="340"/>
      <c r="AF99" s="340"/>
      <c r="AG99" s="340"/>
      <c r="AH99" s="340"/>
      <c r="AI99" s="340"/>
      <c r="AJ99" s="340"/>
      <c r="AK99" s="340"/>
      <c r="AL99" s="340"/>
      <c r="AM99" s="340"/>
      <c r="AN99" s="340" t="s">
        <v>709</v>
      </c>
      <c r="AO99" s="340" t="s">
        <v>1238</v>
      </c>
      <c r="AP99" s="340" t="s">
        <v>673</v>
      </c>
      <c r="AQ99" s="340" t="s">
        <v>268</v>
      </c>
      <c r="AR99" s="340" t="s">
        <v>374</v>
      </c>
      <c r="AS99" s="340" t="s">
        <v>374</v>
      </c>
      <c r="AT99" s="340" t="s">
        <v>121</v>
      </c>
      <c r="AU99" s="340"/>
      <c r="AV99" s="340"/>
      <c r="AW99" s="340"/>
    </row>
    <row r="100" spans="1:49" ht="15" thickBot="1" x14ac:dyDescent="0.4">
      <c r="A100" s="322" t="s">
        <v>121</v>
      </c>
      <c r="B100" s="322" t="s">
        <v>783</v>
      </c>
      <c r="C100" s="349">
        <v>17</v>
      </c>
      <c r="D100" s="340"/>
      <c r="E100" s="341"/>
      <c r="F100" s="340">
        <v>0</v>
      </c>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c r="AJ100" s="340"/>
      <c r="AK100" s="340"/>
      <c r="AL100" s="340"/>
      <c r="AM100" s="340"/>
      <c r="AN100" s="340" t="s">
        <v>709</v>
      </c>
      <c r="AO100" s="340" t="s">
        <v>1238</v>
      </c>
      <c r="AP100" s="340" t="s">
        <v>673</v>
      </c>
      <c r="AQ100" s="340" t="s">
        <v>268</v>
      </c>
      <c r="AR100" s="340" t="s">
        <v>479</v>
      </c>
      <c r="AS100" s="340" t="s">
        <v>479</v>
      </c>
      <c r="AT100" s="340" t="s">
        <v>121</v>
      </c>
      <c r="AU100" s="340"/>
      <c r="AV100" s="340"/>
      <c r="AW100" s="340"/>
    </row>
    <row r="101" spans="1:49" ht="15" thickBot="1" x14ac:dyDescent="0.4">
      <c r="A101" s="322" t="s">
        <v>243</v>
      </c>
      <c r="B101" s="322" t="s">
        <v>784</v>
      </c>
      <c r="C101" s="349">
        <v>3.5</v>
      </c>
      <c r="D101" s="340">
        <v>843703.223586526</v>
      </c>
      <c r="E101" s="341">
        <v>0.94</v>
      </c>
      <c r="F101" s="340">
        <v>2775783.6055996702</v>
      </c>
      <c r="G101" s="340"/>
      <c r="H101" s="340"/>
      <c r="I101" s="340"/>
      <c r="J101" s="340">
        <v>793081.03017133405</v>
      </c>
      <c r="K101" s="340">
        <v>793081.03017133405</v>
      </c>
      <c r="L101" s="340">
        <v>793081.03017133405</v>
      </c>
      <c r="M101" s="340">
        <v>396540.51508566702</v>
      </c>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t="s">
        <v>709</v>
      </c>
      <c r="AO101" s="340" t="s">
        <v>1239</v>
      </c>
      <c r="AP101" s="340" t="s">
        <v>446</v>
      </c>
      <c r="AQ101" s="340" t="s">
        <v>198</v>
      </c>
      <c r="AR101" s="340" t="s">
        <v>347</v>
      </c>
      <c r="AS101" s="340" t="s">
        <v>347</v>
      </c>
      <c r="AT101" s="340" t="s">
        <v>125</v>
      </c>
      <c r="AU101" s="340"/>
      <c r="AV101" s="340"/>
      <c r="AW101" s="340"/>
    </row>
    <row r="102" spans="1:49" ht="15" thickBot="1" x14ac:dyDescent="0.4">
      <c r="A102" s="322" t="s">
        <v>23</v>
      </c>
      <c r="B102" s="322" t="s">
        <v>785</v>
      </c>
      <c r="C102" s="349">
        <v>4.75</v>
      </c>
      <c r="D102" s="340">
        <v>810337.09996108303</v>
      </c>
      <c r="E102" s="341">
        <v>0.94</v>
      </c>
      <c r="F102" s="340">
        <v>3618155.1513262298</v>
      </c>
      <c r="G102" s="340"/>
      <c r="H102" s="340"/>
      <c r="I102" s="340"/>
      <c r="J102" s="340">
        <v>761716.87396341795</v>
      </c>
      <c r="K102" s="340">
        <v>761716.87396341795</v>
      </c>
      <c r="L102" s="340">
        <v>761716.87396341795</v>
      </c>
      <c r="M102" s="340">
        <v>761716.87396341795</v>
      </c>
      <c r="N102" s="340">
        <v>571287.655472563</v>
      </c>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t="s">
        <v>709</v>
      </c>
      <c r="AO102" s="340" t="s">
        <v>1239</v>
      </c>
      <c r="AP102" s="340" t="s">
        <v>446</v>
      </c>
      <c r="AQ102" s="340" t="s">
        <v>198</v>
      </c>
      <c r="AR102" s="340" t="s">
        <v>357</v>
      </c>
      <c r="AS102" s="340" t="s">
        <v>357</v>
      </c>
      <c r="AT102" s="340" t="s">
        <v>23</v>
      </c>
      <c r="AU102" s="340"/>
      <c r="AV102" s="340"/>
      <c r="AW102" s="340"/>
    </row>
    <row r="103" spans="1:49" ht="15" thickBot="1" x14ac:dyDescent="0.4">
      <c r="A103" s="322" t="s">
        <v>243</v>
      </c>
      <c r="B103" s="322" t="s">
        <v>786</v>
      </c>
      <c r="C103" s="349">
        <v>4.2</v>
      </c>
      <c r="D103" s="340">
        <v>180469.07755597701</v>
      </c>
      <c r="E103" s="341">
        <v>0.94</v>
      </c>
      <c r="F103" s="340">
        <v>712491.91819099698</v>
      </c>
      <c r="G103" s="340"/>
      <c r="H103" s="340"/>
      <c r="I103" s="340"/>
      <c r="J103" s="340">
        <v>169640.93290261799</v>
      </c>
      <c r="K103" s="340">
        <v>169640.93290261799</v>
      </c>
      <c r="L103" s="340">
        <v>169640.93290261799</v>
      </c>
      <c r="M103" s="340">
        <v>169640.93290261799</v>
      </c>
      <c r="N103" s="340">
        <v>33928.186580523703</v>
      </c>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t="s">
        <v>709</v>
      </c>
      <c r="AO103" s="340" t="s">
        <v>1239</v>
      </c>
      <c r="AP103" s="340" t="s">
        <v>446</v>
      </c>
      <c r="AQ103" s="340" t="s">
        <v>198</v>
      </c>
      <c r="AR103" s="340" t="s">
        <v>347</v>
      </c>
      <c r="AS103" s="340" t="s">
        <v>347</v>
      </c>
      <c r="AT103" s="340" t="s">
        <v>125</v>
      </c>
      <c r="AU103" s="340"/>
      <c r="AV103" s="340"/>
      <c r="AW103" s="340"/>
    </row>
    <row r="104" spans="1:49" ht="15" thickBot="1" x14ac:dyDescent="0.4">
      <c r="A104" s="322" t="s">
        <v>787</v>
      </c>
      <c r="B104" s="322" t="s">
        <v>788</v>
      </c>
      <c r="C104" s="349">
        <v>3.6</v>
      </c>
      <c r="D104" s="340">
        <v>101676.901534877</v>
      </c>
      <c r="E104" s="341">
        <v>0.94</v>
      </c>
      <c r="F104" s="340">
        <v>344074.634794023</v>
      </c>
      <c r="G104" s="340"/>
      <c r="H104" s="340"/>
      <c r="I104" s="340"/>
      <c r="J104" s="340">
        <v>95576.287442784203</v>
      </c>
      <c r="K104" s="340">
        <v>95576.287442784203</v>
      </c>
      <c r="L104" s="340">
        <v>95576.287442784203</v>
      </c>
      <c r="M104" s="340">
        <v>57345.772465670503</v>
      </c>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N104" s="340" t="s">
        <v>709</v>
      </c>
      <c r="AO104" s="340" t="s">
        <v>1239</v>
      </c>
      <c r="AP104" s="340" t="s">
        <v>446</v>
      </c>
      <c r="AQ104" s="340" t="s">
        <v>198</v>
      </c>
      <c r="AR104" s="340" t="s">
        <v>350</v>
      </c>
      <c r="AS104" s="340" t="s">
        <v>350</v>
      </c>
      <c r="AT104" s="340" t="s">
        <v>25</v>
      </c>
      <c r="AU104" s="340"/>
      <c r="AV104" s="340"/>
      <c r="AW104" s="340"/>
    </row>
    <row r="105" spans="1:49" ht="15" thickBot="1" x14ac:dyDescent="0.4">
      <c r="A105" s="322" t="s">
        <v>23</v>
      </c>
      <c r="B105" s="322" t="s">
        <v>789</v>
      </c>
      <c r="C105" s="349">
        <v>4</v>
      </c>
      <c r="D105" s="340">
        <v>99825.859829219597</v>
      </c>
      <c r="E105" s="341">
        <v>0.94</v>
      </c>
      <c r="F105" s="340">
        <v>375345.23295786598</v>
      </c>
      <c r="G105" s="340"/>
      <c r="H105" s="340"/>
      <c r="I105" s="340"/>
      <c r="J105" s="340">
        <v>93836.308239466394</v>
      </c>
      <c r="K105" s="340">
        <v>93836.308239466394</v>
      </c>
      <c r="L105" s="340">
        <v>93836.308239466394</v>
      </c>
      <c r="M105" s="340">
        <v>93836.308239466394</v>
      </c>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t="s">
        <v>709</v>
      </c>
      <c r="AO105" s="340" t="s">
        <v>1239</v>
      </c>
      <c r="AP105" s="340" t="s">
        <v>446</v>
      </c>
      <c r="AQ105" s="340" t="s">
        <v>198</v>
      </c>
      <c r="AR105" s="340" t="s">
        <v>357</v>
      </c>
      <c r="AS105" s="340" t="s">
        <v>357</v>
      </c>
      <c r="AT105" s="340" t="s">
        <v>23</v>
      </c>
      <c r="AU105" s="340"/>
      <c r="AV105" s="340"/>
      <c r="AW105" s="340"/>
    </row>
    <row r="106" spans="1:49" ht="15" thickBot="1" x14ac:dyDescent="0.4">
      <c r="A106" s="322" t="s">
        <v>23</v>
      </c>
      <c r="B106" s="322" t="s">
        <v>790</v>
      </c>
      <c r="C106" s="349">
        <v>2.75</v>
      </c>
      <c r="D106" s="340">
        <v>79345.462166341706</v>
      </c>
      <c r="E106" s="341">
        <v>0.94</v>
      </c>
      <c r="F106" s="340">
        <v>205108.01969999299</v>
      </c>
      <c r="G106" s="340"/>
      <c r="H106" s="340"/>
      <c r="I106" s="340"/>
      <c r="J106" s="340">
        <v>74584.734436361206</v>
      </c>
      <c r="K106" s="340">
        <v>74584.734436361206</v>
      </c>
      <c r="L106" s="340">
        <v>55938.550827270898</v>
      </c>
      <c r="M106" s="340"/>
      <c r="N106" s="340"/>
      <c r="O106" s="340"/>
      <c r="P106" s="340"/>
      <c r="Q106" s="340"/>
      <c r="R106" s="340"/>
      <c r="S106" s="340"/>
      <c r="T106" s="340"/>
      <c r="U106" s="340"/>
      <c r="V106" s="340"/>
      <c r="W106" s="340"/>
      <c r="X106" s="340"/>
      <c r="Y106" s="340"/>
      <c r="Z106" s="340"/>
      <c r="AA106" s="340"/>
      <c r="AB106" s="340"/>
      <c r="AC106" s="340"/>
      <c r="AD106" s="340"/>
      <c r="AE106" s="340"/>
      <c r="AF106" s="340"/>
      <c r="AG106" s="340"/>
      <c r="AH106" s="340"/>
      <c r="AI106" s="340"/>
      <c r="AJ106" s="340"/>
      <c r="AK106" s="340"/>
      <c r="AL106" s="340"/>
      <c r="AM106" s="340"/>
      <c r="AN106" s="340" t="s">
        <v>709</v>
      </c>
      <c r="AO106" s="340" t="s">
        <v>1239</v>
      </c>
      <c r="AP106" s="340" t="s">
        <v>446</v>
      </c>
      <c r="AQ106" s="340" t="s">
        <v>198</v>
      </c>
      <c r="AR106" s="340" t="s">
        <v>357</v>
      </c>
      <c r="AS106" s="340" t="s">
        <v>357</v>
      </c>
      <c r="AT106" s="340" t="s">
        <v>23</v>
      </c>
      <c r="AU106" s="340"/>
      <c r="AV106" s="340"/>
      <c r="AW106" s="340"/>
    </row>
    <row r="107" spans="1:49" ht="15" thickBot="1" x14ac:dyDescent="0.4">
      <c r="A107" s="322" t="s">
        <v>787</v>
      </c>
      <c r="B107" s="322" t="s">
        <v>791</v>
      </c>
      <c r="C107" s="349">
        <v>3</v>
      </c>
      <c r="D107" s="340">
        <v>62970.659148091399</v>
      </c>
      <c r="E107" s="341">
        <v>0.94</v>
      </c>
      <c r="F107" s="340">
        <v>177577.25879761801</v>
      </c>
      <c r="G107" s="340"/>
      <c r="H107" s="340"/>
      <c r="I107" s="340"/>
      <c r="J107" s="340">
        <v>59192.419599205903</v>
      </c>
      <c r="K107" s="340">
        <v>59192.419599205903</v>
      </c>
      <c r="L107" s="340">
        <v>59192.419599205903</v>
      </c>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t="s">
        <v>709</v>
      </c>
      <c r="AO107" s="340" t="s">
        <v>1239</v>
      </c>
      <c r="AP107" s="340" t="s">
        <v>446</v>
      </c>
      <c r="AQ107" s="340" t="s">
        <v>198</v>
      </c>
      <c r="AR107" s="340" t="s">
        <v>350</v>
      </c>
      <c r="AS107" s="340" t="s">
        <v>350</v>
      </c>
      <c r="AT107" s="340" t="s">
        <v>25</v>
      </c>
      <c r="AU107" s="340"/>
      <c r="AV107" s="340"/>
      <c r="AW107" s="340"/>
    </row>
    <row r="108" spans="1:49" ht="15" thickBot="1" x14ac:dyDescent="0.4">
      <c r="A108" s="322" t="s">
        <v>22</v>
      </c>
      <c r="B108" s="322" t="s">
        <v>792</v>
      </c>
      <c r="C108" s="349">
        <v>2.5</v>
      </c>
      <c r="D108" s="340">
        <v>56776.144996508599</v>
      </c>
      <c r="E108" s="341">
        <v>0.94</v>
      </c>
      <c r="F108" s="340">
        <v>133423.940741795</v>
      </c>
      <c r="G108" s="340"/>
      <c r="H108" s="340"/>
      <c r="I108" s="340"/>
      <c r="J108" s="340">
        <v>53369.576296717998</v>
      </c>
      <c r="K108" s="340">
        <v>53369.576296717998</v>
      </c>
      <c r="L108" s="340">
        <v>26684.788148358999</v>
      </c>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t="s">
        <v>709</v>
      </c>
      <c r="AO108" s="340" t="s">
        <v>1239</v>
      </c>
      <c r="AP108" s="340" t="s">
        <v>446</v>
      </c>
      <c r="AQ108" s="340" t="s">
        <v>198</v>
      </c>
      <c r="AR108" s="340" t="s">
        <v>351</v>
      </c>
      <c r="AS108" s="340" t="s">
        <v>351</v>
      </c>
      <c r="AT108" s="340" t="s">
        <v>22</v>
      </c>
      <c r="AU108" s="340"/>
      <c r="AV108" s="340"/>
      <c r="AW108" s="340"/>
    </row>
    <row r="109" spans="1:49" ht="15" thickBot="1" x14ac:dyDescent="0.4">
      <c r="A109" s="322" t="s">
        <v>23</v>
      </c>
      <c r="B109" s="322" t="s">
        <v>793</v>
      </c>
      <c r="C109" s="349">
        <v>2</v>
      </c>
      <c r="D109" s="340">
        <v>25625.6064020677</v>
      </c>
      <c r="E109" s="341">
        <v>0.94</v>
      </c>
      <c r="F109" s="340">
        <v>48176.1400358873</v>
      </c>
      <c r="G109" s="340"/>
      <c r="H109" s="340"/>
      <c r="I109" s="340"/>
      <c r="J109" s="340">
        <v>24088.070017943599</v>
      </c>
      <c r="K109" s="340">
        <v>24088.070017943599</v>
      </c>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t="s">
        <v>709</v>
      </c>
      <c r="AO109" s="340" t="s">
        <v>1239</v>
      </c>
      <c r="AP109" s="340" t="s">
        <v>446</v>
      </c>
      <c r="AQ109" s="340" t="s">
        <v>198</v>
      </c>
      <c r="AR109" s="340" t="s">
        <v>357</v>
      </c>
      <c r="AS109" s="340" t="s">
        <v>357</v>
      </c>
      <c r="AT109" s="340" t="s">
        <v>23</v>
      </c>
      <c r="AU109" s="340"/>
      <c r="AV109" s="340"/>
      <c r="AW109" s="340"/>
    </row>
    <row r="110" spans="1:49" ht="15" thickBot="1" x14ac:dyDescent="0.4">
      <c r="A110" s="322" t="s">
        <v>243</v>
      </c>
      <c r="B110" s="322" t="s">
        <v>794</v>
      </c>
      <c r="C110" s="349">
        <v>2</v>
      </c>
      <c r="D110" s="340">
        <v>23623.027726694701</v>
      </c>
      <c r="E110" s="341">
        <v>0.94</v>
      </c>
      <c r="F110" s="340">
        <v>44411.292126186003</v>
      </c>
      <c r="G110" s="340"/>
      <c r="H110" s="340"/>
      <c r="I110" s="340"/>
      <c r="J110" s="340">
        <v>22205.646063093001</v>
      </c>
      <c r="K110" s="340">
        <v>22205.646063093001</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t="s">
        <v>709</v>
      </c>
      <c r="AO110" s="340" t="s">
        <v>1239</v>
      </c>
      <c r="AP110" s="340" t="s">
        <v>446</v>
      </c>
      <c r="AQ110" s="340" t="s">
        <v>198</v>
      </c>
      <c r="AR110" s="340" t="s">
        <v>347</v>
      </c>
      <c r="AS110" s="340" t="s">
        <v>347</v>
      </c>
      <c r="AT110" s="340" t="s">
        <v>125</v>
      </c>
      <c r="AU110" s="340"/>
      <c r="AV110" s="340"/>
      <c r="AW110" s="340"/>
    </row>
    <row r="111" spans="1:49" ht="15" thickBot="1" x14ac:dyDescent="0.4">
      <c r="A111" s="322" t="s">
        <v>795</v>
      </c>
      <c r="B111" s="322" t="s">
        <v>617</v>
      </c>
      <c r="C111" s="349">
        <v>3</v>
      </c>
      <c r="D111" s="340">
        <v>16913.992701192899</v>
      </c>
      <c r="E111" s="341">
        <v>0.94</v>
      </c>
      <c r="F111" s="340">
        <v>47697.459417363898</v>
      </c>
      <c r="G111" s="340"/>
      <c r="H111" s="340"/>
      <c r="I111" s="340"/>
      <c r="J111" s="340">
        <v>15899.153139121299</v>
      </c>
      <c r="K111" s="340">
        <v>15899.153139121299</v>
      </c>
      <c r="L111" s="340">
        <v>15899.153139121299</v>
      </c>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t="s">
        <v>709</v>
      </c>
      <c r="AO111" s="340" t="s">
        <v>1239</v>
      </c>
      <c r="AP111" s="340" t="s">
        <v>446</v>
      </c>
      <c r="AQ111" s="340" t="s">
        <v>198</v>
      </c>
      <c r="AR111" s="340" t="s">
        <v>617</v>
      </c>
      <c r="AS111" s="340" t="s">
        <v>617</v>
      </c>
      <c r="AT111" s="340" t="s">
        <v>328</v>
      </c>
      <c r="AU111" s="340"/>
      <c r="AV111" s="340"/>
      <c r="AW111" s="340"/>
    </row>
    <row r="112" spans="1:49" ht="15" thickBot="1" x14ac:dyDescent="0.4">
      <c r="A112" s="322" t="s">
        <v>22</v>
      </c>
      <c r="B112" s="322" t="s">
        <v>796</v>
      </c>
      <c r="C112" s="349">
        <v>2.5</v>
      </c>
      <c r="D112" s="340">
        <v>15291.1374790032</v>
      </c>
      <c r="E112" s="341">
        <v>0.94</v>
      </c>
      <c r="F112" s="340">
        <v>35934.173075657498</v>
      </c>
      <c r="G112" s="340"/>
      <c r="H112" s="340"/>
      <c r="I112" s="340"/>
      <c r="J112" s="340">
        <v>14373.669230263</v>
      </c>
      <c r="K112" s="340">
        <v>14373.669230263</v>
      </c>
      <c r="L112" s="340">
        <v>7186.8346151315</v>
      </c>
      <c r="M112" s="340"/>
      <c r="N112" s="340"/>
      <c r="O112" s="340"/>
      <c r="P112" s="340"/>
      <c r="Q112" s="340"/>
      <c r="R112" s="340"/>
      <c r="S112" s="340"/>
      <c r="T112" s="340"/>
      <c r="U112" s="340"/>
      <c r="V112" s="340"/>
      <c r="W112" s="340"/>
      <c r="X112" s="340"/>
      <c r="Y112" s="340"/>
      <c r="Z112" s="340"/>
      <c r="AA112" s="340"/>
      <c r="AB112" s="340"/>
      <c r="AC112" s="340"/>
      <c r="AD112" s="340"/>
      <c r="AE112" s="340"/>
      <c r="AF112" s="340"/>
      <c r="AG112" s="340"/>
      <c r="AH112" s="340"/>
      <c r="AI112" s="340"/>
      <c r="AJ112" s="340"/>
      <c r="AK112" s="340"/>
      <c r="AL112" s="340"/>
      <c r="AM112" s="340"/>
      <c r="AN112" s="340" t="s">
        <v>709</v>
      </c>
      <c r="AO112" s="340" t="s">
        <v>1239</v>
      </c>
      <c r="AP112" s="340" t="s">
        <v>446</v>
      </c>
      <c r="AQ112" s="340" t="s">
        <v>198</v>
      </c>
      <c r="AR112" s="340" t="s">
        <v>351</v>
      </c>
      <c r="AS112" s="340" t="s">
        <v>351</v>
      </c>
      <c r="AT112" s="340" t="s">
        <v>22</v>
      </c>
      <c r="AU112" s="340"/>
      <c r="AV112" s="340"/>
      <c r="AW112" s="340"/>
    </row>
    <row r="113" spans="1:49" ht="15" thickBot="1" x14ac:dyDescent="0.4">
      <c r="A113" s="322" t="s">
        <v>787</v>
      </c>
      <c r="B113" s="322" t="s">
        <v>797</v>
      </c>
      <c r="C113" s="349">
        <v>3</v>
      </c>
      <c r="D113" s="340">
        <v>11870.102284778201</v>
      </c>
      <c r="E113" s="341">
        <v>0.94</v>
      </c>
      <c r="F113" s="340">
        <v>33473.688443074498</v>
      </c>
      <c r="G113" s="340"/>
      <c r="H113" s="340"/>
      <c r="I113" s="340"/>
      <c r="J113" s="340">
        <v>11157.896147691499</v>
      </c>
      <c r="K113" s="340">
        <v>11157.896147691499</v>
      </c>
      <c r="L113" s="340">
        <v>11157.896147691499</v>
      </c>
      <c r="M113" s="340"/>
      <c r="N113" s="340"/>
      <c r="O113" s="340"/>
      <c r="P113" s="340"/>
      <c r="Q113" s="340"/>
      <c r="R113" s="340"/>
      <c r="S113" s="340"/>
      <c r="T113" s="340"/>
      <c r="U113" s="340"/>
      <c r="V113" s="340"/>
      <c r="W113" s="340"/>
      <c r="X113" s="340"/>
      <c r="Y113" s="340"/>
      <c r="Z113" s="340"/>
      <c r="AA113" s="340"/>
      <c r="AB113" s="340"/>
      <c r="AC113" s="340"/>
      <c r="AD113" s="340"/>
      <c r="AE113" s="340"/>
      <c r="AF113" s="340"/>
      <c r="AG113" s="340"/>
      <c r="AH113" s="340"/>
      <c r="AI113" s="340"/>
      <c r="AJ113" s="340"/>
      <c r="AK113" s="340"/>
      <c r="AL113" s="340"/>
      <c r="AM113" s="340"/>
      <c r="AN113" s="340" t="s">
        <v>709</v>
      </c>
      <c r="AO113" s="340" t="s">
        <v>1239</v>
      </c>
      <c r="AP113" s="340" t="s">
        <v>446</v>
      </c>
      <c r="AQ113" s="340" t="s">
        <v>198</v>
      </c>
      <c r="AR113" s="340" t="s">
        <v>350</v>
      </c>
      <c r="AS113" s="340" t="s">
        <v>350</v>
      </c>
      <c r="AT113" s="340" t="s">
        <v>25</v>
      </c>
      <c r="AU113" s="340"/>
      <c r="AV113" s="340"/>
      <c r="AW113" s="340"/>
    </row>
    <row r="114" spans="1:49" ht="15" thickBot="1" x14ac:dyDescent="0.4">
      <c r="A114" s="322" t="s">
        <v>23</v>
      </c>
      <c r="B114" s="322" t="s">
        <v>798</v>
      </c>
      <c r="C114" s="349">
        <v>5.125</v>
      </c>
      <c r="D114" s="340">
        <v>10449.883708138799</v>
      </c>
      <c r="E114" s="341">
        <v>0.94</v>
      </c>
      <c r="F114" s="340">
        <v>50342.314763958602</v>
      </c>
      <c r="G114" s="340"/>
      <c r="H114" s="340"/>
      <c r="I114" s="340"/>
      <c r="J114" s="340">
        <v>9822.89068565046</v>
      </c>
      <c r="K114" s="340">
        <v>9822.89068565046</v>
      </c>
      <c r="L114" s="340">
        <v>9822.89068565046</v>
      </c>
      <c r="M114" s="340">
        <v>9822.89068565046</v>
      </c>
      <c r="N114" s="340">
        <v>9822.89068565046</v>
      </c>
      <c r="O114" s="340">
        <v>1227.86133570631</v>
      </c>
      <c r="P114" s="340"/>
      <c r="Q114" s="340"/>
      <c r="R114" s="340"/>
      <c r="S114" s="340"/>
      <c r="T114" s="340"/>
      <c r="U114" s="340"/>
      <c r="V114" s="340"/>
      <c r="W114" s="340"/>
      <c r="X114" s="340"/>
      <c r="Y114" s="340"/>
      <c r="Z114" s="340"/>
      <c r="AA114" s="340"/>
      <c r="AB114" s="340"/>
      <c r="AC114" s="340"/>
      <c r="AD114" s="340"/>
      <c r="AE114" s="340"/>
      <c r="AF114" s="340"/>
      <c r="AG114" s="340"/>
      <c r="AH114" s="340"/>
      <c r="AI114" s="340"/>
      <c r="AJ114" s="340"/>
      <c r="AK114" s="340"/>
      <c r="AL114" s="340"/>
      <c r="AM114" s="340"/>
      <c r="AN114" s="340" t="s">
        <v>709</v>
      </c>
      <c r="AO114" s="340" t="s">
        <v>1239</v>
      </c>
      <c r="AP114" s="340" t="s">
        <v>446</v>
      </c>
      <c r="AQ114" s="340" t="s">
        <v>198</v>
      </c>
      <c r="AR114" s="340" t="s">
        <v>357</v>
      </c>
      <c r="AS114" s="340" t="s">
        <v>357</v>
      </c>
      <c r="AT114" s="340" t="s">
        <v>23</v>
      </c>
      <c r="AU114" s="340"/>
      <c r="AV114" s="340"/>
      <c r="AW114" s="340"/>
    </row>
    <row r="115" spans="1:49" ht="15" thickBot="1" x14ac:dyDescent="0.4">
      <c r="A115" s="322" t="s">
        <v>795</v>
      </c>
      <c r="B115" s="322" t="s">
        <v>799</v>
      </c>
      <c r="C115" s="349">
        <v>3</v>
      </c>
      <c r="D115" s="340">
        <v>337.65432350933202</v>
      </c>
      <c r="E115" s="341">
        <v>0.94</v>
      </c>
      <c r="F115" s="340">
        <v>952.18519229631704</v>
      </c>
      <c r="G115" s="340"/>
      <c r="H115" s="340"/>
      <c r="I115" s="340"/>
      <c r="J115" s="340">
        <v>317.39506409877202</v>
      </c>
      <c r="K115" s="340">
        <v>317.39506409877202</v>
      </c>
      <c r="L115" s="340">
        <v>317.39506409877202</v>
      </c>
      <c r="M115" s="340"/>
      <c r="N115" s="340"/>
      <c r="O115" s="340"/>
      <c r="P115" s="340"/>
      <c r="Q115" s="340"/>
      <c r="R115" s="340"/>
      <c r="S115" s="340"/>
      <c r="T115" s="340"/>
      <c r="U115" s="340"/>
      <c r="V115" s="340"/>
      <c r="W115" s="340"/>
      <c r="X115" s="340"/>
      <c r="Y115" s="340"/>
      <c r="Z115" s="340"/>
      <c r="AA115" s="340"/>
      <c r="AB115" s="340"/>
      <c r="AC115" s="340"/>
      <c r="AD115" s="340"/>
      <c r="AE115" s="340"/>
      <c r="AF115" s="340"/>
      <c r="AG115" s="340"/>
      <c r="AH115" s="340"/>
      <c r="AI115" s="340"/>
      <c r="AJ115" s="340"/>
      <c r="AK115" s="340"/>
      <c r="AL115" s="340"/>
      <c r="AM115" s="340"/>
      <c r="AN115" s="340" t="s">
        <v>709</v>
      </c>
      <c r="AO115" s="340" t="s">
        <v>1239</v>
      </c>
      <c r="AP115" s="340" t="s">
        <v>446</v>
      </c>
      <c r="AQ115" s="340" t="s">
        <v>198</v>
      </c>
      <c r="AR115" s="340" t="s">
        <v>347</v>
      </c>
      <c r="AS115" s="340" t="s">
        <v>347</v>
      </c>
      <c r="AT115" s="340" t="s">
        <v>125</v>
      </c>
      <c r="AU115" s="340"/>
      <c r="AV115" s="340"/>
      <c r="AW115" s="340"/>
    </row>
    <row r="116" spans="1:49" ht="15" thickBot="1" x14ac:dyDescent="0.4">
      <c r="A116" s="322" t="s">
        <v>22</v>
      </c>
      <c r="B116" s="322" t="s">
        <v>800</v>
      </c>
      <c r="C116" s="349">
        <v>10</v>
      </c>
      <c r="D116" s="340">
        <v>73644871.905505896</v>
      </c>
      <c r="E116" s="341">
        <v>1</v>
      </c>
      <c r="F116" s="340">
        <v>690052450.33854103</v>
      </c>
      <c r="G116" s="340"/>
      <c r="H116" s="340"/>
      <c r="I116" s="340"/>
      <c r="J116" s="340">
        <v>73644871.905505896</v>
      </c>
      <c r="K116" s="340">
        <v>73644871.905505896</v>
      </c>
      <c r="L116" s="340">
        <v>73644871.905505896</v>
      </c>
      <c r="M116" s="340">
        <v>73644871.905505896</v>
      </c>
      <c r="N116" s="340">
        <v>73644871.905505896</v>
      </c>
      <c r="O116" s="340">
        <v>73644871.905505896</v>
      </c>
      <c r="P116" s="340">
        <v>73644871.905505896</v>
      </c>
      <c r="Q116" s="340">
        <v>58179449</v>
      </c>
      <c r="R116" s="340">
        <v>58179449</v>
      </c>
      <c r="S116" s="340">
        <v>58179449</v>
      </c>
      <c r="T116" s="340"/>
      <c r="U116" s="340"/>
      <c r="V116" s="340"/>
      <c r="W116" s="340"/>
      <c r="X116" s="340"/>
      <c r="Y116" s="340"/>
      <c r="Z116" s="340"/>
      <c r="AA116" s="340"/>
      <c r="AB116" s="340"/>
      <c r="AC116" s="340"/>
      <c r="AD116" s="340"/>
      <c r="AE116" s="340"/>
      <c r="AF116" s="340"/>
      <c r="AG116" s="340"/>
      <c r="AH116" s="340"/>
      <c r="AI116" s="340"/>
      <c r="AJ116" s="340"/>
      <c r="AK116" s="340"/>
      <c r="AL116" s="340"/>
      <c r="AM116" s="340"/>
      <c r="AN116" s="340" t="s">
        <v>709</v>
      </c>
      <c r="AO116" s="340" t="s">
        <v>1240</v>
      </c>
      <c r="AP116" s="340" t="s">
        <v>449</v>
      </c>
      <c r="AQ116" s="340" t="s">
        <v>563</v>
      </c>
      <c r="AR116" s="340" t="s">
        <v>481</v>
      </c>
      <c r="AS116" s="340" t="s">
        <v>481</v>
      </c>
      <c r="AT116" s="340" t="s">
        <v>22</v>
      </c>
      <c r="AU116" s="340"/>
      <c r="AV116" s="340"/>
      <c r="AW116" s="340"/>
    </row>
    <row r="117" spans="1:49" ht="15" thickBot="1" x14ac:dyDescent="0.4">
      <c r="A117" s="322" t="s">
        <v>22</v>
      </c>
      <c r="B117" s="322" t="s">
        <v>801</v>
      </c>
      <c r="C117" s="349">
        <v>10</v>
      </c>
      <c r="D117" s="340">
        <v>14621031.4565004</v>
      </c>
      <c r="E117" s="341">
        <v>1</v>
      </c>
      <c r="F117" s="340">
        <v>129542340.195503</v>
      </c>
      <c r="G117" s="340"/>
      <c r="H117" s="340"/>
      <c r="I117" s="340"/>
      <c r="J117" s="340">
        <v>14621031.4565004</v>
      </c>
      <c r="K117" s="340">
        <v>14621031.4565004</v>
      </c>
      <c r="L117" s="340">
        <v>14621031.4565004</v>
      </c>
      <c r="M117" s="340">
        <v>14621031.4565004</v>
      </c>
      <c r="N117" s="340">
        <v>14621031.4565004</v>
      </c>
      <c r="O117" s="340">
        <v>14621031.4565004</v>
      </c>
      <c r="P117" s="340">
        <v>14621031.4565004</v>
      </c>
      <c r="Q117" s="340">
        <v>9065040</v>
      </c>
      <c r="R117" s="340">
        <v>9065040</v>
      </c>
      <c r="S117" s="340">
        <v>9065040</v>
      </c>
      <c r="T117" s="340"/>
      <c r="U117" s="340"/>
      <c r="V117" s="340"/>
      <c r="W117" s="340"/>
      <c r="X117" s="340"/>
      <c r="Y117" s="340"/>
      <c r="Z117" s="340"/>
      <c r="AA117" s="340"/>
      <c r="AB117" s="340"/>
      <c r="AC117" s="340"/>
      <c r="AD117" s="340"/>
      <c r="AE117" s="340"/>
      <c r="AF117" s="340"/>
      <c r="AG117" s="340"/>
      <c r="AH117" s="340"/>
      <c r="AI117" s="340"/>
      <c r="AJ117" s="340"/>
      <c r="AK117" s="340"/>
      <c r="AL117" s="340"/>
      <c r="AM117" s="340"/>
      <c r="AN117" s="340" t="s">
        <v>709</v>
      </c>
      <c r="AO117" s="340" t="s">
        <v>1240</v>
      </c>
      <c r="AP117" s="340" t="s">
        <v>449</v>
      </c>
      <c r="AQ117" s="340" t="s">
        <v>563</v>
      </c>
      <c r="AR117" s="340" t="s">
        <v>488</v>
      </c>
      <c r="AS117" s="340" t="s">
        <v>488</v>
      </c>
      <c r="AT117" s="340" t="s">
        <v>22</v>
      </c>
      <c r="AU117" s="340"/>
      <c r="AV117" s="340"/>
      <c r="AW117" s="340"/>
    </row>
    <row r="118" spans="1:49" ht="15" thickBot="1" x14ac:dyDescent="0.4">
      <c r="A118" s="322" t="s">
        <v>23</v>
      </c>
      <c r="B118" s="322" t="s">
        <v>369</v>
      </c>
      <c r="C118" s="349">
        <v>20</v>
      </c>
      <c r="D118" s="340">
        <v>1561332.3803999999</v>
      </c>
      <c r="E118" s="341">
        <v>1</v>
      </c>
      <c r="F118" s="340">
        <v>31226647.607999999</v>
      </c>
      <c r="G118" s="340"/>
      <c r="H118" s="340"/>
      <c r="I118" s="340"/>
      <c r="J118" s="340">
        <v>1561332.3803999999</v>
      </c>
      <c r="K118" s="340">
        <v>1561332.3803999999</v>
      </c>
      <c r="L118" s="340">
        <v>1561332.3803999999</v>
      </c>
      <c r="M118" s="340">
        <v>1561332.3803999999</v>
      </c>
      <c r="N118" s="340">
        <v>1561332.3803999999</v>
      </c>
      <c r="O118" s="340">
        <v>1561332.3803999999</v>
      </c>
      <c r="P118" s="340">
        <v>1561332.3803999999</v>
      </c>
      <c r="Q118" s="340">
        <v>1561332.3803999999</v>
      </c>
      <c r="R118" s="340">
        <v>1561332.3803999999</v>
      </c>
      <c r="S118" s="340">
        <v>1561332.3803999999</v>
      </c>
      <c r="T118" s="340">
        <v>1561332.3803999999</v>
      </c>
      <c r="U118" s="340">
        <v>1561332.3803999999</v>
      </c>
      <c r="V118" s="340">
        <v>1561332.3803999999</v>
      </c>
      <c r="W118" s="340">
        <v>1561332.3803999999</v>
      </c>
      <c r="X118" s="340">
        <v>1561332.3803999999</v>
      </c>
      <c r="Y118" s="340">
        <v>1561332.3803999999</v>
      </c>
      <c r="Z118" s="340">
        <v>1561332.3803999999</v>
      </c>
      <c r="AA118" s="340">
        <v>1561332.3803999999</v>
      </c>
      <c r="AB118" s="340">
        <v>1561332.3803999999</v>
      </c>
      <c r="AC118" s="340">
        <v>1561332.3803999999</v>
      </c>
      <c r="AD118" s="340"/>
      <c r="AE118" s="340"/>
      <c r="AF118" s="340"/>
      <c r="AG118" s="340"/>
      <c r="AH118" s="340"/>
      <c r="AI118" s="340"/>
      <c r="AJ118" s="340"/>
      <c r="AK118" s="340"/>
      <c r="AL118" s="340"/>
      <c r="AM118" s="340"/>
      <c r="AN118" s="340" t="s">
        <v>709</v>
      </c>
      <c r="AO118" s="340" t="s">
        <v>1240</v>
      </c>
      <c r="AP118" s="340" t="s">
        <v>449</v>
      </c>
      <c r="AQ118" s="340" t="s">
        <v>563</v>
      </c>
      <c r="AR118" s="340" t="s">
        <v>369</v>
      </c>
      <c r="AS118" s="340" t="s">
        <v>369</v>
      </c>
      <c r="AT118" s="340" t="s">
        <v>329</v>
      </c>
      <c r="AU118" s="340"/>
      <c r="AV118" s="340"/>
      <c r="AW118" s="340"/>
    </row>
    <row r="119" spans="1:49" ht="15" thickBot="1" x14ac:dyDescent="0.4">
      <c r="A119" s="322" t="s">
        <v>328</v>
      </c>
      <c r="B119" s="322" t="s">
        <v>802</v>
      </c>
      <c r="C119" s="349">
        <v>7</v>
      </c>
      <c r="D119" s="340">
        <v>749840</v>
      </c>
      <c r="E119" s="341">
        <v>1</v>
      </c>
      <c r="F119" s="340">
        <v>5248880</v>
      </c>
      <c r="G119" s="340"/>
      <c r="H119" s="340"/>
      <c r="I119" s="340"/>
      <c r="J119" s="340">
        <v>749840</v>
      </c>
      <c r="K119" s="340">
        <v>749840</v>
      </c>
      <c r="L119" s="340">
        <v>749840</v>
      </c>
      <c r="M119" s="340">
        <v>749840</v>
      </c>
      <c r="N119" s="340">
        <v>749840</v>
      </c>
      <c r="O119" s="340">
        <v>749840</v>
      </c>
      <c r="P119" s="340">
        <v>749840</v>
      </c>
      <c r="Q119" s="340"/>
      <c r="R119" s="340"/>
      <c r="S119" s="340"/>
      <c r="T119" s="340"/>
      <c r="U119" s="340"/>
      <c r="V119" s="340"/>
      <c r="W119" s="340"/>
      <c r="X119" s="340"/>
      <c r="Y119" s="340"/>
      <c r="Z119" s="340"/>
      <c r="AA119" s="340"/>
      <c r="AB119" s="340"/>
      <c r="AC119" s="340"/>
      <c r="AD119" s="340"/>
      <c r="AE119" s="340"/>
      <c r="AF119" s="340"/>
      <c r="AG119" s="340"/>
      <c r="AH119" s="340"/>
      <c r="AI119" s="340"/>
      <c r="AJ119" s="340"/>
      <c r="AK119" s="340"/>
      <c r="AL119" s="340"/>
      <c r="AM119" s="340"/>
      <c r="AN119" s="340" t="s">
        <v>709</v>
      </c>
      <c r="AO119" s="340" t="s">
        <v>1240</v>
      </c>
      <c r="AP119" s="340" t="s">
        <v>449</v>
      </c>
      <c r="AQ119" s="340" t="s">
        <v>563</v>
      </c>
      <c r="AR119" s="340" t="s">
        <v>358</v>
      </c>
      <c r="AS119" s="340" t="s">
        <v>358</v>
      </c>
      <c r="AT119" s="340" t="s">
        <v>328</v>
      </c>
      <c r="AU119" s="340"/>
      <c r="AV119" s="340"/>
      <c r="AW119" s="340"/>
    </row>
    <row r="120" spans="1:49" ht="15" thickBot="1" x14ac:dyDescent="0.4">
      <c r="A120" s="322" t="s">
        <v>22</v>
      </c>
      <c r="B120" s="322" t="s">
        <v>703</v>
      </c>
      <c r="C120" s="349">
        <v>8</v>
      </c>
      <c r="D120" s="340">
        <v>283368.09140640002</v>
      </c>
      <c r="E120" s="341">
        <v>1</v>
      </c>
      <c r="F120" s="340">
        <v>2266944.7312512002</v>
      </c>
      <c r="G120" s="340"/>
      <c r="H120" s="340"/>
      <c r="I120" s="340"/>
      <c r="J120" s="340">
        <v>283368.09140640002</v>
      </c>
      <c r="K120" s="340">
        <v>283368.09140640002</v>
      </c>
      <c r="L120" s="340">
        <v>283368.09140640002</v>
      </c>
      <c r="M120" s="340">
        <v>283368.09140640002</v>
      </c>
      <c r="N120" s="340">
        <v>283368.09140640002</v>
      </c>
      <c r="O120" s="340">
        <v>283368.09140640002</v>
      </c>
      <c r="P120" s="340">
        <v>283368.09140640002</v>
      </c>
      <c r="Q120" s="340">
        <v>283368.09140640002</v>
      </c>
      <c r="R120" s="340"/>
      <c r="S120" s="340"/>
      <c r="T120" s="340"/>
      <c r="U120" s="340"/>
      <c r="V120" s="340"/>
      <c r="W120" s="340"/>
      <c r="X120" s="340"/>
      <c r="Y120" s="340"/>
      <c r="Z120" s="340"/>
      <c r="AA120" s="340"/>
      <c r="AB120" s="340"/>
      <c r="AC120" s="340"/>
      <c r="AD120" s="340"/>
      <c r="AE120" s="340"/>
      <c r="AF120" s="340"/>
      <c r="AG120" s="340"/>
      <c r="AH120" s="340"/>
      <c r="AI120" s="340"/>
      <c r="AJ120" s="340"/>
      <c r="AK120" s="340"/>
      <c r="AL120" s="340"/>
      <c r="AM120" s="340"/>
      <c r="AN120" s="340" t="s">
        <v>709</v>
      </c>
      <c r="AO120" s="340" t="s">
        <v>1240</v>
      </c>
      <c r="AP120" s="340" t="s">
        <v>449</v>
      </c>
      <c r="AQ120" s="340" t="s">
        <v>563</v>
      </c>
      <c r="AR120" s="340" t="s">
        <v>703</v>
      </c>
      <c r="AS120" s="340" t="s">
        <v>703</v>
      </c>
      <c r="AT120" s="340" t="s">
        <v>22</v>
      </c>
      <c r="AU120" s="340"/>
      <c r="AV120" s="340"/>
      <c r="AW120" s="340"/>
    </row>
    <row r="121" spans="1:49" ht="15" thickBot="1" x14ac:dyDescent="0.4">
      <c r="A121" s="322" t="s">
        <v>803</v>
      </c>
      <c r="B121" s="322" t="s">
        <v>804</v>
      </c>
      <c r="C121" s="349">
        <v>15</v>
      </c>
      <c r="D121" s="340">
        <v>201530.78107391001</v>
      </c>
      <c r="E121" s="341">
        <v>1</v>
      </c>
      <c r="F121" s="340">
        <v>1523281.71610865</v>
      </c>
      <c r="G121" s="340"/>
      <c r="H121" s="340"/>
      <c r="I121" s="340"/>
      <c r="J121" s="340">
        <v>201530.78107391001</v>
      </c>
      <c r="K121" s="340">
        <v>201530.78107391001</v>
      </c>
      <c r="L121" s="340">
        <v>201530.78107391001</v>
      </c>
      <c r="M121" s="340">
        <v>201530.78107391001</v>
      </c>
      <c r="N121" s="340">
        <v>201530.78107391001</v>
      </c>
      <c r="O121" s="340">
        <v>201530.78107391001</v>
      </c>
      <c r="P121" s="340">
        <v>201530.78107391001</v>
      </c>
      <c r="Q121" s="340">
        <v>14070.78107391</v>
      </c>
      <c r="R121" s="340">
        <v>14070.78107391</v>
      </c>
      <c r="S121" s="340">
        <v>14070.78107391</v>
      </c>
      <c r="T121" s="340">
        <v>14070.78107391</v>
      </c>
      <c r="U121" s="340">
        <v>14070.78107391</v>
      </c>
      <c r="V121" s="340">
        <v>14070.78107391</v>
      </c>
      <c r="W121" s="340">
        <v>14070.78107391</v>
      </c>
      <c r="X121" s="340">
        <v>14070.78107391</v>
      </c>
      <c r="Y121" s="340"/>
      <c r="Z121" s="340"/>
      <c r="AA121" s="340"/>
      <c r="AB121" s="340"/>
      <c r="AC121" s="340"/>
      <c r="AD121" s="340"/>
      <c r="AE121" s="340"/>
      <c r="AF121" s="340"/>
      <c r="AG121" s="340"/>
      <c r="AH121" s="340"/>
      <c r="AI121" s="340"/>
      <c r="AJ121" s="340"/>
      <c r="AK121" s="340"/>
      <c r="AL121" s="340"/>
      <c r="AM121" s="340"/>
      <c r="AN121" s="340" t="s">
        <v>709</v>
      </c>
      <c r="AO121" s="340" t="s">
        <v>1240</v>
      </c>
      <c r="AP121" s="340" t="s">
        <v>449</v>
      </c>
      <c r="AQ121" s="340" t="s">
        <v>563</v>
      </c>
      <c r="AR121" s="340" t="s">
        <v>347</v>
      </c>
      <c r="AS121" s="340" t="s">
        <v>347</v>
      </c>
      <c r="AT121" s="340" t="s">
        <v>125</v>
      </c>
      <c r="AU121" s="340"/>
      <c r="AV121" s="340"/>
      <c r="AW121" s="340"/>
    </row>
    <row r="122" spans="1:49" ht="15" thickBot="1" x14ac:dyDescent="0.4">
      <c r="A122" s="322" t="s">
        <v>22</v>
      </c>
      <c r="B122" s="322" t="s">
        <v>805</v>
      </c>
      <c r="C122" s="349">
        <v>10</v>
      </c>
      <c r="D122" s="340">
        <v>128081.764111488</v>
      </c>
      <c r="E122" s="341">
        <v>1</v>
      </c>
      <c r="F122" s="340">
        <v>1200127.3487804199</v>
      </c>
      <c r="G122" s="340"/>
      <c r="H122" s="340"/>
      <c r="I122" s="340"/>
      <c r="J122" s="340">
        <v>128081.764111488</v>
      </c>
      <c r="K122" s="340">
        <v>128081.764111488</v>
      </c>
      <c r="L122" s="340">
        <v>128081.764111488</v>
      </c>
      <c r="M122" s="340">
        <v>128081.764111488</v>
      </c>
      <c r="N122" s="340">
        <v>128081.764111488</v>
      </c>
      <c r="O122" s="340">
        <v>128081.764111488</v>
      </c>
      <c r="P122" s="340">
        <v>128081.764111488</v>
      </c>
      <c r="Q122" s="340">
        <v>101185</v>
      </c>
      <c r="R122" s="340">
        <v>101185</v>
      </c>
      <c r="S122" s="340">
        <v>101185</v>
      </c>
      <c r="T122" s="340"/>
      <c r="U122" s="340"/>
      <c r="V122" s="340"/>
      <c r="W122" s="340"/>
      <c r="X122" s="340"/>
      <c r="Y122" s="340"/>
      <c r="Z122" s="340"/>
      <c r="AA122" s="340"/>
      <c r="AB122" s="340"/>
      <c r="AC122" s="340"/>
      <c r="AD122" s="340"/>
      <c r="AE122" s="340"/>
      <c r="AF122" s="340"/>
      <c r="AG122" s="340"/>
      <c r="AH122" s="340"/>
      <c r="AI122" s="340"/>
      <c r="AJ122" s="340"/>
      <c r="AK122" s="340"/>
      <c r="AL122" s="340"/>
      <c r="AM122" s="340"/>
      <c r="AN122" s="340" t="s">
        <v>709</v>
      </c>
      <c r="AO122" s="340" t="s">
        <v>1240</v>
      </c>
      <c r="AP122" s="340" t="s">
        <v>449</v>
      </c>
      <c r="AQ122" s="340" t="s">
        <v>563</v>
      </c>
      <c r="AR122" s="340" t="s">
        <v>481</v>
      </c>
      <c r="AS122" s="340" t="s">
        <v>481</v>
      </c>
      <c r="AT122" s="340" t="s">
        <v>22</v>
      </c>
      <c r="AU122" s="340"/>
      <c r="AV122" s="340"/>
      <c r="AW122" s="340"/>
    </row>
    <row r="123" spans="1:49" ht="15" thickBot="1" x14ac:dyDescent="0.4">
      <c r="A123" s="322" t="s">
        <v>22</v>
      </c>
      <c r="B123" s="322" t="s">
        <v>665</v>
      </c>
      <c r="C123" s="349">
        <v>10</v>
      </c>
      <c r="D123" s="340">
        <v>16993323.555240698</v>
      </c>
      <c r="E123" s="341">
        <v>1</v>
      </c>
      <c r="F123" s="340">
        <v>146261567.90599</v>
      </c>
      <c r="G123" s="340"/>
      <c r="H123" s="340"/>
      <c r="I123" s="340"/>
      <c r="J123" s="340">
        <v>16993323.555240698</v>
      </c>
      <c r="K123" s="340">
        <v>16993323.555240698</v>
      </c>
      <c r="L123" s="340">
        <v>16993323.555240698</v>
      </c>
      <c r="M123" s="340">
        <v>16993323.555240698</v>
      </c>
      <c r="N123" s="340">
        <v>16993323.555240698</v>
      </c>
      <c r="O123" s="340">
        <v>16993323.555240698</v>
      </c>
      <c r="P123" s="340">
        <v>11079641.2851019</v>
      </c>
      <c r="Q123" s="340">
        <v>11079641.2851019</v>
      </c>
      <c r="R123" s="340">
        <v>11071172.002170701</v>
      </c>
      <c r="S123" s="340">
        <v>11071172.002170701</v>
      </c>
      <c r="T123" s="340"/>
      <c r="U123" s="340"/>
      <c r="V123" s="340"/>
      <c r="W123" s="340"/>
      <c r="X123" s="340"/>
      <c r="Y123" s="340"/>
      <c r="Z123" s="340"/>
      <c r="AA123" s="340"/>
      <c r="AB123" s="340"/>
      <c r="AC123" s="340"/>
      <c r="AD123" s="340"/>
      <c r="AE123" s="340"/>
      <c r="AF123" s="340"/>
      <c r="AG123" s="340"/>
      <c r="AH123" s="340"/>
      <c r="AI123" s="340"/>
      <c r="AJ123" s="340"/>
      <c r="AK123" s="340"/>
      <c r="AL123" s="340"/>
      <c r="AM123" s="340"/>
      <c r="AN123" s="340" t="s">
        <v>709</v>
      </c>
      <c r="AO123" s="340" t="s">
        <v>1240</v>
      </c>
      <c r="AP123" s="340" t="s">
        <v>449</v>
      </c>
      <c r="AQ123" s="340" t="s">
        <v>563</v>
      </c>
      <c r="AR123" s="340" t="s">
        <v>489</v>
      </c>
      <c r="AS123" s="340" t="s">
        <v>489</v>
      </c>
      <c r="AT123" s="340" t="s">
        <v>22</v>
      </c>
      <c r="AU123" s="340"/>
      <c r="AV123" s="340"/>
      <c r="AW123" s="340"/>
    </row>
    <row r="124" spans="1:49" ht="15" thickBot="1" x14ac:dyDescent="0.4">
      <c r="A124" s="322" t="s">
        <v>22</v>
      </c>
      <c r="B124" s="322" t="s">
        <v>806</v>
      </c>
      <c r="C124" s="349">
        <v>15</v>
      </c>
      <c r="D124" s="340">
        <v>2564717.3184302999</v>
      </c>
      <c r="E124" s="341">
        <v>0.97</v>
      </c>
      <c r="F124" s="340">
        <v>37316636.983160801</v>
      </c>
      <c r="G124" s="340"/>
      <c r="H124" s="340"/>
      <c r="I124" s="340"/>
      <c r="J124" s="340">
        <v>2487775.7988773901</v>
      </c>
      <c r="K124" s="340">
        <v>2487775.7988773901</v>
      </c>
      <c r="L124" s="340">
        <v>2487775.7988773901</v>
      </c>
      <c r="M124" s="340">
        <v>2487775.7988773901</v>
      </c>
      <c r="N124" s="340">
        <v>2487775.7988773901</v>
      </c>
      <c r="O124" s="340">
        <v>2487775.7988773901</v>
      </c>
      <c r="P124" s="340">
        <v>2487775.7988773901</v>
      </c>
      <c r="Q124" s="340">
        <v>2487775.7988773901</v>
      </c>
      <c r="R124" s="340">
        <v>2487775.7988773901</v>
      </c>
      <c r="S124" s="340">
        <v>2487775.7988773901</v>
      </c>
      <c r="T124" s="340">
        <v>2487775.7988773901</v>
      </c>
      <c r="U124" s="340">
        <v>2487775.7988773901</v>
      </c>
      <c r="V124" s="340">
        <v>2487775.7988773901</v>
      </c>
      <c r="W124" s="340">
        <v>2487775.7988773901</v>
      </c>
      <c r="X124" s="340">
        <v>2487775.7988773901</v>
      </c>
      <c r="Y124" s="340"/>
      <c r="Z124" s="340"/>
      <c r="AA124" s="340"/>
      <c r="AB124" s="340"/>
      <c r="AC124" s="340"/>
      <c r="AD124" s="340"/>
      <c r="AE124" s="340"/>
      <c r="AF124" s="340"/>
      <c r="AG124" s="340"/>
      <c r="AH124" s="340"/>
      <c r="AI124" s="340"/>
      <c r="AJ124" s="340"/>
      <c r="AK124" s="340"/>
      <c r="AL124" s="340"/>
      <c r="AM124" s="340"/>
      <c r="AN124" s="340" t="s">
        <v>709</v>
      </c>
      <c r="AO124" s="340" t="s">
        <v>1241</v>
      </c>
      <c r="AP124" s="340" t="s">
        <v>443</v>
      </c>
      <c r="AQ124" s="340" t="s">
        <v>563</v>
      </c>
      <c r="AR124" s="340" t="s">
        <v>480</v>
      </c>
      <c r="AS124" s="340" t="s">
        <v>480</v>
      </c>
      <c r="AT124" s="340" t="s">
        <v>22</v>
      </c>
      <c r="AU124" s="340"/>
      <c r="AV124" s="340"/>
      <c r="AW124" s="340"/>
    </row>
    <row r="125" spans="1:49" ht="15" thickBot="1" x14ac:dyDescent="0.4">
      <c r="A125" s="322" t="s">
        <v>24</v>
      </c>
      <c r="B125" s="322" t="s">
        <v>807</v>
      </c>
      <c r="C125" s="349">
        <v>15</v>
      </c>
      <c r="D125" s="340">
        <v>1297747.2717625999</v>
      </c>
      <c r="E125" s="341">
        <v>0.97</v>
      </c>
      <c r="F125" s="340">
        <v>18882222.804145899</v>
      </c>
      <c r="G125" s="340"/>
      <c r="H125" s="340"/>
      <c r="I125" s="340"/>
      <c r="J125" s="340">
        <v>1258814.85360973</v>
      </c>
      <c r="K125" s="340">
        <v>1258814.85360973</v>
      </c>
      <c r="L125" s="340">
        <v>1258814.85360973</v>
      </c>
      <c r="M125" s="340">
        <v>1258814.85360973</v>
      </c>
      <c r="N125" s="340">
        <v>1258814.85360973</v>
      </c>
      <c r="O125" s="340">
        <v>1258814.85360973</v>
      </c>
      <c r="P125" s="340">
        <v>1258814.85360973</v>
      </c>
      <c r="Q125" s="340">
        <v>1258814.85360973</v>
      </c>
      <c r="R125" s="340">
        <v>1258814.85360973</v>
      </c>
      <c r="S125" s="340">
        <v>1258814.85360973</v>
      </c>
      <c r="T125" s="340">
        <v>1258814.85360973</v>
      </c>
      <c r="U125" s="340">
        <v>1258814.85360973</v>
      </c>
      <c r="V125" s="340">
        <v>1258814.85360973</v>
      </c>
      <c r="W125" s="340">
        <v>1258814.85360973</v>
      </c>
      <c r="X125" s="340">
        <v>1258814.85360973</v>
      </c>
      <c r="Y125" s="340"/>
      <c r="Z125" s="340"/>
      <c r="AA125" s="340"/>
      <c r="AB125" s="340"/>
      <c r="AC125" s="340"/>
      <c r="AD125" s="340"/>
      <c r="AE125" s="340"/>
      <c r="AF125" s="340"/>
      <c r="AG125" s="340"/>
      <c r="AH125" s="340"/>
      <c r="AI125" s="340"/>
      <c r="AJ125" s="340"/>
      <c r="AK125" s="340"/>
      <c r="AL125" s="340"/>
      <c r="AM125" s="340"/>
      <c r="AN125" s="340" t="s">
        <v>709</v>
      </c>
      <c r="AO125" s="340" t="s">
        <v>1241</v>
      </c>
      <c r="AP125" s="340" t="s">
        <v>443</v>
      </c>
      <c r="AQ125" s="340" t="s">
        <v>563</v>
      </c>
      <c r="AR125" s="340" t="s">
        <v>352</v>
      </c>
      <c r="AS125" s="340" t="s">
        <v>352</v>
      </c>
      <c r="AT125" s="340" t="s">
        <v>24</v>
      </c>
      <c r="AU125" s="340"/>
      <c r="AV125" s="340"/>
      <c r="AW125" s="340"/>
    </row>
    <row r="126" spans="1:49" ht="15" thickBot="1" x14ac:dyDescent="0.4">
      <c r="A126" s="322" t="s">
        <v>24</v>
      </c>
      <c r="B126" s="322" t="s">
        <v>808</v>
      </c>
      <c r="C126" s="349">
        <v>10</v>
      </c>
      <c r="D126" s="340">
        <v>1089782.93326984</v>
      </c>
      <c r="E126" s="341">
        <v>0.97</v>
      </c>
      <c r="F126" s="340">
        <v>10570894.452717399</v>
      </c>
      <c r="G126" s="340"/>
      <c r="H126" s="340"/>
      <c r="I126" s="340"/>
      <c r="J126" s="340">
        <v>1057089.44527174</v>
      </c>
      <c r="K126" s="340">
        <v>1057089.44527174</v>
      </c>
      <c r="L126" s="340">
        <v>1057089.44527174</v>
      </c>
      <c r="M126" s="340">
        <v>1057089.44527174</v>
      </c>
      <c r="N126" s="340">
        <v>1057089.44527174</v>
      </c>
      <c r="O126" s="340">
        <v>1057089.44527174</v>
      </c>
      <c r="P126" s="340">
        <v>1057089.44527174</v>
      </c>
      <c r="Q126" s="340">
        <v>1057089.44527174</v>
      </c>
      <c r="R126" s="340">
        <v>1057089.44527174</v>
      </c>
      <c r="S126" s="340">
        <v>1057089.44527174</v>
      </c>
      <c r="T126" s="340"/>
      <c r="U126" s="340"/>
      <c r="V126" s="340"/>
      <c r="W126" s="340"/>
      <c r="X126" s="340"/>
      <c r="Y126" s="340"/>
      <c r="Z126" s="340"/>
      <c r="AA126" s="340"/>
      <c r="AB126" s="340"/>
      <c r="AC126" s="340"/>
      <c r="AD126" s="340"/>
      <c r="AE126" s="340"/>
      <c r="AF126" s="340"/>
      <c r="AG126" s="340"/>
      <c r="AH126" s="340"/>
      <c r="AI126" s="340"/>
      <c r="AJ126" s="340"/>
      <c r="AK126" s="340"/>
      <c r="AL126" s="340"/>
      <c r="AM126" s="340"/>
      <c r="AN126" s="340" t="s">
        <v>709</v>
      </c>
      <c r="AO126" s="340" t="s">
        <v>1241</v>
      </c>
      <c r="AP126" s="340" t="s">
        <v>443</v>
      </c>
      <c r="AQ126" s="340" t="s">
        <v>563</v>
      </c>
      <c r="AR126" s="340" t="s">
        <v>354</v>
      </c>
      <c r="AS126" s="340" t="s">
        <v>354</v>
      </c>
      <c r="AT126" s="340" t="s">
        <v>24</v>
      </c>
      <c r="AU126" s="340"/>
      <c r="AV126" s="340"/>
      <c r="AW126" s="340"/>
    </row>
    <row r="127" spans="1:49" ht="15" thickBot="1" x14ac:dyDescent="0.4">
      <c r="A127" s="322" t="s">
        <v>24</v>
      </c>
      <c r="B127" s="322" t="s">
        <v>366</v>
      </c>
      <c r="C127" s="349">
        <v>5</v>
      </c>
      <c r="D127" s="340">
        <v>736731.90064116602</v>
      </c>
      <c r="E127" s="341">
        <v>0.97</v>
      </c>
      <c r="F127" s="340">
        <v>3573149.7181096501</v>
      </c>
      <c r="G127" s="340"/>
      <c r="H127" s="340"/>
      <c r="I127" s="340"/>
      <c r="J127" s="340">
        <v>714629.94362193102</v>
      </c>
      <c r="K127" s="340">
        <v>714629.94362193102</v>
      </c>
      <c r="L127" s="340">
        <v>714629.94362193102</v>
      </c>
      <c r="M127" s="340">
        <v>714629.94362193102</v>
      </c>
      <c r="N127" s="340">
        <v>714629.94362193102</v>
      </c>
      <c r="O127" s="340"/>
      <c r="P127" s="340"/>
      <c r="Q127" s="340"/>
      <c r="R127" s="340"/>
      <c r="S127" s="340"/>
      <c r="T127" s="340"/>
      <c r="U127" s="340"/>
      <c r="V127" s="340"/>
      <c r="W127" s="340"/>
      <c r="X127" s="340"/>
      <c r="Y127" s="340"/>
      <c r="Z127" s="340"/>
      <c r="AA127" s="340"/>
      <c r="AB127" s="340"/>
      <c r="AC127" s="340"/>
      <c r="AD127" s="340"/>
      <c r="AE127" s="340"/>
      <c r="AF127" s="340"/>
      <c r="AG127" s="340"/>
      <c r="AH127" s="340"/>
      <c r="AI127" s="340"/>
      <c r="AJ127" s="340"/>
      <c r="AK127" s="340"/>
      <c r="AL127" s="340"/>
      <c r="AM127" s="340"/>
      <c r="AN127" s="340" t="s">
        <v>709</v>
      </c>
      <c r="AO127" s="340" t="s">
        <v>1241</v>
      </c>
      <c r="AP127" s="340" t="s">
        <v>443</v>
      </c>
      <c r="AQ127" s="340" t="s">
        <v>563</v>
      </c>
      <c r="AR127" s="340" t="s">
        <v>366</v>
      </c>
      <c r="AS127" s="340" t="s">
        <v>366</v>
      </c>
      <c r="AT127" s="340" t="s">
        <v>24</v>
      </c>
      <c r="AU127" s="340"/>
      <c r="AV127" s="340"/>
      <c r="AW127" s="340"/>
    </row>
    <row r="128" spans="1:49" ht="15" thickBot="1" x14ac:dyDescent="0.4">
      <c r="A128" s="322" t="s">
        <v>22</v>
      </c>
      <c r="B128" s="322" t="s">
        <v>809</v>
      </c>
      <c r="C128" s="349">
        <v>15</v>
      </c>
      <c r="D128" s="340">
        <v>262607.877783595</v>
      </c>
      <c r="E128" s="341">
        <v>0.97</v>
      </c>
      <c r="F128" s="340">
        <v>3820944.6217513001</v>
      </c>
      <c r="G128" s="340"/>
      <c r="H128" s="340"/>
      <c r="I128" s="340"/>
      <c r="J128" s="340">
        <v>254729.64145008699</v>
      </c>
      <c r="K128" s="340">
        <v>254729.64145008699</v>
      </c>
      <c r="L128" s="340">
        <v>254729.64145008699</v>
      </c>
      <c r="M128" s="340">
        <v>254729.64145008699</v>
      </c>
      <c r="N128" s="340">
        <v>254729.64145008699</v>
      </c>
      <c r="O128" s="340">
        <v>254729.64145008699</v>
      </c>
      <c r="P128" s="340">
        <v>254729.64145008699</v>
      </c>
      <c r="Q128" s="340">
        <v>254729.64145008699</v>
      </c>
      <c r="R128" s="340">
        <v>254729.64145008699</v>
      </c>
      <c r="S128" s="340">
        <v>254729.64145008699</v>
      </c>
      <c r="T128" s="340">
        <v>254729.64145008699</v>
      </c>
      <c r="U128" s="340">
        <v>254729.64145008699</v>
      </c>
      <c r="V128" s="340">
        <v>254729.64145008699</v>
      </c>
      <c r="W128" s="340">
        <v>254729.64145008699</v>
      </c>
      <c r="X128" s="340">
        <v>254729.64145008699</v>
      </c>
      <c r="Y128" s="340"/>
      <c r="Z128" s="340"/>
      <c r="AA128" s="340"/>
      <c r="AB128" s="340"/>
      <c r="AC128" s="340"/>
      <c r="AD128" s="340"/>
      <c r="AE128" s="340"/>
      <c r="AF128" s="340"/>
      <c r="AG128" s="340"/>
      <c r="AH128" s="340"/>
      <c r="AI128" s="340"/>
      <c r="AJ128" s="340"/>
      <c r="AK128" s="340"/>
      <c r="AL128" s="340"/>
      <c r="AM128" s="340"/>
      <c r="AN128" s="340" t="s">
        <v>709</v>
      </c>
      <c r="AO128" s="340" t="s">
        <v>1241</v>
      </c>
      <c r="AP128" s="340" t="s">
        <v>443</v>
      </c>
      <c r="AQ128" s="340" t="s">
        <v>563</v>
      </c>
      <c r="AR128" s="340" t="s">
        <v>480</v>
      </c>
      <c r="AS128" s="340" t="s">
        <v>480</v>
      </c>
      <c r="AT128" s="340" t="s">
        <v>22</v>
      </c>
      <c r="AU128" s="340"/>
      <c r="AV128" s="340"/>
      <c r="AW128" s="340"/>
    </row>
    <row r="129" spans="1:49" ht="15" thickBot="1" x14ac:dyDescent="0.4">
      <c r="A129" s="322" t="s">
        <v>24</v>
      </c>
      <c r="B129" s="322" t="s">
        <v>810</v>
      </c>
      <c r="C129" s="349">
        <v>15</v>
      </c>
      <c r="D129" s="340">
        <v>243301.19214216701</v>
      </c>
      <c r="E129" s="341">
        <v>0.97</v>
      </c>
      <c r="F129" s="340">
        <v>3540032.3456685301</v>
      </c>
      <c r="G129" s="340"/>
      <c r="H129" s="340"/>
      <c r="I129" s="340"/>
      <c r="J129" s="340">
        <v>236002.15637790199</v>
      </c>
      <c r="K129" s="340">
        <v>236002.15637790199</v>
      </c>
      <c r="L129" s="340">
        <v>236002.15637790199</v>
      </c>
      <c r="M129" s="340">
        <v>236002.15637790199</v>
      </c>
      <c r="N129" s="340">
        <v>236002.15637790199</v>
      </c>
      <c r="O129" s="340">
        <v>236002.15637790199</v>
      </c>
      <c r="P129" s="340">
        <v>236002.15637790199</v>
      </c>
      <c r="Q129" s="340">
        <v>236002.15637790199</v>
      </c>
      <c r="R129" s="340">
        <v>236002.15637790199</v>
      </c>
      <c r="S129" s="340">
        <v>236002.15637790199</v>
      </c>
      <c r="T129" s="340">
        <v>236002.15637790199</v>
      </c>
      <c r="U129" s="340">
        <v>236002.15637790199</v>
      </c>
      <c r="V129" s="340">
        <v>236002.15637790199</v>
      </c>
      <c r="W129" s="340">
        <v>236002.15637790199</v>
      </c>
      <c r="X129" s="340">
        <v>236002.15637790199</v>
      </c>
      <c r="Y129" s="340"/>
      <c r="Z129" s="340"/>
      <c r="AA129" s="340"/>
      <c r="AB129" s="340"/>
      <c r="AC129" s="340"/>
      <c r="AD129" s="340"/>
      <c r="AE129" s="340"/>
      <c r="AF129" s="340"/>
      <c r="AG129" s="340"/>
      <c r="AH129" s="340"/>
      <c r="AI129" s="340"/>
      <c r="AJ129" s="340"/>
      <c r="AK129" s="340"/>
      <c r="AL129" s="340"/>
      <c r="AM129" s="340"/>
      <c r="AN129" s="340" t="s">
        <v>709</v>
      </c>
      <c r="AO129" s="340" t="s">
        <v>1241</v>
      </c>
      <c r="AP129" s="340" t="s">
        <v>443</v>
      </c>
      <c r="AQ129" s="340" t="s">
        <v>563</v>
      </c>
      <c r="AR129" s="340" t="s">
        <v>368</v>
      </c>
      <c r="AS129" s="340" t="s">
        <v>368</v>
      </c>
      <c r="AT129" s="340" t="s">
        <v>24</v>
      </c>
      <c r="AU129" s="340"/>
      <c r="AV129" s="340"/>
      <c r="AW129" s="340"/>
    </row>
    <row r="130" spans="1:49" ht="15" thickBot="1" x14ac:dyDescent="0.4">
      <c r="A130" s="322" t="s">
        <v>24</v>
      </c>
      <c r="B130" s="322" t="s">
        <v>701</v>
      </c>
      <c r="C130" s="349">
        <v>13</v>
      </c>
      <c r="D130" s="340">
        <v>216292.268812967</v>
      </c>
      <c r="E130" s="341">
        <v>0.97</v>
      </c>
      <c r="F130" s="340">
        <v>2727445.5097315102</v>
      </c>
      <c r="G130" s="340"/>
      <c r="H130" s="340"/>
      <c r="I130" s="340"/>
      <c r="J130" s="340">
        <v>209803.50074857799</v>
      </c>
      <c r="K130" s="340">
        <v>209803.50074857799</v>
      </c>
      <c r="L130" s="340">
        <v>209803.50074857799</v>
      </c>
      <c r="M130" s="340">
        <v>209803.50074857799</v>
      </c>
      <c r="N130" s="340">
        <v>209803.50074857799</v>
      </c>
      <c r="O130" s="340">
        <v>209803.50074857799</v>
      </c>
      <c r="P130" s="340">
        <v>209803.50074857799</v>
      </c>
      <c r="Q130" s="340">
        <v>209803.50074857799</v>
      </c>
      <c r="R130" s="340">
        <v>209803.50074857799</v>
      </c>
      <c r="S130" s="340">
        <v>209803.50074857799</v>
      </c>
      <c r="T130" s="340">
        <v>209803.50074857799</v>
      </c>
      <c r="U130" s="340">
        <v>209803.50074857799</v>
      </c>
      <c r="V130" s="340">
        <v>209803.50074857799</v>
      </c>
      <c r="W130" s="340"/>
      <c r="X130" s="340"/>
      <c r="Y130" s="340"/>
      <c r="Z130" s="340"/>
      <c r="AA130" s="340"/>
      <c r="AB130" s="340"/>
      <c r="AC130" s="340"/>
      <c r="AD130" s="340"/>
      <c r="AE130" s="340"/>
      <c r="AF130" s="340"/>
      <c r="AG130" s="340"/>
      <c r="AH130" s="340"/>
      <c r="AI130" s="340"/>
      <c r="AJ130" s="340"/>
      <c r="AK130" s="340"/>
      <c r="AL130" s="340"/>
      <c r="AM130" s="340"/>
      <c r="AN130" s="340" t="s">
        <v>709</v>
      </c>
      <c r="AO130" s="340" t="s">
        <v>1241</v>
      </c>
      <c r="AP130" s="340" t="s">
        <v>443</v>
      </c>
      <c r="AQ130" s="340" t="s">
        <v>563</v>
      </c>
      <c r="AR130" s="340" t="s">
        <v>701</v>
      </c>
      <c r="AS130" s="340" t="s">
        <v>701</v>
      </c>
      <c r="AT130" s="340" t="s">
        <v>24</v>
      </c>
      <c r="AU130" s="340"/>
      <c r="AV130" s="340"/>
      <c r="AW130" s="340"/>
    </row>
    <row r="131" spans="1:49" ht="15" thickBot="1" x14ac:dyDescent="0.4">
      <c r="A131" s="322" t="s">
        <v>22</v>
      </c>
      <c r="B131" s="322" t="s">
        <v>811</v>
      </c>
      <c r="C131" s="349">
        <v>15</v>
      </c>
      <c r="D131" s="340">
        <v>210975.171854288</v>
      </c>
      <c r="E131" s="341">
        <v>0.97</v>
      </c>
      <c r="F131" s="340">
        <v>3069688.75047989</v>
      </c>
      <c r="G131" s="340"/>
      <c r="H131" s="340"/>
      <c r="I131" s="340"/>
      <c r="J131" s="340">
        <v>204645.91669865901</v>
      </c>
      <c r="K131" s="340">
        <v>204645.91669865901</v>
      </c>
      <c r="L131" s="340">
        <v>204645.91669865901</v>
      </c>
      <c r="M131" s="340">
        <v>204645.91669865901</v>
      </c>
      <c r="N131" s="340">
        <v>204645.91669865901</v>
      </c>
      <c r="O131" s="340">
        <v>204645.91669865901</v>
      </c>
      <c r="P131" s="340">
        <v>204645.91669865901</v>
      </c>
      <c r="Q131" s="340">
        <v>204645.91669865901</v>
      </c>
      <c r="R131" s="340">
        <v>204645.91669865901</v>
      </c>
      <c r="S131" s="340">
        <v>204645.91669865901</v>
      </c>
      <c r="T131" s="340">
        <v>204645.91669865901</v>
      </c>
      <c r="U131" s="340">
        <v>204645.91669865901</v>
      </c>
      <c r="V131" s="340">
        <v>204645.91669865901</v>
      </c>
      <c r="W131" s="340">
        <v>204645.91669865901</v>
      </c>
      <c r="X131" s="340">
        <v>204645.91669865901</v>
      </c>
      <c r="Y131" s="340"/>
      <c r="Z131" s="340"/>
      <c r="AA131" s="340"/>
      <c r="AB131" s="340"/>
      <c r="AC131" s="340"/>
      <c r="AD131" s="340"/>
      <c r="AE131" s="340"/>
      <c r="AF131" s="340"/>
      <c r="AG131" s="340"/>
      <c r="AH131" s="340"/>
      <c r="AI131" s="340"/>
      <c r="AJ131" s="340"/>
      <c r="AK131" s="340"/>
      <c r="AL131" s="340"/>
      <c r="AM131" s="340"/>
      <c r="AN131" s="340" t="s">
        <v>709</v>
      </c>
      <c r="AO131" s="340" t="s">
        <v>1241</v>
      </c>
      <c r="AP131" s="340" t="s">
        <v>443</v>
      </c>
      <c r="AQ131" s="340" t="s">
        <v>563</v>
      </c>
      <c r="AR131" s="340" t="s">
        <v>496</v>
      </c>
      <c r="AS131" s="340" t="s">
        <v>496</v>
      </c>
      <c r="AT131" s="340" t="s">
        <v>24</v>
      </c>
      <c r="AU131" s="340"/>
      <c r="AV131" s="340"/>
      <c r="AW131" s="340"/>
    </row>
    <row r="132" spans="1:49" ht="15" thickBot="1" x14ac:dyDescent="0.4">
      <c r="A132" s="322" t="s">
        <v>24</v>
      </c>
      <c r="B132" s="322" t="s">
        <v>812</v>
      </c>
      <c r="C132" s="349">
        <v>15</v>
      </c>
      <c r="D132" s="340">
        <v>193823.17496290701</v>
      </c>
      <c r="E132" s="341">
        <v>0.97</v>
      </c>
      <c r="F132" s="340">
        <v>2820127.1957102902</v>
      </c>
      <c r="G132" s="340"/>
      <c r="H132" s="340"/>
      <c r="I132" s="340"/>
      <c r="J132" s="340">
        <v>188008.47971402001</v>
      </c>
      <c r="K132" s="340">
        <v>188008.47971402001</v>
      </c>
      <c r="L132" s="340">
        <v>188008.47971402001</v>
      </c>
      <c r="M132" s="340">
        <v>188008.47971402001</v>
      </c>
      <c r="N132" s="340">
        <v>188008.47971402001</v>
      </c>
      <c r="O132" s="340">
        <v>188008.47971402001</v>
      </c>
      <c r="P132" s="340">
        <v>188008.47971402001</v>
      </c>
      <c r="Q132" s="340">
        <v>188008.47971402001</v>
      </c>
      <c r="R132" s="340">
        <v>188008.47971402001</v>
      </c>
      <c r="S132" s="340">
        <v>188008.47971402001</v>
      </c>
      <c r="T132" s="340">
        <v>188008.47971402001</v>
      </c>
      <c r="U132" s="340">
        <v>188008.47971402001</v>
      </c>
      <c r="V132" s="340">
        <v>188008.47971402001</v>
      </c>
      <c r="W132" s="340">
        <v>188008.47971402001</v>
      </c>
      <c r="X132" s="340">
        <v>188008.47971402001</v>
      </c>
      <c r="Y132" s="340"/>
      <c r="Z132" s="340"/>
      <c r="AA132" s="340"/>
      <c r="AB132" s="340"/>
      <c r="AC132" s="340"/>
      <c r="AD132" s="340"/>
      <c r="AE132" s="340"/>
      <c r="AF132" s="340"/>
      <c r="AG132" s="340"/>
      <c r="AH132" s="340"/>
      <c r="AI132" s="340"/>
      <c r="AJ132" s="340"/>
      <c r="AK132" s="340"/>
      <c r="AL132" s="340"/>
      <c r="AM132" s="340"/>
      <c r="AN132" s="340" t="s">
        <v>709</v>
      </c>
      <c r="AO132" s="340" t="s">
        <v>1241</v>
      </c>
      <c r="AP132" s="340" t="s">
        <v>443</v>
      </c>
      <c r="AQ132" s="340" t="s">
        <v>563</v>
      </c>
      <c r="AR132" s="340" t="s">
        <v>496</v>
      </c>
      <c r="AS132" s="340" t="s">
        <v>496</v>
      </c>
      <c r="AT132" s="340" t="s">
        <v>24</v>
      </c>
      <c r="AU132" s="340"/>
      <c r="AV132" s="340"/>
      <c r="AW132" s="340"/>
    </row>
    <row r="133" spans="1:49" ht="15" thickBot="1" x14ac:dyDescent="0.4">
      <c r="A133" s="322" t="s">
        <v>24</v>
      </c>
      <c r="B133" s="322" t="s">
        <v>813</v>
      </c>
      <c r="C133" s="349">
        <v>4</v>
      </c>
      <c r="D133" s="340">
        <v>76583.761939551594</v>
      </c>
      <c r="E133" s="341">
        <v>0.97</v>
      </c>
      <c r="F133" s="340">
        <v>297144.99632545997</v>
      </c>
      <c r="G133" s="340"/>
      <c r="H133" s="340"/>
      <c r="I133" s="340"/>
      <c r="J133" s="340">
        <v>74286.249081365095</v>
      </c>
      <c r="K133" s="340">
        <v>74286.249081365095</v>
      </c>
      <c r="L133" s="340">
        <v>74286.249081365095</v>
      </c>
      <c r="M133" s="340">
        <v>74286.249081365095</v>
      </c>
      <c r="N133" s="340"/>
      <c r="O133" s="340"/>
      <c r="P133" s="340"/>
      <c r="Q133" s="340"/>
      <c r="R133" s="340"/>
      <c r="S133" s="340"/>
      <c r="T133" s="340"/>
      <c r="U133" s="340"/>
      <c r="V133" s="340"/>
      <c r="W133" s="340"/>
      <c r="X133" s="340"/>
      <c r="Y133" s="340"/>
      <c r="Z133" s="340"/>
      <c r="AA133" s="340"/>
      <c r="AB133" s="340"/>
      <c r="AC133" s="340"/>
      <c r="AD133" s="340"/>
      <c r="AE133" s="340"/>
      <c r="AF133" s="340"/>
      <c r="AG133" s="340"/>
      <c r="AH133" s="340"/>
      <c r="AI133" s="340"/>
      <c r="AJ133" s="340"/>
      <c r="AK133" s="340"/>
      <c r="AL133" s="340"/>
      <c r="AM133" s="340"/>
      <c r="AN133" s="340" t="s">
        <v>709</v>
      </c>
      <c r="AO133" s="340" t="s">
        <v>1241</v>
      </c>
      <c r="AP133" s="340" t="s">
        <v>443</v>
      </c>
      <c r="AQ133" s="340" t="s">
        <v>563</v>
      </c>
      <c r="AR133" s="340" t="s">
        <v>360</v>
      </c>
      <c r="AS133" s="340" t="s">
        <v>360</v>
      </c>
      <c r="AT133" s="340" t="s">
        <v>24</v>
      </c>
      <c r="AU133" s="340"/>
      <c r="AV133" s="340"/>
      <c r="AW133" s="340"/>
    </row>
    <row r="134" spans="1:49" ht="15" thickBot="1" x14ac:dyDescent="0.4">
      <c r="A134" s="322" t="s">
        <v>22</v>
      </c>
      <c r="B134" s="322" t="s">
        <v>814</v>
      </c>
      <c r="C134" s="349">
        <v>15</v>
      </c>
      <c r="D134" s="340">
        <v>31122.185989037102</v>
      </c>
      <c r="E134" s="341">
        <v>0.97</v>
      </c>
      <c r="F134" s="340">
        <v>452827.806140489</v>
      </c>
      <c r="G134" s="340"/>
      <c r="H134" s="340"/>
      <c r="I134" s="340"/>
      <c r="J134" s="340">
        <v>30188.520409366</v>
      </c>
      <c r="K134" s="340">
        <v>30188.520409366</v>
      </c>
      <c r="L134" s="340">
        <v>30188.520409366</v>
      </c>
      <c r="M134" s="340">
        <v>30188.520409366</v>
      </c>
      <c r="N134" s="340">
        <v>30188.520409366</v>
      </c>
      <c r="O134" s="340">
        <v>30188.520409366</v>
      </c>
      <c r="P134" s="340">
        <v>30188.520409366</v>
      </c>
      <c r="Q134" s="340">
        <v>30188.520409366</v>
      </c>
      <c r="R134" s="340">
        <v>30188.520409366</v>
      </c>
      <c r="S134" s="340">
        <v>30188.520409366</v>
      </c>
      <c r="T134" s="340">
        <v>30188.520409366</v>
      </c>
      <c r="U134" s="340">
        <v>30188.520409366</v>
      </c>
      <c r="V134" s="340">
        <v>30188.520409366</v>
      </c>
      <c r="W134" s="340">
        <v>30188.520409366</v>
      </c>
      <c r="X134" s="340">
        <v>30188.520409366</v>
      </c>
      <c r="Y134" s="340"/>
      <c r="Z134" s="340"/>
      <c r="AA134" s="340"/>
      <c r="AB134" s="340"/>
      <c r="AC134" s="340"/>
      <c r="AD134" s="340"/>
      <c r="AE134" s="340"/>
      <c r="AF134" s="340"/>
      <c r="AG134" s="340"/>
      <c r="AH134" s="340"/>
      <c r="AI134" s="340"/>
      <c r="AJ134" s="340"/>
      <c r="AK134" s="340"/>
      <c r="AL134" s="340"/>
      <c r="AM134" s="340"/>
      <c r="AN134" s="340" t="s">
        <v>709</v>
      </c>
      <c r="AO134" s="340" t="s">
        <v>1241</v>
      </c>
      <c r="AP134" s="340" t="s">
        <v>443</v>
      </c>
      <c r="AQ134" s="340" t="s">
        <v>563</v>
      </c>
      <c r="AR134" s="340" t="s">
        <v>496</v>
      </c>
      <c r="AS134" s="340" t="s">
        <v>496</v>
      </c>
      <c r="AT134" s="340" t="s">
        <v>24</v>
      </c>
      <c r="AU134" s="340"/>
      <c r="AV134" s="340"/>
      <c r="AW134" s="340"/>
    </row>
    <row r="135" spans="1:49" ht="15" thickBot="1" x14ac:dyDescent="0.4">
      <c r="A135" s="322" t="s">
        <v>815</v>
      </c>
      <c r="B135" s="322" t="s">
        <v>816</v>
      </c>
      <c r="C135" s="349">
        <v>12</v>
      </c>
      <c r="D135" s="340">
        <v>13460.073858221</v>
      </c>
      <c r="E135" s="341">
        <v>0.97</v>
      </c>
      <c r="F135" s="340">
        <v>156675.259709693</v>
      </c>
      <c r="G135" s="340"/>
      <c r="H135" s="340"/>
      <c r="I135" s="340"/>
      <c r="J135" s="340">
        <v>13056.271642474399</v>
      </c>
      <c r="K135" s="340">
        <v>13056.271642474399</v>
      </c>
      <c r="L135" s="340">
        <v>13056.271642474399</v>
      </c>
      <c r="M135" s="340">
        <v>13056.271642474399</v>
      </c>
      <c r="N135" s="340">
        <v>13056.271642474399</v>
      </c>
      <c r="O135" s="340">
        <v>13056.271642474399</v>
      </c>
      <c r="P135" s="340">
        <v>13056.271642474399</v>
      </c>
      <c r="Q135" s="340">
        <v>13056.271642474399</v>
      </c>
      <c r="R135" s="340">
        <v>13056.271642474399</v>
      </c>
      <c r="S135" s="340">
        <v>13056.271642474399</v>
      </c>
      <c r="T135" s="340">
        <v>13056.271642474399</v>
      </c>
      <c r="U135" s="340">
        <v>13056.271642474399</v>
      </c>
      <c r="V135" s="340"/>
      <c r="W135" s="340"/>
      <c r="X135" s="340"/>
      <c r="Y135" s="340"/>
      <c r="Z135" s="340"/>
      <c r="AA135" s="340"/>
      <c r="AB135" s="340"/>
      <c r="AC135" s="340"/>
      <c r="AD135" s="340"/>
      <c r="AE135" s="340"/>
      <c r="AF135" s="340"/>
      <c r="AG135" s="340"/>
      <c r="AH135" s="340"/>
      <c r="AI135" s="340"/>
      <c r="AJ135" s="340"/>
      <c r="AK135" s="340"/>
      <c r="AL135" s="340"/>
      <c r="AM135" s="340"/>
      <c r="AN135" s="340" t="s">
        <v>709</v>
      </c>
      <c r="AO135" s="340" t="s">
        <v>1241</v>
      </c>
      <c r="AP135" s="340" t="s">
        <v>443</v>
      </c>
      <c r="AQ135" s="340" t="s">
        <v>563</v>
      </c>
      <c r="AR135" s="340" t="s">
        <v>626</v>
      </c>
      <c r="AS135" s="340" t="s">
        <v>626</v>
      </c>
      <c r="AT135" s="340" t="s">
        <v>232</v>
      </c>
      <c r="AU135" s="340"/>
      <c r="AV135" s="340"/>
      <c r="AW135" s="340"/>
    </row>
    <row r="136" spans="1:49" ht="15" thickBot="1" x14ac:dyDescent="0.4">
      <c r="A136" s="322" t="s">
        <v>22</v>
      </c>
      <c r="B136" s="322" t="s">
        <v>817</v>
      </c>
      <c r="C136" s="349">
        <v>8</v>
      </c>
      <c r="D136" s="340">
        <v>0</v>
      </c>
      <c r="E136" s="341">
        <v>0.97</v>
      </c>
      <c r="F136" s="340">
        <v>0</v>
      </c>
      <c r="G136" s="340"/>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0"/>
      <c r="AL136" s="340"/>
      <c r="AM136" s="340"/>
      <c r="AN136" s="340" t="s">
        <v>709</v>
      </c>
      <c r="AO136" s="340" t="s">
        <v>1241</v>
      </c>
      <c r="AP136" s="340" t="s">
        <v>443</v>
      </c>
      <c r="AQ136" s="340" t="s">
        <v>563</v>
      </c>
      <c r="AR136" s="340" t="s">
        <v>351</v>
      </c>
      <c r="AS136" s="340" t="s">
        <v>351</v>
      </c>
      <c r="AT136" s="340" t="s">
        <v>22</v>
      </c>
      <c r="AU136" s="340"/>
      <c r="AV136" s="340"/>
      <c r="AW136" s="340"/>
    </row>
    <row r="137" spans="1:49" ht="15" thickBot="1" x14ac:dyDescent="0.4">
      <c r="A137" s="322" t="s">
        <v>748</v>
      </c>
      <c r="B137" s="322" t="s">
        <v>754</v>
      </c>
      <c r="C137" s="349">
        <v>7</v>
      </c>
      <c r="D137" s="340">
        <v>6970962.2000000002</v>
      </c>
      <c r="E137" s="341">
        <v>1</v>
      </c>
      <c r="F137" s="340">
        <v>48796735.399999999</v>
      </c>
      <c r="G137" s="340"/>
      <c r="H137" s="340"/>
      <c r="I137" s="340"/>
      <c r="J137" s="340">
        <v>6970962.2000000002</v>
      </c>
      <c r="K137" s="340">
        <v>6970962.2000000002</v>
      </c>
      <c r="L137" s="340">
        <v>6970962.2000000002</v>
      </c>
      <c r="M137" s="340">
        <v>6970962.2000000002</v>
      </c>
      <c r="N137" s="340">
        <v>6970962.2000000002</v>
      </c>
      <c r="O137" s="340">
        <v>6970962.2000000002</v>
      </c>
      <c r="P137" s="340">
        <v>6970962.2000000002</v>
      </c>
      <c r="Q137" s="340"/>
      <c r="R137" s="340"/>
      <c r="S137" s="340"/>
      <c r="T137" s="340"/>
      <c r="U137" s="340"/>
      <c r="V137" s="340"/>
      <c r="W137" s="340"/>
      <c r="X137" s="340"/>
      <c r="Y137" s="340"/>
      <c r="Z137" s="340"/>
      <c r="AA137" s="340"/>
      <c r="AB137" s="340"/>
      <c r="AC137" s="340"/>
      <c r="AD137" s="340"/>
      <c r="AE137" s="340"/>
      <c r="AF137" s="340"/>
      <c r="AG137" s="340"/>
      <c r="AH137" s="340"/>
      <c r="AI137" s="340"/>
      <c r="AJ137" s="340"/>
      <c r="AK137" s="340"/>
      <c r="AL137" s="340"/>
      <c r="AM137" s="340"/>
      <c r="AN137" s="340" t="s">
        <v>709</v>
      </c>
      <c r="AO137" s="340" t="s">
        <v>1242</v>
      </c>
      <c r="AP137" s="340" t="s">
        <v>524</v>
      </c>
      <c r="AQ137" s="340" t="s">
        <v>199</v>
      </c>
      <c r="AR137" s="340" t="s">
        <v>358</v>
      </c>
      <c r="AS137" s="340" t="s">
        <v>358</v>
      </c>
      <c r="AT137" s="340" t="s">
        <v>328</v>
      </c>
      <c r="AU137" s="340"/>
      <c r="AV137" s="340"/>
      <c r="AW137" s="340"/>
    </row>
    <row r="138" spans="1:49" ht="15" thickBot="1" x14ac:dyDescent="0.4">
      <c r="A138" s="322" t="s">
        <v>748</v>
      </c>
      <c r="B138" s="322" t="s">
        <v>755</v>
      </c>
      <c r="C138" s="349">
        <v>12</v>
      </c>
      <c r="D138" s="340">
        <v>619462.98836097296</v>
      </c>
      <c r="E138" s="341">
        <v>1</v>
      </c>
      <c r="F138" s="340">
        <v>7433555.8603316797</v>
      </c>
      <c r="G138" s="340"/>
      <c r="H138" s="340"/>
      <c r="I138" s="340"/>
      <c r="J138" s="340">
        <v>619462.98836097296</v>
      </c>
      <c r="K138" s="340">
        <v>619462.98836097296</v>
      </c>
      <c r="L138" s="340">
        <v>619462.98836097296</v>
      </c>
      <c r="M138" s="340">
        <v>619462.98836097296</v>
      </c>
      <c r="N138" s="340">
        <v>619462.98836097296</v>
      </c>
      <c r="O138" s="340">
        <v>619462.98836097296</v>
      </c>
      <c r="P138" s="340">
        <v>619462.98836097296</v>
      </c>
      <c r="Q138" s="340">
        <v>619462.98836097296</v>
      </c>
      <c r="R138" s="340">
        <v>619462.98836097296</v>
      </c>
      <c r="S138" s="340">
        <v>619462.98836097296</v>
      </c>
      <c r="T138" s="340">
        <v>619462.98836097296</v>
      </c>
      <c r="U138" s="340">
        <v>619462.98836097296</v>
      </c>
      <c r="V138" s="340"/>
      <c r="W138" s="340"/>
      <c r="X138" s="340"/>
      <c r="Y138" s="340"/>
      <c r="Z138" s="340"/>
      <c r="AA138" s="340"/>
      <c r="AB138" s="340"/>
      <c r="AC138" s="340"/>
      <c r="AD138" s="340"/>
      <c r="AE138" s="340"/>
      <c r="AF138" s="340"/>
      <c r="AG138" s="340"/>
      <c r="AH138" s="340"/>
      <c r="AI138" s="340"/>
      <c r="AJ138" s="340"/>
      <c r="AK138" s="340"/>
      <c r="AL138" s="340"/>
      <c r="AM138" s="340"/>
      <c r="AN138" s="340" t="s">
        <v>709</v>
      </c>
      <c r="AO138" s="340" t="s">
        <v>1242</v>
      </c>
      <c r="AP138" s="340" t="s">
        <v>524</v>
      </c>
      <c r="AQ138" s="340" t="s">
        <v>199</v>
      </c>
      <c r="AR138" s="340" t="s">
        <v>356</v>
      </c>
      <c r="AS138" s="340" t="s">
        <v>356</v>
      </c>
      <c r="AT138" s="340" t="s">
        <v>23</v>
      </c>
      <c r="AU138" s="340"/>
      <c r="AV138" s="340"/>
      <c r="AW138" s="340"/>
    </row>
    <row r="139" spans="1:49" ht="15" thickBot="1" x14ac:dyDescent="0.4">
      <c r="A139" s="322" t="s">
        <v>748</v>
      </c>
      <c r="B139" s="322" t="s">
        <v>375</v>
      </c>
      <c r="C139" s="349">
        <v>12</v>
      </c>
      <c r="D139" s="340">
        <v>233348.703973428</v>
      </c>
      <c r="E139" s="341">
        <v>1</v>
      </c>
      <c r="F139" s="340">
        <v>2800184.4476811402</v>
      </c>
      <c r="G139" s="340"/>
      <c r="H139" s="340"/>
      <c r="I139" s="340"/>
      <c r="J139" s="340">
        <v>233348.703973428</v>
      </c>
      <c r="K139" s="340">
        <v>233348.703973428</v>
      </c>
      <c r="L139" s="340">
        <v>233348.703973428</v>
      </c>
      <c r="M139" s="340">
        <v>233348.703973428</v>
      </c>
      <c r="N139" s="340">
        <v>233348.703973428</v>
      </c>
      <c r="O139" s="340">
        <v>233348.703973428</v>
      </c>
      <c r="P139" s="340">
        <v>233348.703973428</v>
      </c>
      <c r="Q139" s="340">
        <v>233348.703973428</v>
      </c>
      <c r="R139" s="340">
        <v>233348.703973428</v>
      </c>
      <c r="S139" s="340">
        <v>233348.703973428</v>
      </c>
      <c r="T139" s="340">
        <v>233348.703973428</v>
      </c>
      <c r="U139" s="340">
        <v>233348.703973428</v>
      </c>
      <c r="V139" s="340"/>
      <c r="W139" s="340"/>
      <c r="X139" s="340"/>
      <c r="Y139" s="340"/>
      <c r="Z139" s="340"/>
      <c r="AA139" s="340"/>
      <c r="AB139" s="340"/>
      <c r="AC139" s="340"/>
      <c r="AD139" s="340"/>
      <c r="AE139" s="340"/>
      <c r="AF139" s="340"/>
      <c r="AG139" s="340"/>
      <c r="AH139" s="340"/>
      <c r="AI139" s="340"/>
      <c r="AJ139" s="340"/>
      <c r="AK139" s="340"/>
      <c r="AL139" s="340"/>
      <c r="AM139" s="340"/>
      <c r="AN139" s="340" t="s">
        <v>709</v>
      </c>
      <c r="AO139" s="340" t="s">
        <v>1242</v>
      </c>
      <c r="AP139" s="340" t="s">
        <v>524</v>
      </c>
      <c r="AQ139" s="340" t="s">
        <v>199</v>
      </c>
      <c r="AR139" s="340" t="s">
        <v>375</v>
      </c>
      <c r="AS139" s="340" t="s">
        <v>375</v>
      </c>
      <c r="AT139" s="340" t="s">
        <v>121</v>
      </c>
      <c r="AU139" s="340"/>
      <c r="AV139" s="340"/>
      <c r="AW139" s="340"/>
    </row>
    <row r="140" spans="1:49" ht="15" thickBot="1" x14ac:dyDescent="0.4">
      <c r="A140" s="322" t="s">
        <v>748</v>
      </c>
      <c r="B140" s="322" t="s">
        <v>372</v>
      </c>
      <c r="C140" s="349">
        <v>9</v>
      </c>
      <c r="D140" s="340">
        <v>176152</v>
      </c>
      <c r="E140" s="341">
        <v>1</v>
      </c>
      <c r="F140" s="340">
        <v>1585368</v>
      </c>
      <c r="G140" s="340"/>
      <c r="H140" s="340"/>
      <c r="I140" s="340"/>
      <c r="J140" s="340">
        <v>176152</v>
      </c>
      <c r="K140" s="340">
        <v>176152</v>
      </c>
      <c r="L140" s="340">
        <v>176152</v>
      </c>
      <c r="M140" s="340">
        <v>176152</v>
      </c>
      <c r="N140" s="340">
        <v>176152</v>
      </c>
      <c r="O140" s="340">
        <v>176152</v>
      </c>
      <c r="P140" s="340">
        <v>176152</v>
      </c>
      <c r="Q140" s="340">
        <v>176152</v>
      </c>
      <c r="R140" s="340">
        <v>176152</v>
      </c>
      <c r="S140" s="340"/>
      <c r="T140" s="340"/>
      <c r="U140" s="340"/>
      <c r="V140" s="340"/>
      <c r="W140" s="340"/>
      <c r="X140" s="340"/>
      <c r="Y140" s="340"/>
      <c r="Z140" s="340"/>
      <c r="AA140" s="340"/>
      <c r="AB140" s="340"/>
      <c r="AC140" s="340"/>
      <c r="AD140" s="340"/>
      <c r="AE140" s="340"/>
      <c r="AF140" s="340"/>
      <c r="AG140" s="340"/>
      <c r="AH140" s="340"/>
      <c r="AI140" s="340"/>
      <c r="AJ140" s="340"/>
      <c r="AK140" s="340"/>
      <c r="AL140" s="340"/>
      <c r="AM140" s="340"/>
      <c r="AN140" s="340" t="s">
        <v>709</v>
      </c>
      <c r="AO140" s="340" t="s">
        <v>1242</v>
      </c>
      <c r="AP140" s="340" t="s">
        <v>524</v>
      </c>
      <c r="AQ140" s="340" t="s">
        <v>199</v>
      </c>
      <c r="AR140" s="340" t="s">
        <v>372</v>
      </c>
      <c r="AS140" s="340" t="s">
        <v>372</v>
      </c>
      <c r="AT140" s="340" t="s">
        <v>121</v>
      </c>
      <c r="AU140" s="340"/>
      <c r="AV140" s="340"/>
      <c r="AW140" s="340"/>
    </row>
    <row r="141" spans="1:49" ht="15" thickBot="1" x14ac:dyDescent="0.4">
      <c r="A141" s="322" t="s">
        <v>22</v>
      </c>
      <c r="B141" s="322" t="s">
        <v>962</v>
      </c>
      <c r="C141" s="349">
        <v>10</v>
      </c>
      <c r="D141" s="340">
        <v>33405153.0052233</v>
      </c>
      <c r="E141" s="341">
        <v>0.85796098699171397</v>
      </c>
      <c r="F141" s="340">
        <v>232839099.193122</v>
      </c>
      <c r="G141" s="340"/>
      <c r="H141" s="340"/>
      <c r="I141" s="340"/>
      <c r="J141" s="340">
        <v>28660318.042970601</v>
      </c>
      <c r="K141" s="340">
        <v>28660318.042970601</v>
      </c>
      <c r="L141" s="340">
        <v>28660318.042970601</v>
      </c>
      <c r="M141" s="340">
        <v>28660318.042970601</v>
      </c>
      <c r="N141" s="340">
        <v>21495589.850406501</v>
      </c>
      <c r="O141" s="340">
        <v>21495589.850406501</v>
      </c>
      <c r="P141" s="340">
        <v>21495589.850406501</v>
      </c>
      <c r="Q141" s="340">
        <v>17903685.823340099</v>
      </c>
      <c r="R141" s="340">
        <v>17903685.823340099</v>
      </c>
      <c r="S141" s="340">
        <v>17903685.823340099</v>
      </c>
      <c r="T141" s="340"/>
      <c r="U141" s="340"/>
      <c r="V141" s="340"/>
      <c r="W141" s="340"/>
      <c r="X141" s="340"/>
      <c r="Y141" s="340"/>
      <c r="Z141" s="340"/>
      <c r="AA141" s="340"/>
      <c r="AB141" s="340"/>
      <c r="AC141" s="340"/>
      <c r="AD141" s="340"/>
      <c r="AE141" s="340"/>
      <c r="AF141" s="340"/>
      <c r="AG141" s="340"/>
      <c r="AH141" s="340"/>
      <c r="AI141" s="340"/>
      <c r="AJ141" s="340"/>
      <c r="AK141" s="340"/>
      <c r="AL141" s="340"/>
      <c r="AM141" s="340"/>
      <c r="AN141" s="340" t="s">
        <v>709</v>
      </c>
      <c r="AO141" s="340" t="s">
        <v>1243</v>
      </c>
      <c r="AP141" s="340" t="s">
        <v>524</v>
      </c>
      <c r="AQ141" s="340" t="s">
        <v>199</v>
      </c>
      <c r="AR141" s="340" t="s">
        <v>490</v>
      </c>
      <c r="AS141" s="340" t="s">
        <v>490</v>
      </c>
      <c r="AT141" s="340" t="s">
        <v>22</v>
      </c>
      <c r="AU141" s="340"/>
      <c r="AV141" s="340"/>
      <c r="AW141" s="340"/>
    </row>
    <row r="142" spans="1:49" ht="15" thickBot="1" x14ac:dyDescent="0.4">
      <c r="A142" s="322" t="s">
        <v>22</v>
      </c>
      <c r="B142" s="322" t="s">
        <v>963</v>
      </c>
      <c r="C142" s="349">
        <v>15</v>
      </c>
      <c r="D142" s="340">
        <v>14210686.612356801</v>
      </c>
      <c r="E142" s="341">
        <v>0.75384897215769597</v>
      </c>
      <c r="F142" s="340">
        <v>126891506.28737199</v>
      </c>
      <c r="G142" s="340"/>
      <c r="H142" s="340"/>
      <c r="I142" s="340"/>
      <c r="J142" s="340">
        <v>10712711.496380299</v>
      </c>
      <c r="K142" s="340">
        <v>10712711.496380299</v>
      </c>
      <c r="L142" s="340">
        <v>10712711.496380299</v>
      </c>
      <c r="M142" s="340">
        <v>10712711.496380299</v>
      </c>
      <c r="N142" s="340">
        <v>9094979.7829762697</v>
      </c>
      <c r="O142" s="340">
        <v>9094979.7829762697</v>
      </c>
      <c r="P142" s="340">
        <v>9094979.7829762697</v>
      </c>
      <c r="Q142" s="340">
        <v>7094465.1191151999</v>
      </c>
      <c r="R142" s="340">
        <v>7094465.1191151999</v>
      </c>
      <c r="S142" s="340">
        <v>7094465.1191151999</v>
      </c>
      <c r="T142" s="340">
        <v>7094465.1191151999</v>
      </c>
      <c r="U142" s="340">
        <v>7094465.1191151999</v>
      </c>
      <c r="V142" s="340">
        <v>7094465.1191151999</v>
      </c>
      <c r="W142" s="340">
        <v>7094465.1191151999</v>
      </c>
      <c r="X142" s="340">
        <v>7094465.1191151999</v>
      </c>
      <c r="Y142" s="340"/>
      <c r="Z142" s="340"/>
      <c r="AA142" s="340"/>
      <c r="AB142" s="340"/>
      <c r="AC142" s="340"/>
      <c r="AD142" s="340"/>
      <c r="AE142" s="340"/>
      <c r="AF142" s="340"/>
      <c r="AG142" s="340"/>
      <c r="AH142" s="340"/>
      <c r="AI142" s="340"/>
      <c r="AJ142" s="340"/>
      <c r="AK142" s="340"/>
      <c r="AL142" s="340"/>
      <c r="AM142" s="340"/>
      <c r="AN142" s="340" t="s">
        <v>709</v>
      </c>
      <c r="AO142" s="340" t="s">
        <v>1243</v>
      </c>
      <c r="AP142" s="340" t="s">
        <v>524</v>
      </c>
      <c r="AQ142" s="340" t="s">
        <v>199</v>
      </c>
      <c r="AR142" s="340" t="s">
        <v>480</v>
      </c>
      <c r="AS142" s="340" t="s">
        <v>480</v>
      </c>
      <c r="AT142" s="340" t="s">
        <v>22</v>
      </c>
      <c r="AU142" s="340"/>
      <c r="AV142" s="340"/>
      <c r="AW142" s="340"/>
    </row>
    <row r="143" spans="1:49" ht="15" thickBot="1" x14ac:dyDescent="0.4">
      <c r="A143" s="322" t="s">
        <v>22</v>
      </c>
      <c r="B143" s="322" t="s">
        <v>964</v>
      </c>
      <c r="C143" s="349">
        <v>10</v>
      </c>
      <c r="D143" s="340">
        <v>7393453.5995141901</v>
      </c>
      <c r="E143" s="341">
        <v>0.84812139872579895</v>
      </c>
      <c r="F143" s="340">
        <v>52430364.957271703</v>
      </c>
      <c r="G143" s="340"/>
      <c r="H143" s="340"/>
      <c r="I143" s="340"/>
      <c r="J143" s="340">
        <v>6270546.2082342701</v>
      </c>
      <c r="K143" s="340">
        <v>6270546.2082342701</v>
      </c>
      <c r="L143" s="340">
        <v>6270546.2082342701</v>
      </c>
      <c r="M143" s="340">
        <v>6270546.2082342701</v>
      </c>
      <c r="N143" s="340">
        <v>5254377.0127370004</v>
      </c>
      <c r="O143" s="340">
        <v>5254377.0127370004</v>
      </c>
      <c r="P143" s="340">
        <v>5254377.0127370004</v>
      </c>
      <c r="Q143" s="340">
        <v>3861683.0287078801</v>
      </c>
      <c r="R143" s="340">
        <v>3861683.0287078801</v>
      </c>
      <c r="S143" s="340">
        <v>3861683.0287078801</v>
      </c>
      <c r="T143" s="340"/>
      <c r="U143" s="340"/>
      <c r="V143" s="340"/>
      <c r="W143" s="340"/>
      <c r="X143" s="340"/>
      <c r="Y143" s="340"/>
      <c r="Z143" s="340"/>
      <c r="AA143" s="340"/>
      <c r="AB143" s="340"/>
      <c r="AC143" s="340"/>
      <c r="AD143" s="340"/>
      <c r="AE143" s="340"/>
      <c r="AF143" s="340"/>
      <c r="AG143" s="340"/>
      <c r="AH143" s="340"/>
      <c r="AI143" s="340"/>
      <c r="AJ143" s="340"/>
      <c r="AK143" s="340"/>
      <c r="AL143" s="340"/>
      <c r="AM143" s="340"/>
      <c r="AN143" s="340" t="s">
        <v>709</v>
      </c>
      <c r="AO143" s="340" t="s">
        <v>1243</v>
      </c>
      <c r="AP143" s="340" t="s">
        <v>524</v>
      </c>
      <c r="AQ143" s="340" t="s">
        <v>199</v>
      </c>
      <c r="AR143" s="340" t="s">
        <v>488</v>
      </c>
      <c r="AS143" s="340" t="s">
        <v>488</v>
      </c>
      <c r="AT143" s="340" t="s">
        <v>22</v>
      </c>
      <c r="AU143" s="340"/>
      <c r="AV143" s="340"/>
      <c r="AW143" s="340"/>
    </row>
    <row r="144" spans="1:49" ht="15" thickBot="1" x14ac:dyDescent="0.4">
      <c r="A144" s="322" t="s">
        <v>22</v>
      </c>
      <c r="B144" s="322" t="s">
        <v>965</v>
      </c>
      <c r="C144" s="349">
        <v>10</v>
      </c>
      <c r="D144" s="340">
        <v>6518748.8677208601</v>
      </c>
      <c r="E144" s="341">
        <v>0.80332940408755205</v>
      </c>
      <c r="F144" s="340">
        <v>44990441.0152127</v>
      </c>
      <c r="G144" s="340"/>
      <c r="H144" s="340"/>
      <c r="I144" s="340"/>
      <c r="J144" s="340">
        <v>5236702.6433025999</v>
      </c>
      <c r="K144" s="340">
        <v>5236702.6433025999</v>
      </c>
      <c r="L144" s="340">
        <v>5236702.6433025999</v>
      </c>
      <c r="M144" s="340">
        <v>5236702.6433025999</v>
      </c>
      <c r="N144" s="340">
        <v>4526421.8329450199</v>
      </c>
      <c r="O144" s="340">
        <v>4526421.8329450199</v>
      </c>
      <c r="P144" s="340">
        <v>4526421.8329450199</v>
      </c>
      <c r="Q144" s="340">
        <v>3488121.6477224198</v>
      </c>
      <c r="R144" s="340">
        <v>3488121.6477224198</v>
      </c>
      <c r="S144" s="340">
        <v>3488121.6477224198</v>
      </c>
      <c r="T144" s="340"/>
      <c r="U144" s="340"/>
      <c r="V144" s="340"/>
      <c r="W144" s="340"/>
      <c r="X144" s="340"/>
      <c r="Y144" s="340"/>
      <c r="Z144" s="340"/>
      <c r="AA144" s="340"/>
      <c r="AB144" s="340"/>
      <c r="AC144" s="340"/>
      <c r="AD144" s="340"/>
      <c r="AE144" s="340"/>
      <c r="AF144" s="340"/>
      <c r="AG144" s="340"/>
      <c r="AH144" s="340"/>
      <c r="AI144" s="340"/>
      <c r="AJ144" s="340"/>
      <c r="AK144" s="340"/>
      <c r="AL144" s="340"/>
      <c r="AM144" s="340"/>
      <c r="AN144" s="340" t="s">
        <v>709</v>
      </c>
      <c r="AO144" s="340" t="s">
        <v>1243</v>
      </c>
      <c r="AP144" s="340" t="s">
        <v>524</v>
      </c>
      <c r="AQ144" s="340" t="s">
        <v>199</v>
      </c>
      <c r="AR144" s="340" t="s">
        <v>499</v>
      </c>
      <c r="AS144" s="340" t="s">
        <v>499</v>
      </c>
      <c r="AT144" s="340" t="s">
        <v>22</v>
      </c>
      <c r="AU144" s="340"/>
      <c r="AV144" s="340"/>
      <c r="AW144" s="340"/>
    </row>
    <row r="145" spans="1:49" ht="15" thickBot="1" x14ac:dyDescent="0.4">
      <c r="A145" s="322" t="s">
        <v>22</v>
      </c>
      <c r="B145" s="322" t="s">
        <v>966</v>
      </c>
      <c r="C145" s="349">
        <v>5.1671014729557303</v>
      </c>
      <c r="D145" s="340">
        <v>3591605.98960476</v>
      </c>
      <c r="E145" s="341">
        <v>0.85796098699171397</v>
      </c>
      <c r="F145" s="340">
        <v>13692453.383803099</v>
      </c>
      <c r="G145" s="340"/>
      <c r="H145" s="340"/>
      <c r="I145" s="340"/>
      <c r="J145" s="340">
        <v>3081457.8197266501</v>
      </c>
      <c r="K145" s="340">
        <v>3081457.8197266501</v>
      </c>
      <c r="L145" s="340">
        <v>3081457.8197266501</v>
      </c>
      <c r="M145" s="340">
        <v>3081457.8197266501</v>
      </c>
      <c r="N145" s="340">
        <v>1170953.9714961301</v>
      </c>
      <c r="O145" s="340">
        <v>195668.13340036501</v>
      </c>
      <c r="P145" s="340"/>
      <c r="Q145" s="340"/>
      <c r="R145" s="340"/>
      <c r="S145" s="340"/>
      <c r="T145" s="340"/>
      <c r="U145" s="340"/>
      <c r="V145" s="340"/>
      <c r="W145" s="340"/>
      <c r="X145" s="340"/>
      <c r="Y145" s="340"/>
      <c r="Z145" s="340"/>
      <c r="AA145" s="340"/>
      <c r="AB145" s="340"/>
      <c r="AC145" s="340"/>
      <c r="AD145" s="340"/>
      <c r="AE145" s="340"/>
      <c r="AF145" s="340"/>
      <c r="AG145" s="340"/>
      <c r="AH145" s="340"/>
      <c r="AI145" s="340"/>
      <c r="AJ145" s="340"/>
      <c r="AK145" s="340"/>
      <c r="AL145" s="340"/>
      <c r="AM145" s="340"/>
      <c r="AN145" s="340" t="s">
        <v>709</v>
      </c>
      <c r="AO145" s="340" t="s">
        <v>1243</v>
      </c>
      <c r="AP145" s="340" t="s">
        <v>524</v>
      </c>
      <c r="AQ145" s="340" t="s">
        <v>199</v>
      </c>
      <c r="AR145" s="340" t="s">
        <v>490</v>
      </c>
      <c r="AS145" s="340" t="s">
        <v>490</v>
      </c>
      <c r="AT145" s="340" t="s">
        <v>22</v>
      </c>
      <c r="AU145" s="340"/>
      <c r="AV145" s="340"/>
      <c r="AW145" s="340"/>
    </row>
    <row r="146" spans="1:49" ht="15" thickBot="1" x14ac:dyDescent="0.4">
      <c r="A146" s="322" t="s">
        <v>22</v>
      </c>
      <c r="B146" s="322" t="s">
        <v>967</v>
      </c>
      <c r="C146" s="349">
        <v>8</v>
      </c>
      <c r="D146" s="340">
        <v>2879075.5105113802</v>
      </c>
      <c r="E146" s="341">
        <v>0.99301793930683702</v>
      </c>
      <c r="F146" s="340">
        <v>22871789.044454299</v>
      </c>
      <c r="G146" s="340"/>
      <c r="H146" s="340"/>
      <c r="I146" s="340"/>
      <c r="J146" s="340">
        <v>2858973.6305567902</v>
      </c>
      <c r="K146" s="340">
        <v>2858973.6305567902</v>
      </c>
      <c r="L146" s="340">
        <v>2858973.6305567902</v>
      </c>
      <c r="M146" s="340">
        <v>2858973.6305567902</v>
      </c>
      <c r="N146" s="340">
        <v>2858973.6305567902</v>
      </c>
      <c r="O146" s="340">
        <v>2858973.6305567902</v>
      </c>
      <c r="P146" s="340">
        <v>2858973.6305567902</v>
      </c>
      <c r="Q146" s="340">
        <v>2858973.6305567902</v>
      </c>
      <c r="R146" s="340"/>
      <c r="S146" s="340"/>
      <c r="T146" s="340"/>
      <c r="U146" s="340"/>
      <c r="V146" s="340"/>
      <c r="W146" s="340"/>
      <c r="X146" s="340"/>
      <c r="Y146" s="340"/>
      <c r="Z146" s="340"/>
      <c r="AA146" s="340"/>
      <c r="AB146" s="340"/>
      <c r="AC146" s="340"/>
      <c r="AD146" s="340"/>
      <c r="AE146" s="340"/>
      <c r="AF146" s="340"/>
      <c r="AG146" s="340"/>
      <c r="AH146" s="340"/>
      <c r="AI146" s="340"/>
      <c r="AJ146" s="340"/>
      <c r="AK146" s="340"/>
      <c r="AL146" s="340"/>
      <c r="AM146" s="340"/>
      <c r="AN146" s="340" t="s">
        <v>709</v>
      </c>
      <c r="AO146" s="340" t="s">
        <v>1243</v>
      </c>
      <c r="AP146" s="340" t="s">
        <v>524</v>
      </c>
      <c r="AQ146" s="340" t="s">
        <v>199</v>
      </c>
      <c r="AR146" s="340" t="s">
        <v>355</v>
      </c>
      <c r="AS146" s="340" t="s">
        <v>355</v>
      </c>
      <c r="AT146" s="340" t="s">
        <v>22</v>
      </c>
      <c r="AU146" s="340"/>
      <c r="AV146" s="340"/>
      <c r="AW146" s="340"/>
    </row>
    <row r="147" spans="1:49" ht="15" thickBot="1" x14ac:dyDescent="0.4">
      <c r="A147" s="322" t="s">
        <v>22</v>
      </c>
      <c r="B147" s="322" t="s">
        <v>968</v>
      </c>
      <c r="C147" s="349">
        <v>12.576605409867</v>
      </c>
      <c r="D147" s="340">
        <v>1440981.13345211</v>
      </c>
      <c r="E147" s="341">
        <v>0.77192943399127301</v>
      </c>
      <c r="F147" s="340">
        <v>10173381.8933709</v>
      </c>
      <c r="G147" s="340"/>
      <c r="H147" s="340"/>
      <c r="I147" s="340"/>
      <c r="J147" s="340">
        <v>1112335.75073779</v>
      </c>
      <c r="K147" s="340">
        <v>1112335.75073779</v>
      </c>
      <c r="L147" s="340">
        <v>1112335.75073779</v>
      </c>
      <c r="M147" s="340">
        <v>1112335.75073779</v>
      </c>
      <c r="N147" s="340">
        <v>667401.45044267399</v>
      </c>
      <c r="O147" s="340">
        <v>667401.45044267399</v>
      </c>
      <c r="P147" s="340">
        <v>667401.45044267399</v>
      </c>
      <c r="Q147" s="340">
        <v>667401.45044267399</v>
      </c>
      <c r="R147" s="340">
        <v>667401.45044267399</v>
      </c>
      <c r="S147" s="340">
        <v>667401.45044267399</v>
      </c>
      <c r="T147" s="340">
        <v>667401.45044267399</v>
      </c>
      <c r="U147" s="340">
        <v>667401.45044267399</v>
      </c>
      <c r="V147" s="340">
        <v>384827.28687832801</v>
      </c>
      <c r="W147" s="340"/>
      <c r="X147" s="340"/>
      <c r="Y147" s="340"/>
      <c r="Z147" s="340"/>
      <c r="AA147" s="340"/>
      <c r="AB147" s="340"/>
      <c r="AC147" s="340"/>
      <c r="AD147" s="340"/>
      <c r="AE147" s="340"/>
      <c r="AF147" s="340"/>
      <c r="AG147" s="340"/>
      <c r="AH147" s="340"/>
      <c r="AI147" s="340"/>
      <c r="AJ147" s="340"/>
      <c r="AK147" s="340"/>
      <c r="AL147" s="340"/>
      <c r="AM147" s="340"/>
      <c r="AN147" s="340" t="s">
        <v>709</v>
      </c>
      <c r="AO147" s="340" t="s">
        <v>1243</v>
      </c>
      <c r="AP147" s="340" t="s">
        <v>524</v>
      </c>
      <c r="AQ147" s="340" t="s">
        <v>199</v>
      </c>
      <c r="AR147" s="340" t="s">
        <v>480</v>
      </c>
      <c r="AS147" s="340" t="s">
        <v>480</v>
      </c>
      <c r="AT147" s="340" t="s">
        <v>22</v>
      </c>
      <c r="AU147" s="340"/>
      <c r="AV147" s="340"/>
      <c r="AW147" s="340"/>
    </row>
    <row r="148" spans="1:49" ht="15" thickBot="1" x14ac:dyDescent="0.4">
      <c r="A148" s="322" t="s">
        <v>22</v>
      </c>
      <c r="B148" s="322" t="s">
        <v>969</v>
      </c>
      <c r="C148" s="349">
        <v>4.7542536218816096</v>
      </c>
      <c r="D148" s="340">
        <v>1140176.51308618</v>
      </c>
      <c r="E148" s="341">
        <v>0.84812139872580095</v>
      </c>
      <c r="F148" s="340">
        <v>4312947.7065717503</v>
      </c>
      <c r="G148" s="340"/>
      <c r="H148" s="340"/>
      <c r="I148" s="340"/>
      <c r="J148" s="340">
        <v>967008.09907295695</v>
      </c>
      <c r="K148" s="340">
        <v>967008.09907295695</v>
      </c>
      <c r="L148" s="340">
        <v>967008.09907295695</v>
      </c>
      <c r="M148" s="340">
        <v>967008.09907295695</v>
      </c>
      <c r="N148" s="340">
        <v>444915.31027992303</v>
      </c>
      <c r="O148" s="340"/>
      <c r="P148" s="340"/>
      <c r="Q148" s="340"/>
      <c r="R148" s="340"/>
      <c r="S148" s="340"/>
      <c r="T148" s="340"/>
      <c r="U148" s="340"/>
      <c r="V148" s="340"/>
      <c r="W148" s="340"/>
      <c r="X148" s="340"/>
      <c r="Y148" s="340"/>
      <c r="Z148" s="340"/>
      <c r="AA148" s="340"/>
      <c r="AB148" s="340"/>
      <c r="AC148" s="340"/>
      <c r="AD148" s="340"/>
      <c r="AE148" s="340"/>
      <c r="AF148" s="340"/>
      <c r="AG148" s="340"/>
      <c r="AH148" s="340"/>
      <c r="AI148" s="340"/>
      <c r="AJ148" s="340"/>
      <c r="AK148" s="340"/>
      <c r="AL148" s="340"/>
      <c r="AM148" s="340"/>
      <c r="AN148" s="340" t="s">
        <v>709</v>
      </c>
      <c r="AO148" s="340" t="s">
        <v>1243</v>
      </c>
      <c r="AP148" s="340" t="s">
        <v>524</v>
      </c>
      <c r="AQ148" s="340" t="s">
        <v>199</v>
      </c>
      <c r="AR148" s="340" t="s">
        <v>488</v>
      </c>
      <c r="AS148" s="340" t="s">
        <v>488</v>
      </c>
      <c r="AT148" s="340" t="s">
        <v>22</v>
      </c>
      <c r="AU148" s="340"/>
      <c r="AV148" s="340"/>
      <c r="AW148" s="340"/>
    </row>
    <row r="149" spans="1:49" ht="15" thickBot="1" x14ac:dyDescent="0.4">
      <c r="A149" s="322" t="s">
        <v>22</v>
      </c>
      <c r="B149" s="322" t="s">
        <v>970</v>
      </c>
      <c r="C149" s="349">
        <v>5.9252592645251996</v>
      </c>
      <c r="D149" s="340">
        <v>1005284.50657631</v>
      </c>
      <c r="E149" s="341">
        <v>0.80332940408755205</v>
      </c>
      <c r="F149" s="340">
        <v>4178720.6117325602</v>
      </c>
      <c r="G149" s="340"/>
      <c r="H149" s="340"/>
      <c r="I149" s="340"/>
      <c r="J149" s="340">
        <v>807574.60360639601</v>
      </c>
      <c r="K149" s="340">
        <v>807574.60360639601</v>
      </c>
      <c r="L149" s="340">
        <v>807574.60360639601</v>
      </c>
      <c r="M149" s="340">
        <v>807574.60360639601</v>
      </c>
      <c r="N149" s="340">
        <v>492620.50819990202</v>
      </c>
      <c r="O149" s="340">
        <v>455801.68910707103</v>
      </c>
      <c r="P149" s="340"/>
      <c r="Q149" s="340"/>
      <c r="R149" s="340"/>
      <c r="S149" s="340"/>
      <c r="T149" s="340"/>
      <c r="U149" s="340"/>
      <c r="V149" s="340"/>
      <c r="W149" s="340"/>
      <c r="X149" s="340"/>
      <c r="Y149" s="340"/>
      <c r="Z149" s="340"/>
      <c r="AA149" s="340"/>
      <c r="AB149" s="340"/>
      <c r="AC149" s="340"/>
      <c r="AD149" s="340"/>
      <c r="AE149" s="340"/>
      <c r="AF149" s="340"/>
      <c r="AG149" s="340"/>
      <c r="AH149" s="340"/>
      <c r="AI149" s="340"/>
      <c r="AJ149" s="340"/>
      <c r="AK149" s="340"/>
      <c r="AL149" s="340"/>
      <c r="AM149" s="340"/>
      <c r="AN149" s="340" t="s">
        <v>709</v>
      </c>
      <c r="AO149" s="340" t="s">
        <v>1243</v>
      </c>
      <c r="AP149" s="340" t="s">
        <v>524</v>
      </c>
      <c r="AQ149" s="340" t="s">
        <v>199</v>
      </c>
      <c r="AR149" s="340" t="s">
        <v>499</v>
      </c>
      <c r="AS149" s="340" t="s">
        <v>499</v>
      </c>
      <c r="AT149" s="340" t="s">
        <v>22</v>
      </c>
      <c r="AU149" s="340"/>
      <c r="AV149" s="340"/>
      <c r="AW149" s="340"/>
    </row>
    <row r="150" spans="1:49" ht="15" thickBot="1" x14ac:dyDescent="0.4">
      <c r="A150" s="322" t="s">
        <v>22</v>
      </c>
      <c r="B150" s="322" t="s">
        <v>658</v>
      </c>
      <c r="C150" s="349">
        <v>9.97796421530213</v>
      </c>
      <c r="D150" s="340">
        <v>10096708.2585919</v>
      </c>
      <c r="E150" s="341">
        <v>0.94275391039183798</v>
      </c>
      <c r="F150" s="340">
        <v>76161969.0492156</v>
      </c>
      <c r="G150" s="340"/>
      <c r="H150" s="340"/>
      <c r="I150" s="340"/>
      <c r="J150" s="340">
        <v>9518711.19287307</v>
      </c>
      <c r="K150" s="340">
        <v>9518711.19287307</v>
      </c>
      <c r="L150" s="340">
        <v>9518711.19287307</v>
      </c>
      <c r="M150" s="340">
        <v>9518711.19287307</v>
      </c>
      <c r="N150" s="340">
        <v>7304968.8887764802</v>
      </c>
      <c r="O150" s="340">
        <v>7304968.8887764802</v>
      </c>
      <c r="P150" s="340">
        <v>7304968.8887764802</v>
      </c>
      <c r="Q150" s="340">
        <v>5879691.22914185</v>
      </c>
      <c r="R150" s="340">
        <v>5879691.22914185</v>
      </c>
      <c r="S150" s="340">
        <v>4412835.1531101801</v>
      </c>
      <c r="T150" s="340"/>
      <c r="U150" s="340"/>
      <c r="V150" s="340"/>
      <c r="W150" s="340"/>
      <c r="X150" s="340"/>
      <c r="Y150" s="340"/>
      <c r="Z150" s="340"/>
      <c r="AA150" s="340"/>
      <c r="AB150" s="340"/>
      <c r="AC150" s="340"/>
      <c r="AD150" s="340"/>
      <c r="AE150" s="340"/>
      <c r="AF150" s="340"/>
      <c r="AG150" s="340"/>
      <c r="AH150" s="340"/>
      <c r="AI150" s="340"/>
      <c r="AJ150" s="340"/>
      <c r="AK150" s="340"/>
      <c r="AL150" s="340"/>
      <c r="AM150" s="340"/>
      <c r="AN150" s="340" t="s">
        <v>709</v>
      </c>
      <c r="AO150" s="340" t="s">
        <v>1243</v>
      </c>
      <c r="AP150" s="340" t="s">
        <v>524</v>
      </c>
      <c r="AQ150" s="340" t="s">
        <v>199</v>
      </c>
      <c r="AR150" s="340" t="s">
        <v>489</v>
      </c>
      <c r="AS150" s="340" t="s">
        <v>489</v>
      </c>
      <c r="AT150" s="340" t="s">
        <v>22</v>
      </c>
      <c r="AU150" s="340"/>
      <c r="AV150" s="340"/>
      <c r="AW150" s="340"/>
    </row>
    <row r="151" spans="1:49" ht="15" thickBot="1" x14ac:dyDescent="0.4">
      <c r="A151" s="322" t="s">
        <v>22</v>
      </c>
      <c r="B151" s="322" t="s">
        <v>971</v>
      </c>
      <c r="C151" s="349">
        <v>6.40863140814493</v>
      </c>
      <c r="D151" s="340">
        <v>1232606.82735958</v>
      </c>
      <c r="E151" s="341">
        <v>0.914282363698109</v>
      </c>
      <c r="F151" s="340">
        <v>5914260.1475956598</v>
      </c>
      <c r="G151" s="340"/>
      <c r="H151" s="340"/>
      <c r="I151" s="340"/>
      <c r="J151" s="340">
        <v>1126950.68362874</v>
      </c>
      <c r="K151" s="340">
        <v>1126950.68362874</v>
      </c>
      <c r="L151" s="340">
        <v>1126950.68362874</v>
      </c>
      <c r="M151" s="340">
        <v>1126950.68362874</v>
      </c>
      <c r="N151" s="340">
        <v>583923.88653767295</v>
      </c>
      <c r="O151" s="340">
        <v>583923.88653767295</v>
      </c>
      <c r="P151" s="340">
        <v>238609.64000535</v>
      </c>
      <c r="Q151" s="340"/>
      <c r="R151" s="340"/>
      <c r="S151" s="340"/>
      <c r="T151" s="340"/>
      <c r="U151" s="340"/>
      <c r="V151" s="340"/>
      <c r="W151" s="340"/>
      <c r="X151" s="340"/>
      <c r="Y151" s="340"/>
      <c r="Z151" s="340"/>
      <c r="AA151" s="340"/>
      <c r="AB151" s="340"/>
      <c r="AC151" s="340"/>
      <c r="AD151" s="340"/>
      <c r="AE151" s="340"/>
      <c r="AF151" s="340"/>
      <c r="AG151" s="340"/>
      <c r="AH151" s="340"/>
      <c r="AI151" s="340"/>
      <c r="AJ151" s="340"/>
      <c r="AK151" s="340"/>
      <c r="AL151" s="340"/>
      <c r="AM151" s="340"/>
      <c r="AN151" s="340" t="s">
        <v>709</v>
      </c>
      <c r="AO151" s="340" t="s">
        <v>1243</v>
      </c>
      <c r="AP151" s="340" t="s">
        <v>524</v>
      </c>
      <c r="AQ151" s="340" t="s">
        <v>199</v>
      </c>
      <c r="AR151" s="340" t="s">
        <v>489</v>
      </c>
      <c r="AS151" s="340" t="s">
        <v>489</v>
      </c>
      <c r="AT151" s="340" t="s">
        <v>22</v>
      </c>
      <c r="AU151" s="340"/>
      <c r="AV151" s="340"/>
      <c r="AW151" s="340"/>
    </row>
    <row r="152" spans="1:49" ht="15" thickBot="1" x14ac:dyDescent="0.4">
      <c r="A152" s="322" t="s">
        <v>63</v>
      </c>
      <c r="B152" s="322" t="s">
        <v>22</v>
      </c>
      <c r="C152" s="349">
        <v>15</v>
      </c>
      <c r="D152" s="340">
        <v>5349845.9261934599</v>
      </c>
      <c r="E152" s="341">
        <v>0.51</v>
      </c>
      <c r="F152" s="340">
        <v>40926321.335380003</v>
      </c>
      <c r="G152" s="340"/>
      <c r="H152" s="340"/>
      <c r="I152" s="340"/>
      <c r="J152" s="340">
        <v>2728421.4223586698</v>
      </c>
      <c r="K152" s="340">
        <v>2728421.4223586698</v>
      </c>
      <c r="L152" s="340">
        <v>2728421.4223586698</v>
      </c>
      <c r="M152" s="340">
        <v>2728421.4223586698</v>
      </c>
      <c r="N152" s="340">
        <v>2728421.4223586698</v>
      </c>
      <c r="O152" s="340">
        <v>2728421.4223586698</v>
      </c>
      <c r="P152" s="340">
        <v>2728421.4223586698</v>
      </c>
      <c r="Q152" s="340">
        <v>2728421.4223586698</v>
      </c>
      <c r="R152" s="340">
        <v>2728421.4223586698</v>
      </c>
      <c r="S152" s="340">
        <v>2728421.4223586698</v>
      </c>
      <c r="T152" s="340">
        <v>2728421.4223586698</v>
      </c>
      <c r="U152" s="340">
        <v>2728421.4223586698</v>
      </c>
      <c r="V152" s="340">
        <v>2728421.4223586698</v>
      </c>
      <c r="W152" s="340">
        <v>2728421.4223586698</v>
      </c>
      <c r="X152" s="340">
        <v>2728421.4223586698</v>
      </c>
      <c r="Y152" s="340"/>
      <c r="Z152" s="340"/>
      <c r="AA152" s="340"/>
      <c r="AB152" s="340"/>
      <c r="AC152" s="340"/>
      <c r="AD152" s="340"/>
      <c r="AE152" s="340"/>
      <c r="AF152" s="340"/>
      <c r="AG152" s="340"/>
      <c r="AH152" s="340"/>
      <c r="AI152" s="340"/>
      <c r="AJ152" s="340"/>
      <c r="AK152" s="340"/>
      <c r="AL152" s="340"/>
      <c r="AM152" s="340"/>
      <c r="AN152" s="340" t="s">
        <v>709</v>
      </c>
      <c r="AO152" s="340" t="s">
        <v>1244</v>
      </c>
      <c r="AP152" s="340" t="s">
        <v>507</v>
      </c>
      <c r="AQ152" s="340" t="s">
        <v>198</v>
      </c>
      <c r="AR152" s="340" t="s">
        <v>353</v>
      </c>
      <c r="AS152" s="340" t="s">
        <v>353</v>
      </c>
      <c r="AT152" s="340" t="s">
        <v>22</v>
      </c>
      <c r="AU152" s="340"/>
      <c r="AV152" s="340"/>
      <c r="AW152" s="340"/>
    </row>
    <row r="153" spans="1:49" ht="15" thickBot="1" x14ac:dyDescent="0.4">
      <c r="A153" s="322" t="s">
        <v>63</v>
      </c>
      <c r="B153" s="322" t="s">
        <v>844</v>
      </c>
      <c r="C153" s="349">
        <v>17.5</v>
      </c>
      <c r="D153" s="340">
        <v>4463390.25460687</v>
      </c>
      <c r="E153" s="341">
        <v>0.51</v>
      </c>
      <c r="F153" s="340">
        <v>37568452.698155403</v>
      </c>
      <c r="G153" s="340"/>
      <c r="H153" s="340"/>
      <c r="I153" s="340"/>
      <c r="J153" s="340">
        <v>2276329.0298495102</v>
      </c>
      <c r="K153" s="340">
        <v>2276329.0298495102</v>
      </c>
      <c r="L153" s="340">
        <v>2276329.0298495102</v>
      </c>
      <c r="M153" s="340">
        <v>2276329.0298495102</v>
      </c>
      <c r="N153" s="340">
        <v>2276329.0298495102</v>
      </c>
      <c r="O153" s="340">
        <v>2276329.0298495102</v>
      </c>
      <c r="P153" s="340">
        <v>2276329.0298495102</v>
      </c>
      <c r="Q153" s="340">
        <v>2276329.0298495102</v>
      </c>
      <c r="R153" s="340">
        <v>2276329.0298495102</v>
      </c>
      <c r="S153" s="340">
        <v>2276329.0298495102</v>
      </c>
      <c r="T153" s="340">
        <v>2276329.0298495102</v>
      </c>
      <c r="U153" s="340">
        <v>2276329.0298495102</v>
      </c>
      <c r="V153" s="340">
        <v>2276329.0298495102</v>
      </c>
      <c r="W153" s="340">
        <v>2276329.0298495102</v>
      </c>
      <c r="X153" s="340">
        <v>2276329.0298495102</v>
      </c>
      <c r="Y153" s="340">
        <v>2276329.0298495102</v>
      </c>
      <c r="Z153" s="340">
        <v>1142676.3677440099</v>
      </c>
      <c r="AA153" s="340">
        <v>4511.8528192582098</v>
      </c>
      <c r="AB153" s="340"/>
      <c r="AC153" s="340"/>
      <c r="AD153" s="340"/>
      <c r="AE153" s="340"/>
      <c r="AF153" s="340"/>
      <c r="AG153" s="340"/>
      <c r="AH153" s="340"/>
      <c r="AI153" s="340"/>
      <c r="AJ153" s="340"/>
      <c r="AK153" s="340"/>
      <c r="AL153" s="340"/>
      <c r="AM153" s="340"/>
      <c r="AN153" s="340" t="s">
        <v>709</v>
      </c>
      <c r="AO153" s="340" t="s">
        <v>1244</v>
      </c>
      <c r="AP153" s="340" t="s">
        <v>507</v>
      </c>
      <c r="AQ153" s="340" t="s">
        <v>198</v>
      </c>
      <c r="AR153" s="340" t="s">
        <v>494</v>
      </c>
      <c r="AS153" s="340" t="s">
        <v>494</v>
      </c>
      <c r="AT153" s="340" t="s">
        <v>23</v>
      </c>
      <c r="AU153" s="340"/>
      <c r="AV153" s="340"/>
      <c r="AW153" s="340"/>
    </row>
    <row r="154" spans="1:49" ht="15" thickBot="1" x14ac:dyDescent="0.4">
      <c r="A154" s="322" t="s">
        <v>63</v>
      </c>
      <c r="B154" s="322" t="s">
        <v>230</v>
      </c>
      <c r="C154" s="349">
        <v>15</v>
      </c>
      <c r="D154" s="340">
        <v>3600205.2639788999</v>
      </c>
      <c r="E154" s="341">
        <v>0.51</v>
      </c>
      <c r="F154" s="340">
        <v>27363386.9244527</v>
      </c>
      <c r="G154" s="340"/>
      <c r="H154" s="340"/>
      <c r="I154" s="340"/>
      <c r="J154" s="340">
        <v>1836104.6846292401</v>
      </c>
      <c r="K154" s="340">
        <v>1836104.6846292401</v>
      </c>
      <c r="L154" s="340">
        <v>1836104.6846292401</v>
      </c>
      <c r="M154" s="340">
        <v>1836104.6846292401</v>
      </c>
      <c r="N154" s="340">
        <v>1836104.6846292401</v>
      </c>
      <c r="O154" s="340">
        <v>1836104.6846292401</v>
      </c>
      <c r="P154" s="340">
        <v>1836104.6846292401</v>
      </c>
      <c r="Q154" s="340">
        <v>1836104.6846292401</v>
      </c>
      <c r="R154" s="340">
        <v>1836104.6846292401</v>
      </c>
      <c r="S154" s="340">
        <v>1836104.6846292401</v>
      </c>
      <c r="T154" s="340">
        <v>1836104.6846292401</v>
      </c>
      <c r="U154" s="340">
        <v>1836104.6846292401</v>
      </c>
      <c r="V154" s="340">
        <v>1836104.6846292401</v>
      </c>
      <c r="W154" s="340">
        <v>1836104.6846292401</v>
      </c>
      <c r="X154" s="340">
        <v>1657921.3396433101</v>
      </c>
      <c r="Y154" s="340"/>
      <c r="Z154" s="340"/>
      <c r="AA154" s="340"/>
      <c r="AB154" s="340"/>
      <c r="AC154" s="340"/>
      <c r="AD154" s="340"/>
      <c r="AE154" s="340"/>
      <c r="AF154" s="340"/>
      <c r="AG154" s="340"/>
      <c r="AH154" s="340"/>
      <c r="AI154" s="340"/>
      <c r="AJ154" s="340"/>
      <c r="AK154" s="340"/>
      <c r="AL154" s="340"/>
      <c r="AM154" s="340"/>
      <c r="AN154" s="340" t="s">
        <v>709</v>
      </c>
      <c r="AO154" s="340" t="s">
        <v>1244</v>
      </c>
      <c r="AP154" s="340" t="s">
        <v>507</v>
      </c>
      <c r="AQ154" s="340" t="s">
        <v>198</v>
      </c>
      <c r="AR154" s="340" t="s">
        <v>482</v>
      </c>
      <c r="AS154" s="340" t="s">
        <v>482</v>
      </c>
      <c r="AT154" s="340" t="s">
        <v>23</v>
      </c>
      <c r="AU154" s="340"/>
      <c r="AV154" s="340"/>
      <c r="AW154" s="340"/>
    </row>
    <row r="155" spans="1:49" ht="15" thickBot="1" x14ac:dyDescent="0.4">
      <c r="A155" s="322" t="s">
        <v>63</v>
      </c>
      <c r="B155" s="322" t="s">
        <v>845</v>
      </c>
      <c r="C155" s="349">
        <v>25</v>
      </c>
      <c r="D155" s="340">
        <v>2240755.73690926</v>
      </c>
      <c r="E155" s="341">
        <v>0.51</v>
      </c>
      <c r="F155" s="340">
        <v>25354705.315207802</v>
      </c>
      <c r="G155" s="340"/>
      <c r="H155" s="340"/>
      <c r="I155" s="340"/>
      <c r="J155" s="340">
        <v>1142785.4258237199</v>
      </c>
      <c r="K155" s="340">
        <v>1142785.4258237199</v>
      </c>
      <c r="L155" s="340">
        <v>1142785.4258237199</v>
      </c>
      <c r="M155" s="340">
        <v>1142785.4258237199</v>
      </c>
      <c r="N155" s="340">
        <v>1142785.4258237199</v>
      </c>
      <c r="O155" s="340">
        <v>1142785.4258237199</v>
      </c>
      <c r="P155" s="340">
        <v>1142785.4258237199</v>
      </c>
      <c r="Q155" s="340">
        <v>1142785.4258237199</v>
      </c>
      <c r="R155" s="340">
        <v>1142785.4258237199</v>
      </c>
      <c r="S155" s="340">
        <v>1142785.4258237199</v>
      </c>
      <c r="T155" s="340">
        <v>1142785.4258237199</v>
      </c>
      <c r="U155" s="340">
        <v>1142785.4258237199</v>
      </c>
      <c r="V155" s="340">
        <v>1142785.4258237199</v>
      </c>
      <c r="W155" s="340">
        <v>1142785.4258237199</v>
      </c>
      <c r="X155" s="340">
        <v>1142785.4258237199</v>
      </c>
      <c r="Y155" s="340">
        <v>1142785.4258237199</v>
      </c>
      <c r="Z155" s="340">
        <v>1142785.4258237199</v>
      </c>
      <c r="AA155" s="340">
        <v>1142785.4258237199</v>
      </c>
      <c r="AB155" s="340">
        <v>1142785.4258237199</v>
      </c>
      <c r="AC155" s="340">
        <v>606963.70409283997</v>
      </c>
      <c r="AD155" s="340">
        <v>606963.70409283997</v>
      </c>
      <c r="AE155" s="340">
        <v>606963.70409283997</v>
      </c>
      <c r="AF155" s="340">
        <v>606963.70409283997</v>
      </c>
      <c r="AG155" s="340">
        <v>606963.70409283997</v>
      </c>
      <c r="AH155" s="340">
        <v>606963.70409283997</v>
      </c>
      <c r="AI155" s="340"/>
      <c r="AJ155" s="340"/>
      <c r="AK155" s="340"/>
      <c r="AL155" s="340"/>
      <c r="AM155" s="340"/>
      <c r="AN155" s="340" t="s">
        <v>709</v>
      </c>
      <c r="AO155" s="340" t="s">
        <v>1244</v>
      </c>
      <c r="AP155" s="340" t="s">
        <v>507</v>
      </c>
      <c r="AQ155" s="340" t="s">
        <v>198</v>
      </c>
      <c r="AR155" s="340" t="s">
        <v>62</v>
      </c>
      <c r="AS155" s="340" t="s">
        <v>62</v>
      </c>
      <c r="AT155" s="340" t="s">
        <v>125</v>
      </c>
      <c r="AU155" s="340"/>
      <c r="AV155" s="340"/>
      <c r="AW155" s="340"/>
    </row>
    <row r="156" spans="1:49" ht="15" thickBot="1" x14ac:dyDescent="0.4">
      <c r="A156" s="322" t="s">
        <v>63</v>
      </c>
      <c r="B156" s="322" t="s">
        <v>846</v>
      </c>
      <c r="C156" s="349">
        <v>10</v>
      </c>
      <c r="D156" s="340">
        <v>1376125.1064337499</v>
      </c>
      <c r="E156" s="341">
        <v>0.81</v>
      </c>
      <c r="F156" s="340">
        <v>11146613.362113399</v>
      </c>
      <c r="G156" s="340"/>
      <c r="H156" s="340"/>
      <c r="I156" s="340"/>
      <c r="J156" s="340">
        <v>1114661.33621134</v>
      </c>
      <c r="K156" s="340">
        <v>1114661.33621134</v>
      </c>
      <c r="L156" s="340">
        <v>1114661.33621134</v>
      </c>
      <c r="M156" s="340">
        <v>1114661.33621134</v>
      </c>
      <c r="N156" s="340">
        <v>1114661.33621134</v>
      </c>
      <c r="O156" s="340">
        <v>1114661.33621134</v>
      </c>
      <c r="P156" s="340">
        <v>1114661.33621134</v>
      </c>
      <c r="Q156" s="340">
        <v>1114661.33621134</v>
      </c>
      <c r="R156" s="340">
        <v>1114661.33621134</v>
      </c>
      <c r="S156" s="340">
        <v>1114661.33621134</v>
      </c>
      <c r="T156" s="340"/>
      <c r="U156" s="340"/>
      <c r="V156" s="340"/>
      <c r="W156" s="340"/>
      <c r="X156" s="340"/>
      <c r="Y156" s="340"/>
      <c r="Z156" s="340"/>
      <c r="AA156" s="340"/>
      <c r="AB156" s="340"/>
      <c r="AC156" s="340"/>
      <c r="AD156" s="340"/>
      <c r="AE156" s="340"/>
      <c r="AF156" s="340"/>
      <c r="AG156" s="340"/>
      <c r="AH156" s="340"/>
      <c r="AI156" s="340"/>
      <c r="AJ156" s="340"/>
      <c r="AK156" s="340"/>
      <c r="AL156" s="340"/>
      <c r="AM156" s="340"/>
      <c r="AN156" s="340" t="s">
        <v>709</v>
      </c>
      <c r="AO156" s="340" t="s">
        <v>1244</v>
      </c>
      <c r="AP156" s="340" t="s">
        <v>507</v>
      </c>
      <c r="AQ156" s="340" t="s">
        <v>198</v>
      </c>
      <c r="AR156" s="340" t="s">
        <v>351</v>
      </c>
      <c r="AS156" s="340" t="s">
        <v>351</v>
      </c>
      <c r="AT156" s="340" t="s">
        <v>22</v>
      </c>
      <c r="AU156" s="340"/>
      <c r="AV156" s="340"/>
      <c r="AW156" s="340"/>
    </row>
    <row r="157" spans="1:49" ht="15" thickBot="1" x14ac:dyDescent="0.4">
      <c r="A157" s="322" t="s">
        <v>63</v>
      </c>
      <c r="B157" s="322" t="s">
        <v>847</v>
      </c>
      <c r="C157" s="349">
        <v>15</v>
      </c>
      <c r="D157" s="340">
        <v>1652481.8788280699</v>
      </c>
      <c r="E157" s="341">
        <v>0.51</v>
      </c>
      <c r="F157" s="340">
        <v>12641486.373034701</v>
      </c>
      <c r="G157" s="340"/>
      <c r="H157" s="340"/>
      <c r="I157" s="340"/>
      <c r="J157" s="340">
        <v>842765.75820231496</v>
      </c>
      <c r="K157" s="340">
        <v>842765.75820231496</v>
      </c>
      <c r="L157" s="340">
        <v>842765.75820231496</v>
      </c>
      <c r="M157" s="340">
        <v>842765.75820231496</v>
      </c>
      <c r="N157" s="340">
        <v>842765.75820231496</v>
      </c>
      <c r="O157" s="340">
        <v>842765.75820231496</v>
      </c>
      <c r="P157" s="340">
        <v>842765.75820231496</v>
      </c>
      <c r="Q157" s="340">
        <v>842765.75820231496</v>
      </c>
      <c r="R157" s="340">
        <v>842765.75820231496</v>
      </c>
      <c r="S157" s="340">
        <v>842765.75820231496</v>
      </c>
      <c r="T157" s="340">
        <v>842765.75820231496</v>
      </c>
      <c r="U157" s="340">
        <v>842765.75820231496</v>
      </c>
      <c r="V157" s="340">
        <v>842765.75820231496</v>
      </c>
      <c r="W157" s="340">
        <v>842765.75820231496</v>
      </c>
      <c r="X157" s="340">
        <v>842765.75820231496</v>
      </c>
      <c r="Y157" s="340"/>
      <c r="Z157" s="340"/>
      <c r="AA157" s="340"/>
      <c r="AB157" s="340"/>
      <c r="AC157" s="340"/>
      <c r="AD157" s="340"/>
      <c r="AE157" s="340"/>
      <c r="AF157" s="340"/>
      <c r="AG157" s="340"/>
      <c r="AH157" s="340"/>
      <c r="AI157" s="340"/>
      <c r="AJ157" s="340"/>
      <c r="AK157" s="340"/>
      <c r="AL157" s="340"/>
      <c r="AM157" s="340"/>
      <c r="AN157" s="340" t="s">
        <v>709</v>
      </c>
      <c r="AO157" s="340" t="s">
        <v>1244</v>
      </c>
      <c r="AP157" s="340" t="s">
        <v>507</v>
      </c>
      <c r="AQ157" s="340" t="s">
        <v>198</v>
      </c>
      <c r="AR157" s="340" t="s">
        <v>347</v>
      </c>
      <c r="AS157" s="340" t="s">
        <v>347</v>
      </c>
      <c r="AT157" s="340" t="s">
        <v>125</v>
      </c>
      <c r="AU157" s="340"/>
      <c r="AV157" s="340"/>
      <c r="AW157" s="340"/>
    </row>
    <row r="158" spans="1:49" ht="15" thickBot="1" x14ac:dyDescent="0.4">
      <c r="A158" s="322" t="s">
        <v>63</v>
      </c>
      <c r="B158" s="322" t="s">
        <v>125</v>
      </c>
      <c r="C158" s="349">
        <v>13</v>
      </c>
      <c r="D158" s="340">
        <v>969642.47384691203</v>
      </c>
      <c r="E158" s="341">
        <v>0.51</v>
      </c>
      <c r="F158" s="340">
        <v>6428729.6016050298</v>
      </c>
      <c r="G158" s="340"/>
      <c r="H158" s="340"/>
      <c r="I158" s="340"/>
      <c r="J158" s="340">
        <v>494517.66166192503</v>
      </c>
      <c r="K158" s="340">
        <v>494517.66166192503</v>
      </c>
      <c r="L158" s="340">
        <v>494517.66166192503</v>
      </c>
      <c r="M158" s="340">
        <v>494517.66166192503</v>
      </c>
      <c r="N158" s="340">
        <v>494517.66166192503</v>
      </c>
      <c r="O158" s="340">
        <v>494517.66166192503</v>
      </c>
      <c r="P158" s="340">
        <v>494517.66166192503</v>
      </c>
      <c r="Q158" s="340">
        <v>494517.66166192503</v>
      </c>
      <c r="R158" s="340">
        <v>494517.66166192503</v>
      </c>
      <c r="S158" s="340">
        <v>494517.66166192503</v>
      </c>
      <c r="T158" s="340">
        <v>494517.66166192503</v>
      </c>
      <c r="U158" s="340">
        <v>494517.66166192503</v>
      </c>
      <c r="V158" s="340">
        <v>494517.66166192503</v>
      </c>
      <c r="W158" s="340"/>
      <c r="X158" s="340"/>
      <c r="Y158" s="340"/>
      <c r="Z158" s="340"/>
      <c r="AA158" s="340"/>
      <c r="AB158" s="340"/>
      <c r="AC158" s="340"/>
      <c r="AD158" s="340"/>
      <c r="AE158" s="340"/>
      <c r="AF158" s="340"/>
      <c r="AG158" s="340"/>
      <c r="AH158" s="340"/>
      <c r="AI158" s="340"/>
      <c r="AJ158" s="340"/>
      <c r="AK158" s="340"/>
      <c r="AL158" s="340"/>
      <c r="AM158" s="340"/>
      <c r="AN158" s="340" t="s">
        <v>709</v>
      </c>
      <c r="AO158" s="340" t="s">
        <v>1244</v>
      </c>
      <c r="AP158" s="340" t="s">
        <v>507</v>
      </c>
      <c r="AQ158" s="340" t="s">
        <v>198</v>
      </c>
      <c r="AR158" s="340" t="s">
        <v>347</v>
      </c>
      <c r="AS158" s="340" t="s">
        <v>347</v>
      </c>
      <c r="AT158" s="340" t="s">
        <v>125</v>
      </c>
      <c r="AU158" s="340"/>
      <c r="AV158" s="340"/>
      <c r="AW158" s="340"/>
    </row>
    <row r="159" spans="1:49" ht="15" thickBot="1" x14ac:dyDescent="0.4">
      <c r="A159" s="322" t="s">
        <v>63</v>
      </c>
      <c r="B159" s="322" t="s">
        <v>848</v>
      </c>
      <c r="C159" s="349">
        <v>23</v>
      </c>
      <c r="D159" s="340">
        <v>306804.87221175799</v>
      </c>
      <c r="E159" s="341">
        <v>0.51</v>
      </c>
      <c r="F159" s="340">
        <v>3598821.1510439198</v>
      </c>
      <c r="G159" s="340"/>
      <c r="H159" s="340"/>
      <c r="I159" s="340"/>
      <c r="J159" s="340">
        <v>156470.48482799699</v>
      </c>
      <c r="K159" s="340">
        <v>156470.48482799699</v>
      </c>
      <c r="L159" s="340">
        <v>156470.48482799699</v>
      </c>
      <c r="M159" s="340">
        <v>156470.48482799699</v>
      </c>
      <c r="N159" s="340">
        <v>156470.48482799699</v>
      </c>
      <c r="O159" s="340">
        <v>156470.48482799699</v>
      </c>
      <c r="P159" s="340">
        <v>156470.48482799699</v>
      </c>
      <c r="Q159" s="340">
        <v>156470.48482799699</v>
      </c>
      <c r="R159" s="340">
        <v>156470.48482799699</v>
      </c>
      <c r="S159" s="340">
        <v>156470.48482799699</v>
      </c>
      <c r="T159" s="340">
        <v>156470.48482799699</v>
      </c>
      <c r="U159" s="340">
        <v>156470.48482799699</v>
      </c>
      <c r="V159" s="340">
        <v>156470.48482799699</v>
      </c>
      <c r="W159" s="340">
        <v>156470.48482799699</v>
      </c>
      <c r="X159" s="340">
        <v>156470.48482799699</v>
      </c>
      <c r="Y159" s="340">
        <v>156470.48482799699</v>
      </c>
      <c r="Z159" s="340">
        <v>156470.48482799699</v>
      </c>
      <c r="AA159" s="340">
        <v>156470.48482799699</v>
      </c>
      <c r="AB159" s="340">
        <v>156470.48482799699</v>
      </c>
      <c r="AC159" s="340">
        <v>156470.48482799699</v>
      </c>
      <c r="AD159" s="340">
        <v>156470.48482799699</v>
      </c>
      <c r="AE159" s="340">
        <v>156470.48482799699</v>
      </c>
      <c r="AF159" s="340">
        <v>156470.48482799699</v>
      </c>
      <c r="AG159" s="340"/>
      <c r="AH159" s="340"/>
      <c r="AI159" s="340"/>
      <c r="AJ159" s="340"/>
      <c r="AK159" s="340"/>
      <c r="AL159" s="340"/>
      <c r="AM159" s="340"/>
      <c r="AN159" s="340" t="s">
        <v>709</v>
      </c>
      <c r="AO159" s="340" t="s">
        <v>1244</v>
      </c>
      <c r="AP159" s="340" t="s">
        <v>507</v>
      </c>
      <c r="AQ159" s="340" t="s">
        <v>198</v>
      </c>
      <c r="AR159" s="340" t="s">
        <v>494</v>
      </c>
      <c r="AS159" s="340" t="s">
        <v>494</v>
      </c>
      <c r="AT159" s="340" t="s">
        <v>23</v>
      </c>
      <c r="AU159" s="340"/>
      <c r="AV159" s="340"/>
      <c r="AW159" s="340"/>
    </row>
    <row r="160" spans="1:49" ht="15" thickBot="1" x14ac:dyDescent="0.4">
      <c r="A160" s="322" t="s">
        <v>63</v>
      </c>
      <c r="B160" s="322" t="s">
        <v>231</v>
      </c>
      <c r="C160" s="349">
        <v>15</v>
      </c>
      <c r="D160" s="340">
        <v>295546.47643731802</v>
      </c>
      <c r="E160" s="341">
        <v>0.51</v>
      </c>
      <c r="F160" s="340">
        <v>2260930.54474549</v>
      </c>
      <c r="G160" s="340"/>
      <c r="H160" s="340"/>
      <c r="I160" s="340"/>
      <c r="J160" s="340">
        <v>150728.702983033</v>
      </c>
      <c r="K160" s="340">
        <v>150728.702983033</v>
      </c>
      <c r="L160" s="340">
        <v>150728.702983033</v>
      </c>
      <c r="M160" s="340">
        <v>150728.702983033</v>
      </c>
      <c r="N160" s="340">
        <v>150728.702983033</v>
      </c>
      <c r="O160" s="340">
        <v>150728.702983033</v>
      </c>
      <c r="P160" s="340">
        <v>150728.702983033</v>
      </c>
      <c r="Q160" s="340">
        <v>150728.702983033</v>
      </c>
      <c r="R160" s="340">
        <v>150728.702983033</v>
      </c>
      <c r="S160" s="340">
        <v>150728.702983033</v>
      </c>
      <c r="T160" s="340">
        <v>150728.702983033</v>
      </c>
      <c r="U160" s="340">
        <v>150728.702983033</v>
      </c>
      <c r="V160" s="340">
        <v>150728.702983033</v>
      </c>
      <c r="W160" s="340">
        <v>150728.702983033</v>
      </c>
      <c r="X160" s="340">
        <v>150728.702983033</v>
      </c>
      <c r="Y160" s="340"/>
      <c r="Z160" s="340"/>
      <c r="AA160" s="340"/>
      <c r="AB160" s="340"/>
      <c r="AC160" s="340"/>
      <c r="AD160" s="340"/>
      <c r="AE160" s="340"/>
      <c r="AF160" s="340"/>
      <c r="AG160" s="340"/>
      <c r="AH160" s="340"/>
      <c r="AI160" s="340"/>
      <c r="AJ160" s="340"/>
      <c r="AK160" s="340"/>
      <c r="AL160" s="340"/>
      <c r="AM160" s="340"/>
      <c r="AN160" s="340" t="s">
        <v>709</v>
      </c>
      <c r="AO160" s="340" t="s">
        <v>1244</v>
      </c>
      <c r="AP160" s="340" t="s">
        <v>507</v>
      </c>
      <c r="AQ160" s="340" t="s">
        <v>198</v>
      </c>
      <c r="AR160" s="340" t="s">
        <v>231</v>
      </c>
      <c r="AS160" s="340" t="s">
        <v>231</v>
      </c>
      <c r="AT160" s="340" t="s">
        <v>487</v>
      </c>
      <c r="AU160" s="340"/>
      <c r="AV160" s="340"/>
      <c r="AW160" s="340"/>
    </row>
    <row r="161" spans="1:49" ht="15" thickBot="1" x14ac:dyDescent="0.4">
      <c r="A161" s="322" t="s">
        <v>63</v>
      </c>
      <c r="B161" s="322" t="s">
        <v>849</v>
      </c>
      <c r="C161" s="349">
        <v>13</v>
      </c>
      <c r="D161" s="340">
        <v>275907.86913982901</v>
      </c>
      <c r="E161" s="341">
        <v>0.51</v>
      </c>
      <c r="F161" s="340">
        <v>1829269.1723970701</v>
      </c>
      <c r="G161" s="340"/>
      <c r="H161" s="340"/>
      <c r="I161" s="340"/>
      <c r="J161" s="340">
        <v>140713.013261313</v>
      </c>
      <c r="K161" s="340">
        <v>140713.013261313</v>
      </c>
      <c r="L161" s="340">
        <v>140713.013261313</v>
      </c>
      <c r="M161" s="340">
        <v>140713.013261313</v>
      </c>
      <c r="N161" s="340">
        <v>140713.013261313</v>
      </c>
      <c r="O161" s="340">
        <v>140713.013261313</v>
      </c>
      <c r="P161" s="340">
        <v>140713.013261313</v>
      </c>
      <c r="Q161" s="340">
        <v>140713.013261313</v>
      </c>
      <c r="R161" s="340">
        <v>140713.013261313</v>
      </c>
      <c r="S161" s="340">
        <v>140713.013261313</v>
      </c>
      <c r="T161" s="340">
        <v>140713.013261313</v>
      </c>
      <c r="U161" s="340">
        <v>140713.013261313</v>
      </c>
      <c r="V161" s="340">
        <v>140713.013261313</v>
      </c>
      <c r="W161" s="340"/>
      <c r="X161" s="340"/>
      <c r="Y161" s="340"/>
      <c r="Z161" s="340"/>
      <c r="AA161" s="340"/>
      <c r="AB161" s="340"/>
      <c r="AC161" s="340"/>
      <c r="AD161" s="340"/>
      <c r="AE161" s="340"/>
      <c r="AF161" s="340"/>
      <c r="AG161" s="340"/>
      <c r="AH161" s="340"/>
      <c r="AI161" s="340"/>
      <c r="AJ161" s="340"/>
      <c r="AK161" s="340"/>
      <c r="AL161" s="340"/>
      <c r="AM161" s="340"/>
      <c r="AN161" s="340" t="s">
        <v>709</v>
      </c>
      <c r="AO161" s="340" t="s">
        <v>1244</v>
      </c>
      <c r="AP161" s="340" t="s">
        <v>507</v>
      </c>
      <c r="AQ161" s="340" t="s">
        <v>198</v>
      </c>
      <c r="AR161" s="340" t="s">
        <v>357</v>
      </c>
      <c r="AS161" s="340" t="s">
        <v>357</v>
      </c>
      <c r="AT161" s="340" t="s">
        <v>23</v>
      </c>
      <c r="AU161" s="340"/>
      <c r="AV161" s="340"/>
      <c r="AW161" s="340"/>
    </row>
    <row r="162" spans="1:49" ht="15" thickBot="1" x14ac:dyDescent="0.4">
      <c r="A162" s="322" t="s">
        <v>63</v>
      </c>
      <c r="B162" s="322" t="s">
        <v>850</v>
      </c>
      <c r="C162" s="349">
        <v>15</v>
      </c>
      <c r="D162" s="340">
        <v>247163.47540646701</v>
      </c>
      <c r="E162" s="341">
        <v>0.51</v>
      </c>
      <c r="F162" s="340">
        <v>1885018.3121025099</v>
      </c>
      <c r="G162" s="340"/>
      <c r="H162" s="340"/>
      <c r="I162" s="340"/>
      <c r="J162" s="340">
        <v>126053.372457298</v>
      </c>
      <c r="K162" s="340">
        <v>126053.372457298</v>
      </c>
      <c r="L162" s="340">
        <v>126053.372457298</v>
      </c>
      <c r="M162" s="340">
        <v>126053.372457298</v>
      </c>
      <c r="N162" s="340">
        <v>126053.372457298</v>
      </c>
      <c r="O162" s="340">
        <v>126053.372457298</v>
      </c>
      <c r="P162" s="340">
        <v>126053.372457298</v>
      </c>
      <c r="Q162" s="340">
        <v>126053.372457298</v>
      </c>
      <c r="R162" s="340">
        <v>126053.372457298</v>
      </c>
      <c r="S162" s="340">
        <v>126053.372457298</v>
      </c>
      <c r="T162" s="340">
        <v>126053.372457298</v>
      </c>
      <c r="U162" s="340">
        <v>126053.372457298</v>
      </c>
      <c r="V162" s="340">
        <v>126053.372457298</v>
      </c>
      <c r="W162" s="340">
        <v>123162.235078817</v>
      </c>
      <c r="X162" s="340">
        <v>123162.235078817</v>
      </c>
      <c r="Y162" s="340"/>
      <c r="Z162" s="340"/>
      <c r="AA162" s="340"/>
      <c r="AB162" s="340"/>
      <c r="AC162" s="340"/>
      <c r="AD162" s="340"/>
      <c r="AE162" s="340"/>
      <c r="AF162" s="340"/>
      <c r="AG162" s="340"/>
      <c r="AH162" s="340"/>
      <c r="AI162" s="340"/>
      <c r="AJ162" s="340"/>
      <c r="AK162" s="340"/>
      <c r="AL162" s="340"/>
      <c r="AM162" s="340"/>
      <c r="AN162" s="340" t="s">
        <v>709</v>
      </c>
      <c r="AO162" s="340" t="s">
        <v>1244</v>
      </c>
      <c r="AP162" s="340" t="s">
        <v>507</v>
      </c>
      <c r="AQ162" s="340" t="s">
        <v>198</v>
      </c>
      <c r="AR162" s="340" t="s">
        <v>484</v>
      </c>
      <c r="AS162" s="340" t="s">
        <v>484</v>
      </c>
      <c r="AT162" s="340" t="s">
        <v>24</v>
      </c>
      <c r="AU162" s="340"/>
      <c r="AV162" s="340"/>
      <c r="AW162" s="340"/>
    </row>
    <row r="163" spans="1:49" ht="15" thickBot="1" x14ac:dyDescent="0.4">
      <c r="A163" s="322" t="s">
        <v>63</v>
      </c>
      <c r="B163" s="322" t="s">
        <v>851</v>
      </c>
      <c r="C163" s="349">
        <v>19</v>
      </c>
      <c r="D163" s="340">
        <v>229374.78332912101</v>
      </c>
      <c r="E163" s="341">
        <v>0.51</v>
      </c>
      <c r="F163" s="340">
        <v>2222641.6504591801</v>
      </c>
      <c r="G163" s="340"/>
      <c r="H163" s="340"/>
      <c r="I163" s="340"/>
      <c r="J163" s="340">
        <v>116981.139497852</v>
      </c>
      <c r="K163" s="340">
        <v>116981.139497852</v>
      </c>
      <c r="L163" s="340">
        <v>116981.139497852</v>
      </c>
      <c r="M163" s="340">
        <v>116981.139497852</v>
      </c>
      <c r="N163" s="340">
        <v>116981.139497852</v>
      </c>
      <c r="O163" s="340">
        <v>116981.139497852</v>
      </c>
      <c r="P163" s="340">
        <v>116981.139497852</v>
      </c>
      <c r="Q163" s="340">
        <v>116981.139497852</v>
      </c>
      <c r="R163" s="340">
        <v>116981.139497852</v>
      </c>
      <c r="S163" s="340">
        <v>116981.139497852</v>
      </c>
      <c r="T163" s="340">
        <v>116981.139497852</v>
      </c>
      <c r="U163" s="340">
        <v>116981.139497852</v>
      </c>
      <c r="V163" s="340">
        <v>116981.139497852</v>
      </c>
      <c r="W163" s="340">
        <v>116981.139497852</v>
      </c>
      <c r="X163" s="340">
        <v>116981.139497852</v>
      </c>
      <c r="Y163" s="340">
        <v>116981.139497852</v>
      </c>
      <c r="Z163" s="340">
        <v>116981.139497852</v>
      </c>
      <c r="AA163" s="340">
        <v>116981.139497852</v>
      </c>
      <c r="AB163" s="340">
        <v>116981.139497852</v>
      </c>
      <c r="AC163" s="340"/>
      <c r="AD163" s="340"/>
      <c r="AE163" s="340"/>
      <c r="AF163" s="340"/>
      <c r="AG163" s="340"/>
      <c r="AH163" s="340"/>
      <c r="AI163" s="340"/>
      <c r="AJ163" s="340"/>
      <c r="AK163" s="340"/>
      <c r="AL163" s="340"/>
      <c r="AM163" s="340"/>
      <c r="AN163" s="340" t="s">
        <v>709</v>
      </c>
      <c r="AO163" s="340" t="s">
        <v>1244</v>
      </c>
      <c r="AP163" s="340" t="s">
        <v>507</v>
      </c>
      <c r="AQ163" s="340" t="s">
        <v>198</v>
      </c>
      <c r="AR163" s="340" t="s">
        <v>484</v>
      </c>
      <c r="AS163" s="340" t="s">
        <v>484</v>
      </c>
      <c r="AT163" s="340" t="s">
        <v>24</v>
      </c>
      <c r="AU163" s="340"/>
      <c r="AV163" s="340"/>
      <c r="AW163" s="340"/>
    </row>
    <row r="164" spans="1:49" ht="15" thickBot="1" x14ac:dyDescent="0.4">
      <c r="A164" s="322" t="s">
        <v>63</v>
      </c>
      <c r="B164" s="322" t="s">
        <v>485</v>
      </c>
      <c r="C164" s="349">
        <v>13</v>
      </c>
      <c r="D164" s="340">
        <v>203858.228877166</v>
      </c>
      <c r="E164" s="341">
        <v>0.51</v>
      </c>
      <c r="F164" s="340">
        <v>1351580.05745561</v>
      </c>
      <c r="G164" s="340"/>
      <c r="H164" s="340"/>
      <c r="I164" s="340"/>
      <c r="J164" s="340">
        <v>103967.696727355</v>
      </c>
      <c r="K164" s="340">
        <v>103967.696727355</v>
      </c>
      <c r="L164" s="340">
        <v>103967.696727355</v>
      </c>
      <c r="M164" s="340">
        <v>103967.696727355</v>
      </c>
      <c r="N164" s="340">
        <v>103967.696727355</v>
      </c>
      <c r="O164" s="340">
        <v>103967.696727355</v>
      </c>
      <c r="P164" s="340">
        <v>103967.696727355</v>
      </c>
      <c r="Q164" s="340">
        <v>103967.696727355</v>
      </c>
      <c r="R164" s="340">
        <v>103967.696727355</v>
      </c>
      <c r="S164" s="340">
        <v>103967.696727355</v>
      </c>
      <c r="T164" s="340">
        <v>103967.696727355</v>
      </c>
      <c r="U164" s="340">
        <v>103967.696727355</v>
      </c>
      <c r="V164" s="340">
        <v>103967.696727355</v>
      </c>
      <c r="W164" s="340"/>
      <c r="X164" s="340"/>
      <c r="Y164" s="340"/>
      <c r="Z164" s="340"/>
      <c r="AA164" s="340"/>
      <c r="AB164" s="340"/>
      <c r="AC164" s="340"/>
      <c r="AD164" s="340"/>
      <c r="AE164" s="340"/>
      <c r="AF164" s="340"/>
      <c r="AG164" s="340"/>
      <c r="AH164" s="340"/>
      <c r="AI164" s="340"/>
      <c r="AJ164" s="340"/>
      <c r="AK164" s="340"/>
      <c r="AL164" s="340"/>
      <c r="AM164" s="340"/>
      <c r="AN164" s="340" t="s">
        <v>709</v>
      </c>
      <c r="AO164" s="340" t="s">
        <v>1244</v>
      </c>
      <c r="AP164" s="340" t="s">
        <v>507</v>
      </c>
      <c r="AQ164" s="340" t="s">
        <v>198</v>
      </c>
      <c r="AR164" s="340" t="s">
        <v>485</v>
      </c>
      <c r="AS164" s="340" t="s">
        <v>485</v>
      </c>
      <c r="AT164" s="340" t="s">
        <v>125</v>
      </c>
      <c r="AU164" s="340"/>
      <c r="AV164" s="340"/>
      <c r="AW164" s="340"/>
    </row>
    <row r="165" spans="1:49" ht="15" thickBot="1" x14ac:dyDescent="0.4">
      <c r="A165" s="322" t="s">
        <v>63</v>
      </c>
      <c r="B165" s="322" t="s">
        <v>852</v>
      </c>
      <c r="C165" s="349">
        <v>15</v>
      </c>
      <c r="D165" s="340">
        <v>198209.70641040799</v>
      </c>
      <c r="E165" s="341">
        <v>0.51</v>
      </c>
      <c r="F165" s="340">
        <v>1516304.25403962</v>
      </c>
      <c r="G165" s="340"/>
      <c r="H165" s="340"/>
      <c r="I165" s="340"/>
      <c r="J165" s="340">
        <v>101086.950269308</v>
      </c>
      <c r="K165" s="340">
        <v>101086.950269308</v>
      </c>
      <c r="L165" s="340">
        <v>101086.950269308</v>
      </c>
      <c r="M165" s="340">
        <v>101086.950269308</v>
      </c>
      <c r="N165" s="340">
        <v>101086.950269308</v>
      </c>
      <c r="O165" s="340">
        <v>101086.950269308</v>
      </c>
      <c r="P165" s="340">
        <v>101086.950269308</v>
      </c>
      <c r="Q165" s="340">
        <v>101086.950269308</v>
      </c>
      <c r="R165" s="340">
        <v>101086.950269308</v>
      </c>
      <c r="S165" s="340">
        <v>101086.950269308</v>
      </c>
      <c r="T165" s="340">
        <v>101086.950269308</v>
      </c>
      <c r="U165" s="340">
        <v>101086.950269308</v>
      </c>
      <c r="V165" s="340">
        <v>101086.950269308</v>
      </c>
      <c r="W165" s="340">
        <v>101086.950269308</v>
      </c>
      <c r="X165" s="340">
        <v>101086.950269308</v>
      </c>
      <c r="Y165" s="340"/>
      <c r="Z165" s="340"/>
      <c r="AA165" s="340"/>
      <c r="AB165" s="340"/>
      <c r="AC165" s="340"/>
      <c r="AD165" s="340"/>
      <c r="AE165" s="340"/>
      <c r="AF165" s="340"/>
      <c r="AG165" s="340"/>
      <c r="AH165" s="340"/>
      <c r="AI165" s="340"/>
      <c r="AJ165" s="340"/>
      <c r="AK165" s="340"/>
      <c r="AL165" s="340"/>
      <c r="AM165" s="340"/>
      <c r="AN165" s="340" t="s">
        <v>709</v>
      </c>
      <c r="AO165" s="340" t="s">
        <v>1244</v>
      </c>
      <c r="AP165" s="340" t="s">
        <v>507</v>
      </c>
      <c r="AQ165" s="340" t="s">
        <v>198</v>
      </c>
      <c r="AR165" s="340" t="s">
        <v>357</v>
      </c>
      <c r="AS165" s="340" t="s">
        <v>357</v>
      </c>
      <c r="AT165" s="340" t="s">
        <v>23</v>
      </c>
      <c r="AU165" s="340"/>
      <c r="AV165" s="340"/>
      <c r="AW165" s="340"/>
    </row>
    <row r="166" spans="1:49" ht="15" thickBot="1" x14ac:dyDescent="0.4">
      <c r="A166" s="322" t="s">
        <v>63</v>
      </c>
      <c r="B166" s="322" t="s">
        <v>25</v>
      </c>
      <c r="C166" s="349">
        <v>13</v>
      </c>
      <c r="D166" s="340">
        <v>171572.234556827</v>
      </c>
      <c r="E166" s="341">
        <v>0.51</v>
      </c>
      <c r="F166" s="340">
        <v>1137523.9151117599</v>
      </c>
      <c r="G166" s="340"/>
      <c r="H166" s="340"/>
      <c r="I166" s="340"/>
      <c r="J166" s="340">
        <v>87501.839623981607</v>
      </c>
      <c r="K166" s="340">
        <v>87501.839623981607</v>
      </c>
      <c r="L166" s="340">
        <v>87501.839623981607</v>
      </c>
      <c r="M166" s="340">
        <v>87501.839623981607</v>
      </c>
      <c r="N166" s="340">
        <v>87501.839623981607</v>
      </c>
      <c r="O166" s="340">
        <v>87501.839623981607</v>
      </c>
      <c r="P166" s="340">
        <v>87501.839623981607</v>
      </c>
      <c r="Q166" s="340">
        <v>87501.839623981607</v>
      </c>
      <c r="R166" s="340">
        <v>87501.839623981607</v>
      </c>
      <c r="S166" s="340">
        <v>87501.839623981607</v>
      </c>
      <c r="T166" s="340">
        <v>87501.839623981607</v>
      </c>
      <c r="U166" s="340">
        <v>87501.839623981607</v>
      </c>
      <c r="V166" s="340">
        <v>87501.839623981607</v>
      </c>
      <c r="W166" s="340"/>
      <c r="X166" s="340"/>
      <c r="Y166" s="340"/>
      <c r="Z166" s="340"/>
      <c r="AA166" s="340"/>
      <c r="AB166" s="340"/>
      <c r="AC166" s="340"/>
      <c r="AD166" s="340"/>
      <c r="AE166" s="340"/>
      <c r="AF166" s="340"/>
      <c r="AG166" s="340"/>
      <c r="AH166" s="340"/>
      <c r="AI166" s="340"/>
      <c r="AJ166" s="340"/>
      <c r="AK166" s="340"/>
      <c r="AL166" s="340"/>
      <c r="AM166" s="340"/>
      <c r="AN166" s="340" t="s">
        <v>709</v>
      </c>
      <c r="AO166" s="340" t="s">
        <v>1244</v>
      </c>
      <c r="AP166" s="340" t="s">
        <v>507</v>
      </c>
      <c r="AQ166" s="340" t="s">
        <v>198</v>
      </c>
      <c r="AR166" s="340" t="s">
        <v>350</v>
      </c>
      <c r="AS166" s="340" t="s">
        <v>350</v>
      </c>
      <c r="AT166" s="340" t="s">
        <v>25</v>
      </c>
      <c r="AU166" s="340"/>
      <c r="AV166" s="340"/>
      <c r="AW166" s="340"/>
    </row>
    <row r="167" spans="1:49" ht="15" thickBot="1" x14ac:dyDescent="0.4">
      <c r="A167" s="322" t="s">
        <v>63</v>
      </c>
      <c r="B167" s="322" t="s">
        <v>853</v>
      </c>
      <c r="C167" s="349">
        <v>20</v>
      </c>
      <c r="D167" s="340">
        <v>158145.45966012101</v>
      </c>
      <c r="E167" s="341">
        <v>0.51</v>
      </c>
      <c r="F167" s="340">
        <v>1613083.68853324</v>
      </c>
      <c r="G167" s="340"/>
      <c r="H167" s="340"/>
      <c r="I167" s="340"/>
      <c r="J167" s="340">
        <v>80654.184426661901</v>
      </c>
      <c r="K167" s="340">
        <v>80654.184426661901</v>
      </c>
      <c r="L167" s="340">
        <v>80654.184426661901</v>
      </c>
      <c r="M167" s="340">
        <v>80654.184426661901</v>
      </c>
      <c r="N167" s="340">
        <v>80654.184426661901</v>
      </c>
      <c r="O167" s="340">
        <v>80654.184426661901</v>
      </c>
      <c r="P167" s="340">
        <v>80654.184426661901</v>
      </c>
      <c r="Q167" s="340">
        <v>80654.184426661901</v>
      </c>
      <c r="R167" s="340">
        <v>80654.184426661901</v>
      </c>
      <c r="S167" s="340">
        <v>80654.184426661901</v>
      </c>
      <c r="T167" s="340">
        <v>80654.184426661901</v>
      </c>
      <c r="U167" s="340">
        <v>80654.184426661901</v>
      </c>
      <c r="V167" s="340">
        <v>80654.184426661901</v>
      </c>
      <c r="W167" s="340">
        <v>80654.184426661901</v>
      </c>
      <c r="X167" s="340">
        <v>80654.184426661901</v>
      </c>
      <c r="Y167" s="340">
        <v>80654.184426661901</v>
      </c>
      <c r="Z167" s="340">
        <v>80654.184426661901</v>
      </c>
      <c r="AA167" s="340">
        <v>80654.184426661901</v>
      </c>
      <c r="AB167" s="340">
        <v>80654.184426661901</v>
      </c>
      <c r="AC167" s="340">
        <v>80654.184426661901</v>
      </c>
      <c r="AD167" s="340"/>
      <c r="AE167" s="340"/>
      <c r="AF167" s="340"/>
      <c r="AG167" s="340"/>
      <c r="AH167" s="340"/>
      <c r="AI167" s="340"/>
      <c r="AJ167" s="340"/>
      <c r="AK167" s="340"/>
      <c r="AL167" s="340"/>
      <c r="AM167" s="340"/>
      <c r="AN167" s="340" t="s">
        <v>709</v>
      </c>
      <c r="AO167" s="340" t="s">
        <v>1244</v>
      </c>
      <c r="AP167" s="340" t="s">
        <v>507</v>
      </c>
      <c r="AQ167" s="340" t="s">
        <v>198</v>
      </c>
      <c r="AR167" s="340" t="s">
        <v>486</v>
      </c>
      <c r="AS167" s="340" t="s">
        <v>486</v>
      </c>
      <c r="AT167" s="340" t="s">
        <v>23</v>
      </c>
      <c r="AU167" s="340"/>
      <c r="AV167" s="340"/>
      <c r="AW167" s="340"/>
    </row>
    <row r="168" spans="1:49" ht="15" thickBot="1" x14ac:dyDescent="0.4">
      <c r="A168" s="322" t="s">
        <v>63</v>
      </c>
      <c r="B168" s="322" t="s">
        <v>854</v>
      </c>
      <c r="C168" s="349">
        <v>5</v>
      </c>
      <c r="D168" s="340">
        <v>79959.115365498597</v>
      </c>
      <c r="E168" s="341">
        <v>0.51</v>
      </c>
      <c r="F168" s="340">
        <v>203895.74418202101</v>
      </c>
      <c r="G168" s="340"/>
      <c r="H168" s="340"/>
      <c r="I168" s="340"/>
      <c r="J168" s="340">
        <v>40779.148836404303</v>
      </c>
      <c r="K168" s="340">
        <v>40779.148836404303</v>
      </c>
      <c r="L168" s="340">
        <v>40779.148836404303</v>
      </c>
      <c r="M168" s="340">
        <v>40779.148836404303</v>
      </c>
      <c r="N168" s="340">
        <v>40779.148836404303</v>
      </c>
      <c r="O168" s="340"/>
      <c r="P168" s="340"/>
      <c r="Q168" s="340"/>
      <c r="R168" s="340"/>
      <c r="S168" s="340"/>
      <c r="T168" s="340"/>
      <c r="U168" s="340"/>
      <c r="V168" s="340"/>
      <c r="W168" s="340"/>
      <c r="X168" s="340"/>
      <c r="Y168" s="340"/>
      <c r="Z168" s="340"/>
      <c r="AA168" s="340"/>
      <c r="AB168" s="340"/>
      <c r="AC168" s="340"/>
      <c r="AD168" s="340"/>
      <c r="AE168" s="340"/>
      <c r="AF168" s="340"/>
      <c r="AG168" s="340"/>
      <c r="AH168" s="340"/>
      <c r="AI168" s="340"/>
      <c r="AJ168" s="340"/>
      <c r="AK168" s="340"/>
      <c r="AL168" s="340"/>
      <c r="AM168" s="340"/>
      <c r="AN168" s="340" t="s">
        <v>709</v>
      </c>
      <c r="AO168" s="340" t="s">
        <v>1244</v>
      </c>
      <c r="AP168" s="340" t="s">
        <v>507</v>
      </c>
      <c r="AQ168" s="340" t="s">
        <v>198</v>
      </c>
      <c r="AR168" s="340" t="s">
        <v>357</v>
      </c>
      <c r="AS168" s="340" t="s">
        <v>357</v>
      </c>
      <c r="AT168" s="340" t="s">
        <v>23</v>
      </c>
      <c r="AU168" s="340"/>
      <c r="AV168" s="340"/>
      <c r="AW168" s="340"/>
    </row>
    <row r="169" spans="1:49" ht="15" thickBot="1" x14ac:dyDescent="0.4">
      <c r="A169" s="322" t="s">
        <v>63</v>
      </c>
      <c r="B169" s="322" t="s">
        <v>855</v>
      </c>
      <c r="C169" s="349">
        <v>13</v>
      </c>
      <c r="D169" s="340">
        <v>55148.874518451099</v>
      </c>
      <c r="E169" s="341">
        <v>0.51</v>
      </c>
      <c r="F169" s="340">
        <v>365637.038057331</v>
      </c>
      <c r="G169" s="340"/>
      <c r="H169" s="340"/>
      <c r="I169" s="340"/>
      <c r="J169" s="340">
        <v>28125.926004410099</v>
      </c>
      <c r="K169" s="340">
        <v>28125.926004410099</v>
      </c>
      <c r="L169" s="340">
        <v>28125.926004410099</v>
      </c>
      <c r="M169" s="340">
        <v>28125.926004410099</v>
      </c>
      <c r="N169" s="340">
        <v>28125.926004410099</v>
      </c>
      <c r="O169" s="340">
        <v>28125.926004410099</v>
      </c>
      <c r="P169" s="340">
        <v>28125.926004410099</v>
      </c>
      <c r="Q169" s="340">
        <v>28125.926004410099</v>
      </c>
      <c r="R169" s="340">
        <v>28125.926004410099</v>
      </c>
      <c r="S169" s="340">
        <v>28125.926004410099</v>
      </c>
      <c r="T169" s="340">
        <v>28125.926004410099</v>
      </c>
      <c r="U169" s="340">
        <v>28125.926004410099</v>
      </c>
      <c r="V169" s="340">
        <v>28125.926004410099</v>
      </c>
      <c r="W169" s="340"/>
      <c r="X169" s="340"/>
      <c r="Y169" s="340"/>
      <c r="Z169" s="340"/>
      <c r="AA169" s="340"/>
      <c r="AB169" s="340"/>
      <c r="AC169" s="340"/>
      <c r="AD169" s="340"/>
      <c r="AE169" s="340"/>
      <c r="AF169" s="340"/>
      <c r="AG169" s="340"/>
      <c r="AH169" s="340"/>
      <c r="AI169" s="340"/>
      <c r="AJ169" s="340"/>
      <c r="AK169" s="340"/>
      <c r="AL169" s="340"/>
      <c r="AM169" s="340"/>
      <c r="AN169" s="340" t="s">
        <v>709</v>
      </c>
      <c r="AO169" s="340" t="s">
        <v>1244</v>
      </c>
      <c r="AP169" s="340" t="s">
        <v>507</v>
      </c>
      <c r="AQ169" s="340" t="s">
        <v>198</v>
      </c>
      <c r="AR169" s="340" t="s">
        <v>357</v>
      </c>
      <c r="AS169" s="340" t="s">
        <v>357</v>
      </c>
      <c r="AT169" s="340" t="s">
        <v>23</v>
      </c>
      <c r="AU169" s="340"/>
      <c r="AV169" s="340"/>
      <c r="AW169" s="340"/>
    </row>
    <row r="170" spans="1:49" ht="15" thickBot="1" x14ac:dyDescent="0.4">
      <c r="A170" s="322" t="s">
        <v>63</v>
      </c>
      <c r="B170" s="322" t="s">
        <v>50</v>
      </c>
      <c r="C170" s="349">
        <v>25</v>
      </c>
      <c r="D170" s="340">
        <v>15249.727493906999</v>
      </c>
      <c r="E170" s="341">
        <v>0.51</v>
      </c>
      <c r="F170" s="340">
        <v>194434.025547314</v>
      </c>
      <c r="G170" s="340"/>
      <c r="H170" s="340"/>
      <c r="I170" s="340"/>
      <c r="J170" s="340">
        <v>7777.3610218925596</v>
      </c>
      <c r="K170" s="340">
        <v>7777.3610218925596</v>
      </c>
      <c r="L170" s="340">
        <v>7777.3610218925596</v>
      </c>
      <c r="M170" s="340">
        <v>7777.3610218925596</v>
      </c>
      <c r="N170" s="340">
        <v>7777.3610218925596</v>
      </c>
      <c r="O170" s="340">
        <v>7777.3610218925596</v>
      </c>
      <c r="P170" s="340">
        <v>7777.3610218925596</v>
      </c>
      <c r="Q170" s="340">
        <v>7777.3610218925596</v>
      </c>
      <c r="R170" s="340">
        <v>7777.3610218925596</v>
      </c>
      <c r="S170" s="340">
        <v>7777.3610218925596</v>
      </c>
      <c r="T170" s="340">
        <v>7777.3610218925596</v>
      </c>
      <c r="U170" s="340">
        <v>7777.3610218925596</v>
      </c>
      <c r="V170" s="340">
        <v>7777.3610218925596</v>
      </c>
      <c r="W170" s="340">
        <v>7777.3610218925596</v>
      </c>
      <c r="X170" s="340">
        <v>7777.3610218925596</v>
      </c>
      <c r="Y170" s="340">
        <v>7777.3610218925596</v>
      </c>
      <c r="Z170" s="340">
        <v>7777.3610218925596</v>
      </c>
      <c r="AA170" s="340">
        <v>7777.3610218925596</v>
      </c>
      <c r="AB170" s="340">
        <v>7777.3610218925596</v>
      </c>
      <c r="AC170" s="340">
        <v>7777.3610218925596</v>
      </c>
      <c r="AD170" s="340">
        <v>7777.3610218925596</v>
      </c>
      <c r="AE170" s="340">
        <v>7777.3610218925596</v>
      </c>
      <c r="AF170" s="340">
        <v>7777.3610218925596</v>
      </c>
      <c r="AG170" s="340">
        <v>7777.3610218925596</v>
      </c>
      <c r="AH170" s="340">
        <v>7777.3610218925596</v>
      </c>
      <c r="AI170" s="340"/>
      <c r="AJ170" s="340"/>
      <c r="AK170" s="340"/>
      <c r="AL170" s="340"/>
      <c r="AM170" s="340"/>
      <c r="AN170" s="340" t="s">
        <v>709</v>
      </c>
      <c r="AO170" s="340" t="s">
        <v>1244</v>
      </c>
      <c r="AP170" s="340" t="s">
        <v>507</v>
      </c>
      <c r="AQ170" s="340" t="s">
        <v>198</v>
      </c>
      <c r="AR170" s="340" t="s">
        <v>373</v>
      </c>
      <c r="AS170" s="340" t="s">
        <v>373</v>
      </c>
      <c r="AT170" s="340" t="s">
        <v>23</v>
      </c>
      <c r="AU170" s="340"/>
      <c r="AV170" s="340"/>
      <c r="AW170" s="340"/>
    </row>
    <row r="171" spans="1:49" ht="15" thickBot="1" x14ac:dyDescent="0.4">
      <c r="A171" s="322" t="s">
        <v>63</v>
      </c>
      <c r="B171" s="322" t="s">
        <v>856</v>
      </c>
      <c r="C171" s="349">
        <v>3</v>
      </c>
      <c r="D171" s="340">
        <v>14566.1177079012</v>
      </c>
      <c r="E171" s="341">
        <v>0.51</v>
      </c>
      <c r="F171" s="340">
        <v>22286.160093088802</v>
      </c>
      <c r="G171" s="340"/>
      <c r="H171" s="340"/>
      <c r="I171" s="340"/>
      <c r="J171" s="340">
        <v>7428.7200310296002</v>
      </c>
      <c r="K171" s="340">
        <v>7428.7200310296002</v>
      </c>
      <c r="L171" s="340">
        <v>7428.7200310296002</v>
      </c>
      <c r="M171" s="340"/>
      <c r="N171" s="340"/>
      <c r="O171" s="340"/>
      <c r="P171" s="340"/>
      <c r="Q171" s="340"/>
      <c r="R171" s="340"/>
      <c r="S171" s="340"/>
      <c r="T171" s="340"/>
      <c r="U171" s="340"/>
      <c r="V171" s="340"/>
      <c r="W171" s="340"/>
      <c r="X171" s="340"/>
      <c r="Y171" s="340"/>
      <c r="Z171" s="340"/>
      <c r="AA171" s="340"/>
      <c r="AB171" s="340"/>
      <c r="AC171" s="340"/>
      <c r="AD171" s="340"/>
      <c r="AE171" s="340"/>
      <c r="AF171" s="340"/>
      <c r="AG171" s="340"/>
      <c r="AH171" s="340"/>
      <c r="AI171" s="340"/>
      <c r="AJ171" s="340"/>
      <c r="AK171" s="340"/>
      <c r="AL171" s="340"/>
      <c r="AM171" s="340"/>
      <c r="AN171" s="340" t="s">
        <v>709</v>
      </c>
      <c r="AO171" s="340" t="s">
        <v>1244</v>
      </c>
      <c r="AP171" s="340" t="s">
        <v>507</v>
      </c>
      <c r="AQ171" s="340" t="s">
        <v>198</v>
      </c>
      <c r="AR171" s="340" t="s">
        <v>618</v>
      </c>
      <c r="AS171" s="340" t="s">
        <v>618</v>
      </c>
      <c r="AT171" s="340" t="s">
        <v>23</v>
      </c>
      <c r="AU171" s="340"/>
      <c r="AV171" s="340"/>
      <c r="AW171" s="340"/>
    </row>
    <row r="172" spans="1:49" ht="15" thickBot="1" x14ac:dyDescent="0.4">
      <c r="A172" s="322" t="s">
        <v>857</v>
      </c>
      <c r="B172" s="322" t="s">
        <v>858</v>
      </c>
      <c r="C172" s="349">
        <v>14.4</v>
      </c>
      <c r="D172" s="340">
        <v>4351420.6276738802</v>
      </c>
      <c r="E172" s="341">
        <v>0.43</v>
      </c>
      <c r="F172" s="340">
        <v>27051841.033058401</v>
      </c>
      <c r="G172" s="340"/>
      <c r="H172" s="340"/>
      <c r="I172" s="340"/>
      <c r="J172" s="340">
        <v>1871110.86989977</v>
      </c>
      <c r="K172" s="340">
        <v>1871110.86989977</v>
      </c>
      <c r="L172" s="340">
        <v>1871110.86989977</v>
      </c>
      <c r="M172" s="340">
        <v>1871110.86989977</v>
      </c>
      <c r="N172" s="340">
        <v>1871110.86989977</v>
      </c>
      <c r="O172" s="340">
        <v>1871110.86989977</v>
      </c>
      <c r="P172" s="340">
        <v>1871110.86989977</v>
      </c>
      <c r="Q172" s="340">
        <v>1871110.86989977</v>
      </c>
      <c r="R172" s="340">
        <v>1871110.86989977</v>
      </c>
      <c r="S172" s="340">
        <v>1871110.86989977</v>
      </c>
      <c r="T172" s="340">
        <v>1871110.86989977</v>
      </c>
      <c r="U172" s="340">
        <v>1871110.86989977</v>
      </c>
      <c r="V172" s="340">
        <v>1817835.3364041101</v>
      </c>
      <c r="W172" s="340">
        <v>1737922.03616064</v>
      </c>
      <c r="X172" s="340">
        <v>1042753.2216963799</v>
      </c>
      <c r="Y172" s="340"/>
      <c r="Z172" s="340"/>
      <c r="AA172" s="340"/>
      <c r="AB172" s="340"/>
      <c r="AC172" s="340"/>
      <c r="AD172" s="340"/>
      <c r="AE172" s="340"/>
      <c r="AF172" s="340"/>
      <c r="AG172" s="340"/>
      <c r="AH172" s="340"/>
      <c r="AI172" s="340"/>
      <c r="AJ172" s="340"/>
      <c r="AK172" s="340"/>
      <c r="AL172" s="340"/>
      <c r="AM172" s="340"/>
      <c r="AN172" s="340" t="s">
        <v>709</v>
      </c>
      <c r="AO172" s="340" t="s">
        <v>1244</v>
      </c>
      <c r="AP172" s="340" t="s">
        <v>507</v>
      </c>
      <c r="AQ172" s="340" t="s">
        <v>198</v>
      </c>
      <c r="AR172" s="340" t="s">
        <v>693</v>
      </c>
      <c r="AS172" s="340" t="s">
        <v>693</v>
      </c>
      <c r="AT172" s="340" t="s">
        <v>125</v>
      </c>
      <c r="AU172" s="340"/>
      <c r="AV172" s="340"/>
      <c r="AW172" s="340"/>
    </row>
    <row r="173" spans="1:49" ht="15" thickBot="1" x14ac:dyDescent="0.4">
      <c r="A173" s="322" t="s">
        <v>857</v>
      </c>
      <c r="B173" s="322" t="s">
        <v>859</v>
      </c>
      <c r="C173" s="349">
        <v>17</v>
      </c>
      <c r="D173" s="340">
        <v>417060.47500357497</v>
      </c>
      <c r="E173" s="341">
        <v>0.72</v>
      </c>
      <c r="F173" s="340">
        <v>4642830.8428792302</v>
      </c>
      <c r="G173" s="340"/>
      <c r="H173" s="340"/>
      <c r="I173" s="340"/>
      <c r="J173" s="340">
        <v>300283.54200257402</v>
      </c>
      <c r="K173" s="340">
        <v>300283.54200257402</v>
      </c>
      <c r="L173" s="340">
        <v>300283.54200257402</v>
      </c>
      <c r="M173" s="340">
        <v>300283.54200257402</v>
      </c>
      <c r="N173" s="340">
        <v>300283.54200257402</v>
      </c>
      <c r="O173" s="340">
        <v>300283.54200257402</v>
      </c>
      <c r="P173" s="340">
        <v>300283.54200257402</v>
      </c>
      <c r="Q173" s="340">
        <v>300283.54200257402</v>
      </c>
      <c r="R173" s="340">
        <v>300283.54200257402</v>
      </c>
      <c r="S173" s="340">
        <v>300283.54200257402</v>
      </c>
      <c r="T173" s="340">
        <v>300283.54200257402</v>
      </c>
      <c r="U173" s="340">
        <v>300283.54200257402</v>
      </c>
      <c r="V173" s="340">
        <v>300283.54200257402</v>
      </c>
      <c r="W173" s="340">
        <v>300283.54200257402</v>
      </c>
      <c r="X173" s="340">
        <v>300283.54200257402</v>
      </c>
      <c r="Y173" s="340">
        <v>69288.856420307595</v>
      </c>
      <c r="Z173" s="340">
        <v>69288.856420307595</v>
      </c>
      <c r="AA173" s="340"/>
      <c r="AB173" s="340"/>
      <c r="AC173" s="340"/>
      <c r="AD173" s="340"/>
      <c r="AE173" s="340"/>
      <c r="AF173" s="340"/>
      <c r="AG173" s="340"/>
      <c r="AH173" s="340"/>
      <c r="AI173" s="340"/>
      <c r="AJ173" s="340"/>
      <c r="AK173" s="340"/>
      <c r="AL173" s="340"/>
      <c r="AM173" s="340"/>
      <c r="AN173" s="340" t="s">
        <v>709</v>
      </c>
      <c r="AO173" s="340" t="s">
        <v>1244</v>
      </c>
      <c r="AP173" s="340" t="s">
        <v>507</v>
      </c>
      <c r="AQ173" s="340" t="s">
        <v>198</v>
      </c>
      <c r="AR173" s="340" t="s">
        <v>693</v>
      </c>
      <c r="AS173" s="340" t="s">
        <v>693</v>
      </c>
      <c r="AT173" s="340" t="s">
        <v>125</v>
      </c>
      <c r="AU173" s="340"/>
      <c r="AV173" s="340"/>
      <c r="AW173" s="340"/>
    </row>
    <row r="174" spans="1:49" ht="15" thickBot="1" x14ac:dyDescent="0.4">
      <c r="A174" s="322" t="s">
        <v>857</v>
      </c>
      <c r="B174" s="322" t="s">
        <v>860</v>
      </c>
      <c r="C174" s="349">
        <v>15</v>
      </c>
      <c r="D174" s="340">
        <v>263310.47574478399</v>
      </c>
      <c r="E174" s="341">
        <v>0.72</v>
      </c>
      <c r="F174" s="340">
        <v>1306797.7126812199</v>
      </c>
      <c r="G174" s="340"/>
      <c r="H174" s="340"/>
      <c r="I174" s="340"/>
      <c r="J174" s="340">
        <v>189583.542536244</v>
      </c>
      <c r="K174" s="340">
        <v>189583.542536244</v>
      </c>
      <c r="L174" s="340">
        <v>189583.542536244</v>
      </c>
      <c r="M174" s="340">
        <v>189583.542536244</v>
      </c>
      <c r="N174" s="340">
        <v>189583.542536244</v>
      </c>
      <c r="O174" s="340">
        <v>35888</v>
      </c>
      <c r="P174" s="340">
        <v>35888</v>
      </c>
      <c r="Q174" s="340">
        <v>35888</v>
      </c>
      <c r="R174" s="340">
        <v>35888</v>
      </c>
      <c r="S174" s="340">
        <v>35888</v>
      </c>
      <c r="T174" s="340">
        <v>35888</v>
      </c>
      <c r="U174" s="340">
        <v>35888</v>
      </c>
      <c r="V174" s="340">
        <v>35888</v>
      </c>
      <c r="W174" s="340">
        <v>35888</v>
      </c>
      <c r="X174" s="340">
        <v>35888</v>
      </c>
      <c r="Y174" s="340"/>
      <c r="Z174" s="340"/>
      <c r="AA174" s="340"/>
      <c r="AB174" s="340"/>
      <c r="AC174" s="340"/>
      <c r="AD174" s="340"/>
      <c r="AE174" s="340"/>
      <c r="AF174" s="340"/>
      <c r="AG174" s="340"/>
      <c r="AH174" s="340"/>
      <c r="AI174" s="340"/>
      <c r="AJ174" s="340"/>
      <c r="AK174" s="340"/>
      <c r="AL174" s="340"/>
      <c r="AM174" s="340"/>
      <c r="AN174" s="340" t="s">
        <v>709</v>
      </c>
      <c r="AO174" s="340" t="s">
        <v>1244</v>
      </c>
      <c r="AP174" s="340" t="s">
        <v>507</v>
      </c>
      <c r="AQ174" s="340" t="s">
        <v>198</v>
      </c>
      <c r="AR174" s="340" t="s">
        <v>693</v>
      </c>
      <c r="AS174" s="340" t="s">
        <v>693</v>
      </c>
      <c r="AT174" s="340" t="s">
        <v>125</v>
      </c>
      <c r="AU174" s="340"/>
      <c r="AV174" s="340"/>
      <c r="AW174" s="340"/>
    </row>
    <row r="175" spans="1:49" ht="15" thickBot="1" x14ac:dyDescent="0.4">
      <c r="A175" s="322" t="s">
        <v>22</v>
      </c>
      <c r="B175" s="322" t="s">
        <v>861</v>
      </c>
      <c r="C175" s="349">
        <v>11.619800139437601</v>
      </c>
      <c r="D175" s="340">
        <v>37027626.798835702</v>
      </c>
      <c r="E175" s="341">
        <v>0.8</v>
      </c>
      <c r="F175" s="340">
        <v>344202898.43212402</v>
      </c>
      <c r="G175" s="340"/>
      <c r="H175" s="340"/>
      <c r="I175" s="340"/>
      <c r="J175" s="340">
        <v>29622101.439068601</v>
      </c>
      <c r="K175" s="340">
        <v>29622101.439068601</v>
      </c>
      <c r="L175" s="340">
        <v>29622101.439068601</v>
      </c>
      <c r="M175" s="340">
        <v>29622101.439068601</v>
      </c>
      <c r="N175" s="340">
        <v>29622101.439068601</v>
      </c>
      <c r="O175" s="340">
        <v>29622101.439068601</v>
      </c>
      <c r="P175" s="340">
        <v>29622101.439068601</v>
      </c>
      <c r="Q175" s="340">
        <v>29622101.439068601</v>
      </c>
      <c r="R175" s="340">
        <v>29622101.439068601</v>
      </c>
      <c r="S175" s="340">
        <v>29622101.439068601</v>
      </c>
      <c r="T175" s="340">
        <v>29622101.439068601</v>
      </c>
      <c r="U175" s="340">
        <v>18359782.602369498</v>
      </c>
      <c r="V175" s="340"/>
      <c r="W175" s="340"/>
      <c r="X175" s="340"/>
      <c r="Y175" s="340"/>
      <c r="Z175" s="340"/>
      <c r="AA175" s="340"/>
      <c r="AB175" s="340"/>
      <c r="AC175" s="340"/>
      <c r="AD175" s="340"/>
      <c r="AE175" s="340"/>
      <c r="AF175" s="340"/>
      <c r="AG175" s="340"/>
      <c r="AH175" s="340"/>
      <c r="AI175" s="340"/>
      <c r="AJ175" s="340"/>
      <c r="AK175" s="340"/>
      <c r="AL175" s="340"/>
      <c r="AM175" s="340"/>
      <c r="AN175" s="340" t="s">
        <v>709</v>
      </c>
      <c r="AO175" s="340" t="s">
        <v>1245</v>
      </c>
      <c r="AP175" s="340" t="s">
        <v>507</v>
      </c>
      <c r="AQ175" s="340" t="s">
        <v>198</v>
      </c>
      <c r="AR175" s="340" t="s">
        <v>480</v>
      </c>
      <c r="AS175" s="340" t="s">
        <v>480</v>
      </c>
      <c r="AT175" s="340" t="s">
        <v>22</v>
      </c>
      <c r="AU175" s="340"/>
      <c r="AV175" s="340"/>
      <c r="AW175" s="340"/>
    </row>
    <row r="176" spans="1:49" ht="15" thickBot="1" x14ac:dyDescent="0.4">
      <c r="A176" s="322" t="s">
        <v>22</v>
      </c>
      <c r="B176" s="322" t="s">
        <v>862</v>
      </c>
      <c r="C176" s="349">
        <v>12.5487459388257</v>
      </c>
      <c r="D176" s="340">
        <v>100258839.389144</v>
      </c>
      <c r="E176" s="341">
        <v>0.8</v>
      </c>
      <c r="F176" s="340">
        <v>1006498162.89273</v>
      </c>
      <c r="G176" s="340"/>
      <c r="H176" s="340"/>
      <c r="I176" s="340"/>
      <c r="J176" s="340">
        <v>80207071.511315495</v>
      </c>
      <c r="K176" s="340">
        <v>80207071.511315495</v>
      </c>
      <c r="L176" s="340">
        <v>80207071.511315495</v>
      </c>
      <c r="M176" s="340">
        <v>80207071.511315495</v>
      </c>
      <c r="N176" s="340">
        <v>80207071.511315495</v>
      </c>
      <c r="O176" s="340">
        <v>79827797.773939297</v>
      </c>
      <c r="P176" s="340">
        <v>76848184.663336605</v>
      </c>
      <c r="Q176" s="340">
        <v>74147553.916455403</v>
      </c>
      <c r="R176" s="340">
        <v>74126092.775029898</v>
      </c>
      <c r="S176" s="340">
        <v>73864671.578745693</v>
      </c>
      <c r="T176" s="340">
        <v>71648163.852471903</v>
      </c>
      <c r="U176" s="340">
        <v>52148018.199229904</v>
      </c>
      <c r="V176" s="340">
        <v>36330107.405428402</v>
      </c>
      <c r="W176" s="340">
        <v>34517931.229273804</v>
      </c>
      <c r="X176" s="340">
        <v>32004283.942237999</v>
      </c>
      <c r="Y176" s="340"/>
      <c r="Z176" s="340"/>
      <c r="AA176" s="340"/>
      <c r="AB176" s="340"/>
      <c r="AC176" s="340"/>
      <c r="AD176" s="340"/>
      <c r="AE176" s="340"/>
      <c r="AF176" s="340"/>
      <c r="AG176" s="340"/>
      <c r="AH176" s="340"/>
      <c r="AI176" s="340"/>
      <c r="AJ176" s="340"/>
      <c r="AK176" s="340"/>
      <c r="AL176" s="340"/>
      <c r="AM176" s="340"/>
      <c r="AN176" s="340" t="s">
        <v>709</v>
      </c>
      <c r="AO176" s="340" t="s">
        <v>1245</v>
      </c>
      <c r="AP176" s="340" t="s">
        <v>507</v>
      </c>
      <c r="AQ176" s="340" t="s">
        <v>198</v>
      </c>
      <c r="AR176" s="340" t="s">
        <v>480</v>
      </c>
      <c r="AS176" s="340" t="s">
        <v>480</v>
      </c>
      <c r="AT176" s="340" t="s">
        <v>22</v>
      </c>
      <c r="AU176" s="340"/>
      <c r="AV176" s="340"/>
      <c r="AW176" s="340"/>
    </row>
    <row r="177" spans="1:49" ht="15" thickBot="1" x14ac:dyDescent="0.4">
      <c r="A177" s="322" t="s">
        <v>23</v>
      </c>
      <c r="B177" s="322" t="s">
        <v>863</v>
      </c>
      <c r="C177" s="349">
        <v>20</v>
      </c>
      <c r="D177" s="340">
        <v>16693414.634094</v>
      </c>
      <c r="E177" s="341">
        <v>0.7</v>
      </c>
      <c r="F177" s="340">
        <v>233707804.877316</v>
      </c>
      <c r="G177" s="340"/>
      <c r="H177" s="340"/>
      <c r="I177" s="340"/>
      <c r="J177" s="340">
        <v>11685390.243865799</v>
      </c>
      <c r="K177" s="340">
        <v>11685390.243865799</v>
      </c>
      <c r="L177" s="340">
        <v>11685390.243865799</v>
      </c>
      <c r="M177" s="340">
        <v>11685390.243865799</v>
      </c>
      <c r="N177" s="340">
        <v>11685390.243865799</v>
      </c>
      <c r="O177" s="340">
        <v>11685390.243865799</v>
      </c>
      <c r="P177" s="340">
        <v>11685390.243865799</v>
      </c>
      <c r="Q177" s="340">
        <v>11685390.243865799</v>
      </c>
      <c r="R177" s="340">
        <v>11685390.243865799</v>
      </c>
      <c r="S177" s="340">
        <v>11685390.243865799</v>
      </c>
      <c r="T177" s="340">
        <v>11685390.243865799</v>
      </c>
      <c r="U177" s="340">
        <v>11685390.243865799</v>
      </c>
      <c r="V177" s="340">
        <v>11685390.243865799</v>
      </c>
      <c r="W177" s="340">
        <v>11685390.243865799</v>
      </c>
      <c r="X177" s="340">
        <v>11685390.243865799</v>
      </c>
      <c r="Y177" s="340">
        <v>11685390.243865799</v>
      </c>
      <c r="Z177" s="340">
        <v>11685390.243865799</v>
      </c>
      <c r="AA177" s="340">
        <v>11685390.243865799</v>
      </c>
      <c r="AB177" s="340">
        <v>11685390.243865799</v>
      </c>
      <c r="AC177" s="340">
        <v>11685390.243865799</v>
      </c>
      <c r="AD177" s="340"/>
      <c r="AE177" s="340"/>
      <c r="AF177" s="340"/>
      <c r="AG177" s="340"/>
      <c r="AH177" s="340"/>
      <c r="AI177" s="340"/>
      <c r="AJ177" s="340"/>
      <c r="AK177" s="340"/>
      <c r="AL177" s="340"/>
      <c r="AM177" s="340"/>
      <c r="AN177" s="340" t="s">
        <v>709</v>
      </c>
      <c r="AO177" s="340" t="s">
        <v>1245</v>
      </c>
      <c r="AP177" s="340" t="s">
        <v>507</v>
      </c>
      <c r="AQ177" s="340" t="s">
        <v>198</v>
      </c>
      <c r="AR177" s="340" t="s">
        <v>494</v>
      </c>
      <c r="AS177" s="340" t="s">
        <v>494</v>
      </c>
      <c r="AT177" s="340" t="s">
        <v>23</v>
      </c>
      <c r="AU177" s="340"/>
      <c r="AV177" s="340"/>
      <c r="AW177" s="340"/>
    </row>
    <row r="178" spans="1:49" ht="15" thickBot="1" x14ac:dyDescent="0.4">
      <c r="A178" s="322" t="s">
        <v>22</v>
      </c>
      <c r="B178" s="322" t="s">
        <v>864</v>
      </c>
      <c r="C178" s="349">
        <v>15</v>
      </c>
      <c r="D178" s="340">
        <v>15448850.2079159</v>
      </c>
      <c r="E178" s="341">
        <v>0.8</v>
      </c>
      <c r="F178" s="340">
        <v>151907690.404663</v>
      </c>
      <c r="G178" s="340"/>
      <c r="H178" s="340"/>
      <c r="I178" s="340"/>
      <c r="J178" s="340">
        <v>12359080.1663328</v>
      </c>
      <c r="K178" s="340">
        <v>12359080.1663328</v>
      </c>
      <c r="L178" s="340">
        <v>12359080.1663328</v>
      </c>
      <c r="M178" s="340">
        <v>12359080.1663328</v>
      </c>
      <c r="N178" s="340">
        <v>12359080.1663328</v>
      </c>
      <c r="O178" s="340">
        <v>12254916.8098239</v>
      </c>
      <c r="P178" s="340">
        <v>11941610.123083601</v>
      </c>
      <c r="Q178" s="340">
        <v>11856182.279778</v>
      </c>
      <c r="R178" s="340">
        <v>11856182.279778</v>
      </c>
      <c r="S178" s="340">
        <v>11856182.279778</v>
      </c>
      <c r="T178" s="340">
        <v>11850118.2734388</v>
      </c>
      <c r="U178" s="340">
        <v>8957254.7763488404</v>
      </c>
      <c r="V178" s="340">
        <v>3425821.34157464</v>
      </c>
      <c r="W178" s="340">
        <v>3212675.2352241799</v>
      </c>
      <c r="X178" s="340">
        <v>2901346.1741716</v>
      </c>
      <c r="Y178" s="340"/>
      <c r="Z178" s="340"/>
      <c r="AA178" s="340"/>
      <c r="AB178" s="340"/>
      <c r="AC178" s="340"/>
      <c r="AD178" s="340"/>
      <c r="AE178" s="340"/>
      <c r="AF178" s="340"/>
      <c r="AG178" s="340"/>
      <c r="AH178" s="340"/>
      <c r="AI178" s="340"/>
      <c r="AJ178" s="340"/>
      <c r="AK178" s="340"/>
      <c r="AL178" s="340"/>
      <c r="AM178" s="340"/>
      <c r="AN178" s="340" t="s">
        <v>709</v>
      </c>
      <c r="AO178" s="340" t="s">
        <v>1245</v>
      </c>
      <c r="AP178" s="340" t="s">
        <v>507</v>
      </c>
      <c r="AQ178" s="340" t="s">
        <v>198</v>
      </c>
      <c r="AR178" s="340" t="s">
        <v>348</v>
      </c>
      <c r="AS178" s="340" t="s">
        <v>348</v>
      </c>
      <c r="AT178" s="340" t="s">
        <v>22</v>
      </c>
      <c r="AU178" s="340"/>
      <c r="AV178" s="340"/>
      <c r="AW178" s="340"/>
    </row>
    <row r="179" spans="1:49" ht="15" thickBot="1" x14ac:dyDescent="0.4">
      <c r="A179" s="322" t="s">
        <v>24</v>
      </c>
      <c r="B179" s="322" t="s">
        <v>865</v>
      </c>
      <c r="C179" s="349">
        <v>8.6177180282661094</v>
      </c>
      <c r="D179" s="340">
        <v>7684811.8071444901</v>
      </c>
      <c r="E179" s="341">
        <v>0.7</v>
      </c>
      <c r="F179" s="340">
        <v>46357878.8779829</v>
      </c>
      <c r="G179" s="340"/>
      <c r="H179" s="340"/>
      <c r="I179" s="340"/>
      <c r="J179" s="340">
        <v>5379368.2650011396</v>
      </c>
      <c r="K179" s="340">
        <v>5379368.2650011396</v>
      </c>
      <c r="L179" s="340">
        <v>5379368.2650011396</v>
      </c>
      <c r="M179" s="340">
        <v>5379368.2650011396</v>
      </c>
      <c r="N179" s="340">
        <v>5379368.2650011396</v>
      </c>
      <c r="O179" s="340">
        <v>5379368.2650011396</v>
      </c>
      <c r="P179" s="340">
        <v>5379368.2650011396</v>
      </c>
      <c r="Q179" s="340">
        <v>5379368.2650011396</v>
      </c>
      <c r="R179" s="340">
        <v>3322932.75797382</v>
      </c>
      <c r="S179" s="340"/>
      <c r="T179" s="340"/>
      <c r="U179" s="340"/>
      <c r="V179" s="340"/>
      <c r="W179" s="340"/>
      <c r="X179" s="340"/>
      <c r="Y179" s="340"/>
      <c r="Z179" s="340"/>
      <c r="AA179" s="340"/>
      <c r="AB179" s="340"/>
      <c r="AC179" s="340"/>
      <c r="AD179" s="340"/>
      <c r="AE179" s="340"/>
      <c r="AF179" s="340"/>
      <c r="AG179" s="340"/>
      <c r="AH179" s="340"/>
      <c r="AI179" s="340"/>
      <c r="AJ179" s="340"/>
      <c r="AK179" s="340"/>
      <c r="AL179" s="340"/>
      <c r="AM179" s="340"/>
      <c r="AN179" s="340" t="s">
        <v>709</v>
      </c>
      <c r="AO179" s="340" t="s">
        <v>1245</v>
      </c>
      <c r="AP179" s="340" t="s">
        <v>507</v>
      </c>
      <c r="AQ179" s="340" t="s">
        <v>198</v>
      </c>
      <c r="AR179" s="340" t="s">
        <v>496</v>
      </c>
      <c r="AS179" s="340" t="s">
        <v>496</v>
      </c>
      <c r="AT179" s="340" t="s">
        <v>24</v>
      </c>
      <c r="AU179" s="340"/>
      <c r="AV179" s="340"/>
      <c r="AW179" s="340"/>
    </row>
    <row r="180" spans="1:49" ht="15" thickBot="1" x14ac:dyDescent="0.4">
      <c r="A180" s="322" t="s">
        <v>22</v>
      </c>
      <c r="B180" s="322" t="s">
        <v>866</v>
      </c>
      <c r="C180" s="349">
        <v>15</v>
      </c>
      <c r="D180" s="340">
        <v>5807633.0532767698</v>
      </c>
      <c r="E180" s="341">
        <v>0.8</v>
      </c>
      <c r="F180" s="340">
        <v>54306645.699796602</v>
      </c>
      <c r="G180" s="340"/>
      <c r="H180" s="340"/>
      <c r="I180" s="340"/>
      <c r="J180" s="340">
        <v>4646106.4426214201</v>
      </c>
      <c r="K180" s="340">
        <v>4646106.4426214201</v>
      </c>
      <c r="L180" s="340">
        <v>4646106.4426214201</v>
      </c>
      <c r="M180" s="340">
        <v>4646106.4426214201</v>
      </c>
      <c r="N180" s="340">
        <v>4646106.4426214201</v>
      </c>
      <c r="O180" s="340">
        <v>4646106.4426214201</v>
      </c>
      <c r="P180" s="340">
        <v>4646106.4426214201</v>
      </c>
      <c r="Q180" s="340">
        <v>4646106.4426214201</v>
      </c>
      <c r="R180" s="340">
        <v>4646106.4426214201</v>
      </c>
      <c r="S180" s="340">
        <v>4646106.4426214201</v>
      </c>
      <c r="T180" s="340">
        <v>4646106.4426214201</v>
      </c>
      <c r="U180" s="340">
        <v>2917925.0554884002</v>
      </c>
      <c r="V180" s="340">
        <v>100651.36387238601</v>
      </c>
      <c r="W180" s="340">
        <v>100651.36387238601</v>
      </c>
      <c r="X180" s="340">
        <v>80247.047727791796</v>
      </c>
      <c r="Y180" s="340"/>
      <c r="Z180" s="340"/>
      <c r="AA180" s="340"/>
      <c r="AB180" s="340"/>
      <c r="AC180" s="340"/>
      <c r="AD180" s="340"/>
      <c r="AE180" s="340"/>
      <c r="AF180" s="340"/>
      <c r="AG180" s="340"/>
      <c r="AH180" s="340"/>
      <c r="AI180" s="340"/>
      <c r="AJ180" s="340"/>
      <c r="AK180" s="340"/>
      <c r="AL180" s="340"/>
      <c r="AM180" s="340"/>
      <c r="AN180" s="340" t="s">
        <v>709</v>
      </c>
      <c r="AO180" s="340" t="s">
        <v>1245</v>
      </c>
      <c r="AP180" s="340" t="s">
        <v>507</v>
      </c>
      <c r="AQ180" s="340" t="s">
        <v>198</v>
      </c>
      <c r="AR180" s="340" t="s">
        <v>348</v>
      </c>
      <c r="AS180" s="340" t="s">
        <v>348</v>
      </c>
      <c r="AT180" s="340" t="s">
        <v>22</v>
      </c>
      <c r="AU180" s="340"/>
      <c r="AV180" s="340"/>
      <c r="AW180" s="340"/>
    </row>
    <row r="181" spans="1:49" ht="15" thickBot="1" x14ac:dyDescent="0.4">
      <c r="A181" s="322" t="s">
        <v>25</v>
      </c>
      <c r="B181" s="322" t="s">
        <v>867</v>
      </c>
      <c r="C181" s="349">
        <v>13</v>
      </c>
      <c r="D181" s="340">
        <v>6116428.14552275</v>
      </c>
      <c r="E181" s="341">
        <v>0.7</v>
      </c>
      <c r="F181" s="340">
        <v>55659496.124256998</v>
      </c>
      <c r="G181" s="340"/>
      <c r="H181" s="340"/>
      <c r="I181" s="340"/>
      <c r="J181" s="340">
        <v>4281499.7018659199</v>
      </c>
      <c r="K181" s="340">
        <v>4281499.7018659199</v>
      </c>
      <c r="L181" s="340">
        <v>4281499.7018659199</v>
      </c>
      <c r="M181" s="340">
        <v>4281499.7018659199</v>
      </c>
      <c r="N181" s="340">
        <v>4281499.7018659199</v>
      </c>
      <c r="O181" s="340">
        <v>4281499.7018659199</v>
      </c>
      <c r="P181" s="340">
        <v>4281499.7018659199</v>
      </c>
      <c r="Q181" s="340">
        <v>4281499.7018659199</v>
      </c>
      <c r="R181" s="340">
        <v>4281499.7018659199</v>
      </c>
      <c r="S181" s="340">
        <v>4281499.7018659199</v>
      </c>
      <c r="T181" s="340">
        <v>4281499.7018659199</v>
      </c>
      <c r="U181" s="340">
        <v>4281499.7018659199</v>
      </c>
      <c r="V181" s="340">
        <v>4281499.7018659199</v>
      </c>
      <c r="W181" s="340"/>
      <c r="X181" s="340"/>
      <c r="Y181" s="340"/>
      <c r="Z181" s="340"/>
      <c r="AA181" s="340"/>
      <c r="AB181" s="340"/>
      <c r="AC181" s="340"/>
      <c r="AD181" s="340"/>
      <c r="AE181" s="340"/>
      <c r="AF181" s="340"/>
      <c r="AG181" s="340"/>
      <c r="AH181" s="340"/>
      <c r="AI181" s="340"/>
      <c r="AJ181" s="340"/>
      <c r="AK181" s="340"/>
      <c r="AL181" s="340"/>
      <c r="AM181" s="340"/>
      <c r="AN181" s="340" t="s">
        <v>709</v>
      </c>
      <c r="AO181" s="340" t="s">
        <v>1245</v>
      </c>
      <c r="AP181" s="340" t="s">
        <v>507</v>
      </c>
      <c r="AQ181" s="340" t="s">
        <v>198</v>
      </c>
      <c r="AR181" s="340" t="s">
        <v>350</v>
      </c>
      <c r="AS181" s="340" t="s">
        <v>350</v>
      </c>
      <c r="AT181" s="340" t="s">
        <v>25</v>
      </c>
      <c r="AU181" s="340"/>
      <c r="AV181" s="340"/>
      <c r="AW181" s="340"/>
    </row>
    <row r="182" spans="1:49" ht="15" thickBot="1" x14ac:dyDescent="0.4">
      <c r="A182" s="322" t="s">
        <v>231</v>
      </c>
      <c r="B182" s="322" t="s">
        <v>868</v>
      </c>
      <c r="C182" s="349">
        <v>15</v>
      </c>
      <c r="D182" s="340">
        <v>13166533.4343364</v>
      </c>
      <c r="E182" s="341">
        <v>0.7</v>
      </c>
      <c r="F182" s="340">
        <v>138248601.060532</v>
      </c>
      <c r="G182" s="340"/>
      <c r="H182" s="340"/>
      <c r="I182" s="340"/>
      <c r="J182" s="340">
        <v>9216573.40403549</v>
      </c>
      <c r="K182" s="340">
        <v>9216573.40403549</v>
      </c>
      <c r="L182" s="340">
        <v>9216573.40403549</v>
      </c>
      <c r="M182" s="340">
        <v>9216573.40403549</v>
      </c>
      <c r="N182" s="340">
        <v>9216573.40403549</v>
      </c>
      <c r="O182" s="340">
        <v>9216573.40403549</v>
      </c>
      <c r="P182" s="340">
        <v>9216573.40403549</v>
      </c>
      <c r="Q182" s="340">
        <v>9216573.40403549</v>
      </c>
      <c r="R182" s="340">
        <v>9216573.40403549</v>
      </c>
      <c r="S182" s="340">
        <v>9216573.40403549</v>
      </c>
      <c r="T182" s="340">
        <v>9216573.40403549</v>
      </c>
      <c r="U182" s="340">
        <v>9216573.40403549</v>
      </c>
      <c r="V182" s="340">
        <v>9216573.40403549</v>
      </c>
      <c r="W182" s="340">
        <v>9216573.40403549</v>
      </c>
      <c r="X182" s="340">
        <v>9216573.40403549</v>
      </c>
      <c r="Y182" s="340"/>
      <c r="Z182" s="340"/>
      <c r="AA182" s="340"/>
      <c r="AB182" s="340"/>
      <c r="AC182" s="340"/>
      <c r="AD182" s="340"/>
      <c r="AE182" s="340"/>
      <c r="AF182" s="340"/>
      <c r="AG182" s="340"/>
      <c r="AH182" s="340"/>
      <c r="AI182" s="340"/>
      <c r="AJ182" s="340"/>
      <c r="AK182" s="340"/>
      <c r="AL182" s="340"/>
      <c r="AM182" s="340"/>
      <c r="AN182" s="340" t="s">
        <v>709</v>
      </c>
      <c r="AO182" s="340" t="s">
        <v>1245</v>
      </c>
      <c r="AP182" s="340" t="s">
        <v>507</v>
      </c>
      <c r="AQ182" s="340" t="s">
        <v>198</v>
      </c>
      <c r="AR182" s="340" t="s">
        <v>231</v>
      </c>
      <c r="AS182" s="340" t="s">
        <v>231</v>
      </c>
      <c r="AT182" s="340" t="s">
        <v>487</v>
      </c>
      <c r="AU182" s="340"/>
      <c r="AV182" s="340"/>
      <c r="AW182" s="340"/>
    </row>
    <row r="183" spans="1:49" ht="15" thickBot="1" x14ac:dyDescent="0.4">
      <c r="A183" s="322" t="s">
        <v>22</v>
      </c>
      <c r="B183" s="322" t="s">
        <v>869</v>
      </c>
      <c r="C183" s="349">
        <v>15</v>
      </c>
      <c r="D183" s="340">
        <v>6823905.00229974</v>
      </c>
      <c r="E183" s="341">
        <v>0.8</v>
      </c>
      <c r="F183" s="340">
        <v>81886860.027596906</v>
      </c>
      <c r="G183" s="340"/>
      <c r="H183" s="340"/>
      <c r="I183" s="340"/>
      <c r="J183" s="340">
        <v>5459124.0018397896</v>
      </c>
      <c r="K183" s="340">
        <v>5459124.0018397896</v>
      </c>
      <c r="L183" s="340">
        <v>5459124.0018397896</v>
      </c>
      <c r="M183" s="340">
        <v>5459124.0018397896</v>
      </c>
      <c r="N183" s="340">
        <v>5459124.0018397896</v>
      </c>
      <c r="O183" s="340">
        <v>5459124.0018397896</v>
      </c>
      <c r="P183" s="340">
        <v>5459124.0018397896</v>
      </c>
      <c r="Q183" s="340">
        <v>5459124.0018397896</v>
      </c>
      <c r="R183" s="340">
        <v>5459124.0018397896</v>
      </c>
      <c r="S183" s="340">
        <v>5459124.0018397896</v>
      </c>
      <c r="T183" s="340">
        <v>5459124.0018397896</v>
      </c>
      <c r="U183" s="340">
        <v>5459124.0018397896</v>
      </c>
      <c r="V183" s="340">
        <v>5459124.0018397896</v>
      </c>
      <c r="W183" s="340">
        <v>5459124.0018397896</v>
      </c>
      <c r="X183" s="340">
        <v>5459124.0018397896</v>
      </c>
      <c r="Y183" s="340"/>
      <c r="Z183" s="340"/>
      <c r="AA183" s="340"/>
      <c r="AB183" s="340"/>
      <c r="AC183" s="340"/>
      <c r="AD183" s="340"/>
      <c r="AE183" s="340"/>
      <c r="AF183" s="340"/>
      <c r="AG183" s="340"/>
      <c r="AH183" s="340"/>
      <c r="AI183" s="340"/>
      <c r="AJ183" s="340"/>
      <c r="AK183" s="340"/>
      <c r="AL183" s="340"/>
      <c r="AM183" s="340"/>
      <c r="AN183" s="340" t="s">
        <v>709</v>
      </c>
      <c r="AO183" s="340" t="s">
        <v>1245</v>
      </c>
      <c r="AP183" s="340" t="s">
        <v>507</v>
      </c>
      <c r="AQ183" s="340" t="s">
        <v>198</v>
      </c>
      <c r="AR183" s="340" t="s">
        <v>348</v>
      </c>
      <c r="AS183" s="340" t="s">
        <v>348</v>
      </c>
      <c r="AT183" s="340" t="s">
        <v>22</v>
      </c>
      <c r="AU183" s="340"/>
      <c r="AV183" s="340"/>
      <c r="AW183" s="340"/>
    </row>
    <row r="184" spans="1:49" ht="15" thickBot="1" x14ac:dyDescent="0.4">
      <c r="A184" s="322" t="s">
        <v>230</v>
      </c>
      <c r="B184" s="322" t="s">
        <v>870</v>
      </c>
      <c r="C184" s="349">
        <v>15</v>
      </c>
      <c r="D184" s="340">
        <v>10898393.617371401</v>
      </c>
      <c r="E184" s="341">
        <v>0.7</v>
      </c>
      <c r="F184" s="340">
        <v>114433132.982399</v>
      </c>
      <c r="G184" s="340"/>
      <c r="H184" s="340"/>
      <c r="I184" s="340"/>
      <c r="J184" s="340">
        <v>7628875.5321599599</v>
      </c>
      <c r="K184" s="340">
        <v>7628875.5321599599</v>
      </c>
      <c r="L184" s="340">
        <v>7628875.5321599599</v>
      </c>
      <c r="M184" s="340">
        <v>7628875.5321599599</v>
      </c>
      <c r="N184" s="340">
        <v>7628875.5321599599</v>
      </c>
      <c r="O184" s="340">
        <v>7628875.5321599599</v>
      </c>
      <c r="P184" s="340">
        <v>7628875.5321599599</v>
      </c>
      <c r="Q184" s="340">
        <v>7628875.5321599599</v>
      </c>
      <c r="R184" s="340">
        <v>7628875.5321599599</v>
      </c>
      <c r="S184" s="340">
        <v>7628875.5321599599</v>
      </c>
      <c r="T184" s="340">
        <v>7628875.5321599599</v>
      </c>
      <c r="U184" s="340">
        <v>7628875.5321599599</v>
      </c>
      <c r="V184" s="340">
        <v>7628875.5321599599</v>
      </c>
      <c r="W184" s="340">
        <v>7628875.5321599599</v>
      </c>
      <c r="X184" s="340">
        <v>7628875.5321599599</v>
      </c>
      <c r="Y184" s="340"/>
      <c r="Z184" s="340"/>
      <c r="AA184" s="340"/>
      <c r="AB184" s="340"/>
      <c r="AC184" s="340"/>
      <c r="AD184" s="340"/>
      <c r="AE184" s="340"/>
      <c r="AF184" s="340"/>
      <c r="AG184" s="340"/>
      <c r="AH184" s="340"/>
      <c r="AI184" s="340"/>
      <c r="AJ184" s="340"/>
      <c r="AK184" s="340"/>
      <c r="AL184" s="340"/>
      <c r="AM184" s="340"/>
      <c r="AN184" s="340" t="s">
        <v>709</v>
      </c>
      <c r="AO184" s="340" t="s">
        <v>1245</v>
      </c>
      <c r="AP184" s="340" t="s">
        <v>507</v>
      </c>
      <c r="AQ184" s="340" t="s">
        <v>198</v>
      </c>
      <c r="AR184" s="340" t="s">
        <v>482</v>
      </c>
      <c r="AS184" s="340" t="s">
        <v>482</v>
      </c>
      <c r="AT184" s="340" t="s">
        <v>23</v>
      </c>
      <c r="AU184" s="340"/>
      <c r="AV184" s="340"/>
      <c r="AW184" s="340"/>
    </row>
    <row r="185" spans="1:49" ht="15" thickBot="1" x14ac:dyDescent="0.4">
      <c r="A185" s="322" t="s">
        <v>22</v>
      </c>
      <c r="B185" s="322" t="s">
        <v>871</v>
      </c>
      <c r="C185" s="349">
        <v>12.2535976415043</v>
      </c>
      <c r="D185" s="340">
        <v>13376411.276577899</v>
      </c>
      <c r="E185" s="341">
        <v>0.8</v>
      </c>
      <c r="F185" s="340">
        <v>90072838.847035199</v>
      </c>
      <c r="G185" s="340"/>
      <c r="H185" s="340"/>
      <c r="I185" s="340"/>
      <c r="J185" s="340">
        <v>10701129.021262299</v>
      </c>
      <c r="K185" s="340">
        <v>10638750.141301</v>
      </c>
      <c r="L185" s="340">
        <v>10295770.155917101</v>
      </c>
      <c r="M185" s="340">
        <v>7798858.6139017399</v>
      </c>
      <c r="N185" s="340">
        <v>6391768.9010279505</v>
      </c>
      <c r="O185" s="340">
        <v>6067258.2650264297</v>
      </c>
      <c r="P185" s="340">
        <v>5936192.4415483801</v>
      </c>
      <c r="Q185" s="340">
        <v>5875558.1818831302</v>
      </c>
      <c r="R185" s="340">
        <v>5831369.0237344</v>
      </c>
      <c r="S185" s="340">
        <v>5676974.3154969197</v>
      </c>
      <c r="T185" s="340">
        <v>5403817.5248939702</v>
      </c>
      <c r="U185" s="340">
        <v>3368339.5587585401</v>
      </c>
      <c r="V185" s="340">
        <v>2164856.2317561698</v>
      </c>
      <c r="W185" s="340">
        <v>2061128.8816794001</v>
      </c>
      <c r="X185" s="340">
        <v>1861067.58884783</v>
      </c>
      <c r="Y185" s="340"/>
      <c r="Z185" s="340"/>
      <c r="AA185" s="340"/>
      <c r="AB185" s="340"/>
      <c r="AC185" s="340"/>
      <c r="AD185" s="340"/>
      <c r="AE185" s="340"/>
      <c r="AF185" s="340"/>
      <c r="AG185" s="340"/>
      <c r="AH185" s="340"/>
      <c r="AI185" s="340"/>
      <c r="AJ185" s="340"/>
      <c r="AK185" s="340"/>
      <c r="AL185" s="340"/>
      <c r="AM185" s="340"/>
      <c r="AN185" s="340" t="s">
        <v>709</v>
      </c>
      <c r="AO185" s="340" t="s">
        <v>1245</v>
      </c>
      <c r="AP185" s="340" t="s">
        <v>507</v>
      </c>
      <c r="AQ185" s="340" t="s">
        <v>198</v>
      </c>
      <c r="AR185" s="340" t="s">
        <v>480</v>
      </c>
      <c r="AS185" s="340" t="s">
        <v>480</v>
      </c>
      <c r="AT185" s="340" t="s">
        <v>22</v>
      </c>
      <c r="AU185" s="340"/>
      <c r="AV185" s="340"/>
      <c r="AW185" s="340"/>
    </row>
    <row r="186" spans="1:49" ht="15" thickBot="1" x14ac:dyDescent="0.4">
      <c r="A186" s="322" t="s">
        <v>24</v>
      </c>
      <c r="B186" s="322" t="s">
        <v>872</v>
      </c>
      <c r="C186" s="349">
        <v>15</v>
      </c>
      <c r="D186" s="340">
        <v>2990936.94620742</v>
      </c>
      <c r="E186" s="341">
        <v>0.7</v>
      </c>
      <c r="F186" s="340">
        <v>31404837.9351779</v>
      </c>
      <c r="G186" s="340"/>
      <c r="H186" s="340"/>
      <c r="I186" s="340"/>
      <c r="J186" s="340">
        <v>2093655.8623452</v>
      </c>
      <c r="K186" s="340">
        <v>2093655.8623452</v>
      </c>
      <c r="L186" s="340">
        <v>2093655.8623452</v>
      </c>
      <c r="M186" s="340">
        <v>2093655.8623452</v>
      </c>
      <c r="N186" s="340">
        <v>2093655.8623452</v>
      </c>
      <c r="O186" s="340">
        <v>2093655.8623452</v>
      </c>
      <c r="P186" s="340">
        <v>2093655.8623452</v>
      </c>
      <c r="Q186" s="340">
        <v>2093655.8623452</v>
      </c>
      <c r="R186" s="340">
        <v>2093655.8623452</v>
      </c>
      <c r="S186" s="340">
        <v>2093655.8623452</v>
      </c>
      <c r="T186" s="340">
        <v>2093655.8623452</v>
      </c>
      <c r="U186" s="340">
        <v>2093655.8623452</v>
      </c>
      <c r="V186" s="340">
        <v>2093655.8623452</v>
      </c>
      <c r="W186" s="340">
        <v>2093655.8623452</v>
      </c>
      <c r="X186" s="340">
        <v>2093655.8623452</v>
      </c>
      <c r="Y186" s="340"/>
      <c r="Z186" s="340"/>
      <c r="AA186" s="340"/>
      <c r="AB186" s="340"/>
      <c r="AC186" s="340"/>
      <c r="AD186" s="340"/>
      <c r="AE186" s="340"/>
      <c r="AF186" s="340"/>
      <c r="AG186" s="340"/>
      <c r="AH186" s="340"/>
      <c r="AI186" s="340"/>
      <c r="AJ186" s="340"/>
      <c r="AK186" s="340"/>
      <c r="AL186" s="340"/>
      <c r="AM186" s="340"/>
      <c r="AN186" s="340" t="s">
        <v>709</v>
      </c>
      <c r="AO186" s="340" t="s">
        <v>1245</v>
      </c>
      <c r="AP186" s="340" t="s">
        <v>507</v>
      </c>
      <c r="AQ186" s="340" t="s">
        <v>198</v>
      </c>
      <c r="AR186" s="340" t="s">
        <v>354</v>
      </c>
      <c r="AS186" s="340" t="s">
        <v>354</v>
      </c>
      <c r="AT186" s="340" t="s">
        <v>24</v>
      </c>
      <c r="AU186" s="340"/>
      <c r="AV186" s="340"/>
      <c r="AW186" s="340"/>
    </row>
    <row r="187" spans="1:49" ht="15" thickBot="1" x14ac:dyDescent="0.4">
      <c r="A187" s="322" t="s">
        <v>24</v>
      </c>
      <c r="B187" s="322" t="s">
        <v>873</v>
      </c>
      <c r="C187" s="349">
        <v>15</v>
      </c>
      <c r="D187" s="340">
        <v>2776775.3779005902</v>
      </c>
      <c r="E187" s="341">
        <v>0.7</v>
      </c>
      <c r="F187" s="340">
        <v>29156141.4679562</v>
      </c>
      <c r="G187" s="340"/>
      <c r="H187" s="340"/>
      <c r="I187" s="340"/>
      <c r="J187" s="340">
        <v>1943742.7645304101</v>
      </c>
      <c r="K187" s="340">
        <v>1943742.7645304101</v>
      </c>
      <c r="L187" s="340">
        <v>1943742.7645304101</v>
      </c>
      <c r="M187" s="340">
        <v>1943742.7645304101</v>
      </c>
      <c r="N187" s="340">
        <v>1943742.7645304101</v>
      </c>
      <c r="O187" s="340">
        <v>1943742.7645304101</v>
      </c>
      <c r="P187" s="340">
        <v>1943742.7645304101</v>
      </c>
      <c r="Q187" s="340">
        <v>1943742.7645304101</v>
      </c>
      <c r="R187" s="340">
        <v>1943742.7645304101</v>
      </c>
      <c r="S187" s="340">
        <v>1943742.7645304101</v>
      </c>
      <c r="T187" s="340">
        <v>1943742.7645304101</v>
      </c>
      <c r="U187" s="340">
        <v>1943742.7645304101</v>
      </c>
      <c r="V187" s="340">
        <v>1943742.7645304101</v>
      </c>
      <c r="W187" s="340">
        <v>1943742.7645304101</v>
      </c>
      <c r="X187" s="340">
        <v>1943742.7645304101</v>
      </c>
      <c r="Y187" s="340"/>
      <c r="Z187" s="340"/>
      <c r="AA187" s="340"/>
      <c r="AB187" s="340"/>
      <c r="AC187" s="340"/>
      <c r="AD187" s="340"/>
      <c r="AE187" s="340"/>
      <c r="AF187" s="340"/>
      <c r="AG187" s="340"/>
      <c r="AH187" s="340"/>
      <c r="AI187" s="340"/>
      <c r="AJ187" s="340"/>
      <c r="AK187" s="340"/>
      <c r="AL187" s="340"/>
      <c r="AM187" s="340"/>
      <c r="AN187" s="340" t="s">
        <v>709</v>
      </c>
      <c r="AO187" s="340" t="s">
        <v>1245</v>
      </c>
      <c r="AP187" s="340" t="s">
        <v>507</v>
      </c>
      <c r="AQ187" s="340" t="s">
        <v>198</v>
      </c>
      <c r="AR187" s="340" t="s">
        <v>874</v>
      </c>
      <c r="AS187" s="340" t="s">
        <v>874</v>
      </c>
      <c r="AT187" s="340" t="s">
        <v>24</v>
      </c>
      <c r="AU187" s="340"/>
      <c r="AV187" s="340"/>
      <c r="AW187" s="340"/>
    </row>
    <row r="188" spans="1:49" ht="15" thickBot="1" x14ac:dyDescent="0.4">
      <c r="A188" s="322" t="s">
        <v>22</v>
      </c>
      <c r="B188" s="322" t="s">
        <v>875</v>
      </c>
      <c r="C188" s="349">
        <v>14.797277300976599</v>
      </c>
      <c r="D188" s="340">
        <v>1822051.5866379801</v>
      </c>
      <c r="E188" s="341">
        <v>0.8</v>
      </c>
      <c r="F188" s="340">
        <v>21569122.0673333</v>
      </c>
      <c r="G188" s="340"/>
      <c r="H188" s="340"/>
      <c r="I188" s="340"/>
      <c r="J188" s="340">
        <v>1457641.2693103801</v>
      </c>
      <c r="K188" s="340">
        <v>1457641.2693103801</v>
      </c>
      <c r="L188" s="340">
        <v>1457641.2693103801</v>
      </c>
      <c r="M188" s="340">
        <v>1457641.2693103801</v>
      </c>
      <c r="N188" s="340">
        <v>1457641.2693103801</v>
      </c>
      <c r="O188" s="340">
        <v>1457641.2693103801</v>
      </c>
      <c r="P188" s="340">
        <v>1457641.2693103801</v>
      </c>
      <c r="Q188" s="340">
        <v>1457641.2693103801</v>
      </c>
      <c r="R188" s="340">
        <v>1457641.2693103801</v>
      </c>
      <c r="S188" s="340">
        <v>1457641.2693103801</v>
      </c>
      <c r="T188" s="340">
        <v>1457641.2693103801</v>
      </c>
      <c r="U188" s="340">
        <v>1457641.2693103801</v>
      </c>
      <c r="V188" s="340">
        <v>1457641.2693103801</v>
      </c>
      <c r="W188" s="340">
        <v>1457641.2693103801</v>
      </c>
      <c r="X188" s="340">
        <v>1162144.2969879201</v>
      </c>
      <c r="Y188" s="340"/>
      <c r="Z188" s="340"/>
      <c r="AA188" s="340"/>
      <c r="AB188" s="340"/>
      <c r="AC188" s="340"/>
      <c r="AD188" s="340"/>
      <c r="AE188" s="340"/>
      <c r="AF188" s="340"/>
      <c r="AG188" s="340"/>
      <c r="AH188" s="340"/>
      <c r="AI188" s="340"/>
      <c r="AJ188" s="340"/>
      <c r="AK188" s="340"/>
      <c r="AL188" s="340"/>
      <c r="AM188" s="340"/>
      <c r="AN188" s="340" t="s">
        <v>709</v>
      </c>
      <c r="AO188" s="340" t="s">
        <v>1245</v>
      </c>
      <c r="AP188" s="340" t="s">
        <v>507</v>
      </c>
      <c r="AQ188" s="340" t="s">
        <v>198</v>
      </c>
      <c r="AR188" s="340" t="s">
        <v>348</v>
      </c>
      <c r="AS188" s="340" t="s">
        <v>348</v>
      </c>
      <c r="AT188" s="340" t="s">
        <v>22</v>
      </c>
      <c r="AU188" s="340"/>
      <c r="AV188" s="340"/>
      <c r="AW188" s="340"/>
    </row>
    <row r="189" spans="1:49" ht="15" thickBot="1" x14ac:dyDescent="0.4">
      <c r="A189" s="322" t="s">
        <v>444</v>
      </c>
      <c r="B189" s="322" t="s">
        <v>876</v>
      </c>
      <c r="C189" s="349">
        <v>20</v>
      </c>
      <c r="D189" s="340">
        <v>1669277.9586640701</v>
      </c>
      <c r="E189" s="341">
        <v>0.7</v>
      </c>
      <c r="F189" s="340">
        <v>23369891.421296999</v>
      </c>
      <c r="G189" s="340"/>
      <c r="H189" s="340"/>
      <c r="I189" s="340"/>
      <c r="J189" s="340">
        <v>1168494.5710648501</v>
      </c>
      <c r="K189" s="340">
        <v>1168494.5710648501</v>
      </c>
      <c r="L189" s="340">
        <v>1168494.5710648501</v>
      </c>
      <c r="M189" s="340">
        <v>1168494.5710648501</v>
      </c>
      <c r="N189" s="340">
        <v>1168494.5710648501</v>
      </c>
      <c r="O189" s="340">
        <v>1168494.5710648501</v>
      </c>
      <c r="P189" s="340">
        <v>1168494.5710648501</v>
      </c>
      <c r="Q189" s="340">
        <v>1168494.5710648501</v>
      </c>
      <c r="R189" s="340">
        <v>1168494.5710648501</v>
      </c>
      <c r="S189" s="340">
        <v>1168494.5710648501</v>
      </c>
      <c r="T189" s="340">
        <v>1168494.5710648501</v>
      </c>
      <c r="U189" s="340">
        <v>1168494.5710648501</v>
      </c>
      <c r="V189" s="340">
        <v>1168494.5710648501</v>
      </c>
      <c r="W189" s="340">
        <v>1168494.5710648501</v>
      </c>
      <c r="X189" s="340">
        <v>1168494.5710648501</v>
      </c>
      <c r="Y189" s="340">
        <v>1168494.5710648501</v>
      </c>
      <c r="Z189" s="340">
        <v>1168494.5710648501</v>
      </c>
      <c r="AA189" s="340">
        <v>1168494.5710648501</v>
      </c>
      <c r="AB189" s="340">
        <v>1168494.5710648501</v>
      </c>
      <c r="AC189" s="340">
        <v>1168494.5710648501</v>
      </c>
      <c r="AD189" s="340"/>
      <c r="AE189" s="340"/>
      <c r="AF189" s="340"/>
      <c r="AG189" s="340"/>
      <c r="AH189" s="340"/>
      <c r="AI189" s="340"/>
      <c r="AJ189" s="340"/>
      <c r="AK189" s="340"/>
      <c r="AL189" s="340"/>
      <c r="AM189" s="340"/>
      <c r="AN189" s="340" t="s">
        <v>709</v>
      </c>
      <c r="AO189" s="340" t="s">
        <v>1245</v>
      </c>
      <c r="AP189" s="340" t="s">
        <v>507</v>
      </c>
      <c r="AQ189" s="340" t="s">
        <v>198</v>
      </c>
      <c r="AR189" s="340" t="s">
        <v>347</v>
      </c>
      <c r="AS189" s="340" t="s">
        <v>347</v>
      </c>
      <c r="AT189" s="340" t="s">
        <v>23</v>
      </c>
      <c r="AU189" s="340"/>
      <c r="AV189" s="340"/>
      <c r="AW189" s="340"/>
    </row>
    <row r="190" spans="1:49" ht="15" thickBot="1" x14ac:dyDescent="0.4">
      <c r="A190" s="322" t="s">
        <v>22</v>
      </c>
      <c r="B190" s="322" t="s">
        <v>877</v>
      </c>
      <c r="C190" s="349">
        <v>10</v>
      </c>
      <c r="D190" s="340">
        <v>4230086.0291111805</v>
      </c>
      <c r="E190" s="341">
        <v>0.8</v>
      </c>
      <c r="F190" s="340">
        <v>33840688.232889399</v>
      </c>
      <c r="G190" s="340"/>
      <c r="H190" s="340"/>
      <c r="I190" s="340"/>
      <c r="J190" s="340">
        <v>3384068.8232889399</v>
      </c>
      <c r="K190" s="340">
        <v>3384068.8232889399</v>
      </c>
      <c r="L190" s="340">
        <v>3384068.8232889399</v>
      </c>
      <c r="M190" s="340">
        <v>3384068.8232889399</v>
      </c>
      <c r="N190" s="340">
        <v>3384068.8232889399</v>
      </c>
      <c r="O190" s="340">
        <v>3384068.8232889399</v>
      </c>
      <c r="P190" s="340">
        <v>3384068.8232889399</v>
      </c>
      <c r="Q190" s="340">
        <v>3384068.8232889399</v>
      </c>
      <c r="R190" s="340">
        <v>3384068.8232889399</v>
      </c>
      <c r="S190" s="340">
        <v>3384068.8232889399</v>
      </c>
      <c r="T190" s="340"/>
      <c r="U190" s="340"/>
      <c r="V190" s="340"/>
      <c r="W190" s="340"/>
      <c r="X190" s="340"/>
      <c r="Y190" s="340"/>
      <c r="Z190" s="340"/>
      <c r="AA190" s="340"/>
      <c r="AB190" s="340"/>
      <c r="AC190" s="340"/>
      <c r="AD190" s="340"/>
      <c r="AE190" s="340"/>
      <c r="AF190" s="340"/>
      <c r="AG190" s="340"/>
      <c r="AH190" s="340"/>
      <c r="AI190" s="340"/>
      <c r="AJ190" s="340"/>
      <c r="AK190" s="340"/>
      <c r="AL190" s="340"/>
      <c r="AM190" s="340"/>
      <c r="AN190" s="340" t="s">
        <v>709</v>
      </c>
      <c r="AO190" s="340" t="s">
        <v>1245</v>
      </c>
      <c r="AP190" s="340" t="s">
        <v>507</v>
      </c>
      <c r="AQ190" s="340" t="s">
        <v>198</v>
      </c>
      <c r="AR190" s="340" t="s">
        <v>351</v>
      </c>
      <c r="AS190" s="340" t="s">
        <v>351</v>
      </c>
      <c r="AT190" s="340" t="s">
        <v>22</v>
      </c>
      <c r="AU190" s="340"/>
      <c r="AV190" s="340"/>
      <c r="AW190" s="340"/>
    </row>
    <row r="191" spans="1:49" ht="15" thickBot="1" x14ac:dyDescent="0.4">
      <c r="A191" s="322" t="s">
        <v>444</v>
      </c>
      <c r="B191" s="322" t="s">
        <v>878</v>
      </c>
      <c r="C191" s="349">
        <v>20</v>
      </c>
      <c r="D191" s="340">
        <v>1506796.88785594</v>
      </c>
      <c r="E191" s="341">
        <v>0.7</v>
      </c>
      <c r="F191" s="340">
        <v>21095156.429983102</v>
      </c>
      <c r="G191" s="340"/>
      <c r="H191" s="340"/>
      <c r="I191" s="340"/>
      <c r="J191" s="340">
        <v>1054757.82149916</v>
      </c>
      <c r="K191" s="340">
        <v>1054757.82149916</v>
      </c>
      <c r="L191" s="340">
        <v>1054757.82149916</v>
      </c>
      <c r="M191" s="340">
        <v>1054757.82149916</v>
      </c>
      <c r="N191" s="340">
        <v>1054757.82149916</v>
      </c>
      <c r="O191" s="340">
        <v>1054757.82149916</v>
      </c>
      <c r="P191" s="340">
        <v>1054757.82149916</v>
      </c>
      <c r="Q191" s="340">
        <v>1054757.82149916</v>
      </c>
      <c r="R191" s="340">
        <v>1054757.82149916</v>
      </c>
      <c r="S191" s="340">
        <v>1054757.82149916</v>
      </c>
      <c r="T191" s="340">
        <v>1054757.82149916</v>
      </c>
      <c r="U191" s="340">
        <v>1054757.82149916</v>
      </c>
      <c r="V191" s="340">
        <v>1054757.82149916</v>
      </c>
      <c r="W191" s="340">
        <v>1054757.82149916</v>
      </c>
      <c r="X191" s="340">
        <v>1054757.82149916</v>
      </c>
      <c r="Y191" s="340">
        <v>1054757.82149916</v>
      </c>
      <c r="Z191" s="340">
        <v>1054757.82149916</v>
      </c>
      <c r="AA191" s="340">
        <v>1054757.82149916</v>
      </c>
      <c r="AB191" s="340">
        <v>1054757.82149916</v>
      </c>
      <c r="AC191" s="340">
        <v>1054757.82149916</v>
      </c>
      <c r="AD191" s="340"/>
      <c r="AE191" s="340"/>
      <c r="AF191" s="340"/>
      <c r="AG191" s="340"/>
      <c r="AH191" s="340"/>
      <c r="AI191" s="340"/>
      <c r="AJ191" s="340"/>
      <c r="AK191" s="340"/>
      <c r="AL191" s="340"/>
      <c r="AM191" s="340"/>
      <c r="AN191" s="340" t="s">
        <v>709</v>
      </c>
      <c r="AO191" s="340" t="s">
        <v>1245</v>
      </c>
      <c r="AP191" s="340" t="s">
        <v>507</v>
      </c>
      <c r="AQ191" s="340" t="s">
        <v>198</v>
      </c>
      <c r="AR191" s="340" t="s">
        <v>347</v>
      </c>
      <c r="AS191" s="340" t="s">
        <v>347</v>
      </c>
      <c r="AT191" s="340" t="s">
        <v>23</v>
      </c>
      <c r="AU191" s="340"/>
      <c r="AV191" s="340"/>
      <c r="AW191" s="340"/>
    </row>
    <row r="192" spans="1:49" ht="15" thickBot="1" x14ac:dyDescent="0.4">
      <c r="A192" s="322" t="s">
        <v>24</v>
      </c>
      <c r="B192" s="322" t="s">
        <v>879</v>
      </c>
      <c r="C192" s="349">
        <v>15</v>
      </c>
      <c r="D192" s="340">
        <v>1308579.06086706</v>
      </c>
      <c r="E192" s="341">
        <v>0.7</v>
      </c>
      <c r="F192" s="340">
        <v>13740080.139104201</v>
      </c>
      <c r="G192" s="340"/>
      <c r="H192" s="340"/>
      <c r="I192" s="340"/>
      <c r="J192" s="340">
        <v>916005.34260694403</v>
      </c>
      <c r="K192" s="340">
        <v>916005.34260694403</v>
      </c>
      <c r="L192" s="340">
        <v>916005.34260694403</v>
      </c>
      <c r="M192" s="340">
        <v>916005.34260694403</v>
      </c>
      <c r="N192" s="340">
        <v>916005.34260694403</v>
      </c>
      <c r="O192" s="340">
        <v>916005.34260694403</v>
      </c>
      <c r="P192" s="340">
        <v>916005.34260694403</v>
      </c>
      <c r="Q192" s="340">
        <v>916005.34260694403</v>
      </c>
      <c r="R192" s="340">
        <v>916005.34260694403</v>
      </c>
      <c r="S192" s="340">
        <v>916005.34260694403</v>
      </c>
      <c r="T192" s="340">
        <v>916005.34260694403</v>
      </c>
      <c r="U192" s="340">
        <v>916005.34260694403</v>
      </c>
      <c r="V192" s="340">
        <v>916005.34260694403</v>
      </c>
      <c r="W192" s="340">
        <v>916005.34260694403</v>
      </c>
      <c r="X192" s="340">
        <v>916005.34260694403</v>
      </c>
      <c r="Y192" s="340"/>
      <c r="Z192" s="340"/>
      <c r="AA192" s="340"/>
      <c r="AB192" s="340"/>
      <c r="AC192" s="340"/>
      <c r="AD192" s="340"/>
      <c r="AE192" s="340"/>
      <c r="AF192" s="340"/>
      <c r="AG192" s="340"/>
      <c r="AH192" s="340"/>
      <c r="AI192" s="340"/>
      <c r="AJ192" s="340"/>
      <c r="AK192" s="340"/>
      <c r="AL192" s="340"/>
      <c r="AM192" s="340"/>
      <c r="AN192" s="340" t="s">
        <v>709</v>
      </c>
      <c r="AO192" s="340" t="s">
        <v>1245</v>
      </c>
      <c r="AP192" s="340" t="s">
        <v>507</v>
      </c>
      <c r="AQ192" s="340" t="s">
        <v>198</v>
      </c>
      <c r="AR192" s="340" t="s">
        <v>874</v>
      </c>
      <c r="AS192" s="340" t="s">
        <v>874</v>
      </c>
      <c r="AT192" s="340" t="s">
        <v>24</v>
      </c>
      <c r="AU192" s="340"/>
      <c r="AV192" s="340"/>
      <c r="AW192" s="340"/>
    </row>
    <row r="193" spans="1:49" ht="15" thickBot="1" x14ac:dyDescent="0.4">
      <c r="A193" s="322" t="s">
        <v>22</v>
      </c>
      <c r="B193" s="322" t="s">
        <v>880</v>
      </c>
      <c r="C193" s="349">
        <v>15</v>
      </c>
      <c r="D193" s="340">
        <v>1048805.71367339</v>
      </c>
      <c r="E193" s="341">
        <v>0.8</v>
      </c>
      <c r="F193" s="340">
        <v>12585668.5640807</v>
      </c>
      <c r="G193" s="340"/>
      <c r="H193" s="340"/>
      <c r="I193" s="340"/>
      <c r="J193" s="340">
        <v>839044.57093871303</v>
      </c>
      <c r="K193" s="340">
        <v>839044.57093871303</v>
      </c>
      <c r="L193" s="340">
        <v>839044.57093871303</v>
      </c>
      <c r="M193" s="340">
        <v>839044.57093871303</v>
      </c>
      <c r="N193" s="340">
        <v>839044.57093871303</v>
      </c>
      <c r="O193" s="340">
        <v>839044.57093871303</v>
      </c>
      <c r="P193" s="340">
        <v>839044.57093871303</v>
      </c>
      <c r="Q193" s="340">
        <v>839044.57093871303</v>
      </c>
      <c r="R193" s="340">
        <v>839044.57093871303</v>
      </c>
      <c r="S193" s="340">
        <v>839044.57093871303</v>
      </c>
      <c r="T193" s="340">
        <v>839044.57093871303</v>
      </c>
      <c r="U193" s="340">
        <v>839044.57093871303</v>
      </c>
      <c r="V193" s="340">
        <v>839044.57093871303</v>
      </c>
      <c r="W193" s="340">
        <v>839044.57093871303</v>
      </c>
      <c r="X193" s="340">
        <v>839044.57093871303</v>
      </c>
      <c r="Y193" s="340"/>
      <c r="Z193" s="340"/>
      <c r="AA193" s="340"/>
      <c r="AB193" s="340"/>
      <c r="AC193" s="340"/>
      <c r="AD193" s="340"/>
      <c r="AE193" s="340"/>
      <c r="AF193" s="340"/>
      <c r="AG193" s="340"/>
      <c r="AH193" s="340"/>
      <c r="AI193" s="340"/>
      <c r="AJ193" s="340"/>
      <c r="AK193" s="340"/>
      <c r="AL193" s="340"/>
      <c r="AM193" s="340"/>
      <c r="AN193" s="340" t="s">
        <v>709</v>
      </c>
      <c r="AO193" s="340" t="s">
        <v>1245</v>
      </c>
      <c r="AP193" s="340" t="s">
        <v>507</v>
      </c>
      <c r="AQ193" s="340" t="s">
        <v>198</v>
      </c>
      <c r="AR193" s="340" t="s">
        <v>348</v>
      </c>
      <c r="AS193" s="340" t="s">
        <v>348</v>
      </c>
      <c r="AT193" s="340" t="s">
        <v>22</v>
      </c>
      <c r="AU193" s="340"/>
      <c r="AV193" s="340"/>
      <c r="AW193" s="340"/>
    </row>
    <row r="194" spans="1:49" ht="15" thickBot="1" x14ac:dyDescent="0.4">
      <c r="A194" s="322" t="s">
        <v>444</v>
      </c>
      <c r="B194" s="322" t="s">
        <v>881</v>
      </c>
      <c r="C194" s="349">
        <v>15</v>
      </c>
      <c r="D194" s="340">
        <v>923454.206383546</v>
      </c>
      <c r="E194" s="341">
        <v>0.7</v>
      </c>
      <c r="F194" s="340">
        <v>9696269.1670272294</v>
      </c>
      <c r="G194" s="340"/>
      <c r="H194" s="340"/>
      <c r="I194" s="340"/>
      <c r="J194" s="340">
        <v>646417.94446848205</v>
      </c>
      <c r="K194" s="340">
        <v>646417.94446848205</v>
      </c>
      <c r="L194" s="340">
        <v>646417.94446848205</v>
      </c>
      <c r="M194" s="340">
        <v>646417.94446848205</v>
      </c>
      <c r="N194" s="340">
        <v>646417.94446848205</v>
      </c>
      <c r="O194" s="340">
        <v>646417.94446848205</v>
      </c>
      <c r="P194" s="340">
        <v>646417.94446848205</v>
      </c>
      <c r="Q194" s="340">
        <v>646417.94446848205</v>
      </c>
      <c r="R194" s="340">
        <v>646417.94446848205</v>
      </c>
      <c r="S194" s="340">
        <v>646417.94446848205</v>
      </c>
      <c r="T194" s="340">
        <v>646417.94446848205</v>
      </c>
      <c r="U194" s="340">
        <v>646417.94446848205</v>
      </c>
      <c r="V194" s="340">
        <v>646417.94446848205</v>
      </c>
      <c r="W194" s="340">
        <v>646417.94446848205</v>
      </c>
      <c r="X194" s="340">
        <v>646417.94446848205</v>
      </c>
      <c r="Y194" s="340"/>
      <c r="Z194" s="340"/>
      <c r="AA194" s="340"/>
      <c r="AB194" s="340"/>
      <c r="AC194" s="340"/>
      <c r="AD194" s="340"/>
      <c r="AE194" s="340"/>
      <c r="AF194" s="340"/>
      <c r="AG194" s="340"/>
      <c r="AH194" s="340"/>
      <c r="AI194" s="340"/>
      <c r="AJ194" s="340"/>
      <c r="AK194" s="340"/>
      <c r="AL194" s="340"/>
      <c r="AM194" s="340"/>
      <c r="AN194" s="340" t="s">
        <v>709</v>
      </c>
      <c r="AO194" s="340" t="s">
        <v>1245</v>
      </c>
      <c r="AP194" s="340" t="s">
        <v>507</v>
      </c>
      <c r="AQ194" s="340" t="s">
        <v>198</v>
      </c>
      <c r="AR194" s="340" t="s">
        <v>347</v>
      </c>
      <c r="AS194" s="340" t="s">
        <v>347</v>
      </c>
      <c r="AT194" s="340" t="s">
        <v>23</v>
      </c>
      <c r="AU194" s="340"/>
      <c r="AV194" s="340"/>
      <c r="AW194" s="340"/>
    </row>
    <row r="195" spans="1:49" ht="15" thickBot="1" x14ac:dyDescent="0.4">
      <c r="A195" s="322" t="s">
        <v>23</v>
      </c>
      <c r="B195" s="322" t="s">
        <v>882</v>
      </c>
      <c r="C195" s="349">
        <v>15</v>
      </c>
      <c r="D195" s="340">
        <v>887354.171782688</v>
      </c>
      <c r="E195" s="341">
        <v>0.7</v>
      </c>
      <c r="F195" s="340">
        <v>9317218.8037182204</v>
      </c>
      <c r="G195" s="340"/>
      <c r="H195" s="340"/>
      <c r="I195" s="340"/>
      <c r="J195" s="340">
        <v>621147.92024788202</v>
      </c>
      <c r="K195" s="340">
        <v>621147.92024788202</v>
      </c>
      <c r="L195" s="340">
        <v>621147.92024788202</v>
      </c>
      <c r="M195" s="340">
        <v>621147.92024788202</v>
      </c>
      <c r="N195" s="340">
        <v>621147.92024788202</v>
      </c>
      <c r="O195" s="340">
        <v>621147.92024788202</v>
      </c>
      <c r="P195" s="340">
        <v>621147.92024788202</v>
      </c>
      <c r="Q195" s="340">
        <v>621147.92024788202</v>
      </c>
      <c r="R195" s="340">
        <v>621147.92024788202</v>
      </c>
      <c r="S195" s="340">
        <v>621147.92024788202</v>
      </c>
      <c r="T195" s="340">
        <v>621147.92024788202</v>
      </c>
      <c r="U195" s="340">
        <v>621147.92024788202</v>
      </c>
      <c r="V195" s="340">
        <v>621147.92024788202</v>
      </c>
      <c r="W195" s="340">
        <v>621147.92024788202</v>
      </c>
      <c r="X195" s="340">
        <v>621147.92024788202</v>
      </c>
      <c r="Y195" s="340"/>
      <c r="Z195" s="340"/>
      <c r="AA195" s="340"/>
      <c r="AB195" s="340"/>
      <c r="AC195" s="340"/>
      <c r="AD195" s="340"/>
      <c r="AE195" s="340"/>
      <c r="AF195" s="340"/>
      <c r="AG195" s="340"/>
      <c r="AH195" s="340"/>
      <c r="AI195" s="340"/>
      <c r="AJ195" s="340"/>
      <c r="AK195" s="340"/>
      <c r="AL195" s="340"/>
      <c r="AM195" s="340"/>
      <c r="AN195" s="340" t="s">
        <v>709</v>
      </c>
      <c r="AO195" s="340" t="s">
        <v>1245</v>
      </c>
      <c r="AP195" s="340" t="s">
        <v>507</v>
      </c>
      <c r="AQ195" s="340" t="s">
        <v>198</v>
      </c>
      <c r="AR195" s="340" t="s">
        <v>231</v>
      </c>
      <c r="AS195" s="340" t="s">
        <v>231</v>
      </c>
      <c r="AT195" s="340" t="s">
        <v>487</v>
      </c>
      <c r="AU195" s="340"/>
      <c r="AV195" s="340"/>
      <c r="AW195" s="340"/>
    </row>
    <row r="196" spans="1:49" ht="15" thickBot="1" x14ac:dyDescent="0.4">
      <c r="A196" s="322" t="s">
        <v>444</v>
      </c>
      <c r="B196" s="322" t="s">
        <v>883</v>
      </c>
      <c r="C196" s="349">
        <v>25</v>
      </c>
      <c r="D196" s="340">
        <v>842694.20553616097</v>
      </c>
      <c r="E196" s="341">
        <v>0.7</v>
      </c>
      <c r="F196" s="340">
        <v>14747148.5968828</v>
      </c>
      <c r="G196" s="340"/>
      <c r="H196" s="340"/>
      <c r="I196" s="340"/>
      <c r="J196" s="340">
        <v>589885.94387531304</v>
      </c>
      <c r="K196" s="340">
        <v>589885.94387531304</v>
      </c>
      <c r="L196" s="340">
        <v>589885.94387531304</v>
      </c>
      <c r="M196" s="340">
        <v>589885.94387531304</v>
      </c>
      <c r="N196" s="340">
        <v>589885.94387531304</v>
      </c>
      <c r="O196" s="340">
        <v>589885.94387531304</v>
      </c>
      <c r="P196" s="340">
        <v>589885.94387531304</v>
      </c>
      <c r="Q196" s="340">
        <v>589885.94387531304</v>
      </c>
      <c r="R196" s="340">
        <v>589885.94387531304</v>
      </c>
      <c r="S196" s="340">
        <v>589885.94387531304</v>
      </c>
      <c r="T196" s="340">
        <v>589885.94387531304</v>
      </c>
      <c r="U196" s="340">
        <v>589885.94387531304</v>
      </c>
      <c r="V196" s="340">
        <v>589885.94387531304</v>
      </c>
      <c r="W196" s="340">
        <v>589885.94387531304</v>
      </c>
      <c r="X196" s="340">
        <v>589885.94387531304</v>
      </c>
      <c r="Y196" s="340">
        <v>589885.94387531304</v>
      </c>
      <c r="Z196" s="340">
        <v>589885.94387531304</v>
      </c>
      <c r="AA196" s="340">
        <v>589885.94387531304</v>
      </c>
      <c r="AB196" s="340">
        <v>589885.94387531304</v>
      </c>
      <c r="AC196" s="340">
        <v>589885.94387531304</v>
      </c>
      <c r="AD196" s="340">
        <v>589885.94387531304</v>
      </c>
      <c r="AE196" s="340">
        <v>589885.94387531304</v>
      </c>
      <c r="AF196" s="340">
        <v>589885.94387531304</v>
      </c>
      <c r="AG196" s="340">
        <v>589885.94387531304</v>
      </c>
      <c r="AH196" s="340">
        <v>589885.94387531304</v>
      </c>
      <c r="AI196" s="340"/>
      <c r="AJ196" s="340"/>
      <c r="AK196" s="340"/>
      <c r="AL196" s="340"/>
      <c r="AM196" s="340"/>
      <c r="AN196" s="340" t="s">
        <v>709</v>
      </c>
      <c r="AO196" s="340" t="s">
        <v>1245</v>
      </c>
      <c r="AP196" s="340" t="s">
        <v>507</v>
      </c>
      <c r="AQ196" s="340" t="s">
        <v>198</v>
      </c>
      <c r="AR196" s="340" t="s">
        <v>347</v>
      </c>
      <c r="AS196" s="340" t="s">
        <v>347</v>
      </c>
      <c r="AT196" s="340" t="s">
        <v>23</v>
      </c>
      <c r="AU196" s="340"/>
      <c r="AV196" s="340"/>
      <c r="AW196" s="340"/>
    </row>
    <row r="197" spans="1:49" ht="15" thickBot="1" x14ac:dyDescent="0.4">
      <c r="A197" s="322" t="s">
        <v>233</v>
      </c>
      <c r="B197" s="322" t="s">
        <v>884</v>
      </c>
      <c r="C197" s="349">
        <v>2</v>
      </c>
      <c r="D197" s="340">
        <v>800609.50076257798</v>
      </c>
      <c r="E197" s="341">
        <v>0.7</v>
      </c>
      <c r="F197" s="340">
        <v>1120853.30106761</v>
      </c>
      <c r="G197" s="340"/>
      <c r="H197" s="340"/>
      <c r="I197" s="340"/>
      <c r="J197" s="340">
        <v>560426.65053380502</v>
      </c>
      <c r="K197" s="340">
        <v>560426.65053380502</v>
      </c>
      <c r="L197" s="340"/>
      <c r="M197" s="340"/>
      <c r="N197" s="340"/>
      <c r="O197" s="340"/>
      <c r="P197" s="340"/>
      <c r="Q197" s="340"/>
      <c r="R197" s="340"/>
      <c r="S197" s="340"/>
      <c r="T197" s="340"/>
      <c r="U197" s="340"/>
      <c r="V197" s="340"/>
      <c r="W197" s="340"/>
      <c r="X197" s="340"/>
      <c r="Y197" s="340"/>
      <c r="Z197" s="340"/>
      <c r="AA197" s="340"/>
      <c r="AB197" s="340"/>
      <c r="AC197" s="340"/>
      <c r="AD197" s="340"/>
      <c r="AE197" s="340"/>
      <c r="AF197" s="340"/>
      <c r="AG197" s="340"/>
      <c r="AH197" s="340"/>
      <c r="AI197" s="340"/>
      <c r="AJ197" s="340"/>
      <c r="AK197" s="340"/>
      <c r="AL197" s="340"/>
      <c r="AM197" s="340"/>
      <c r="AN197" s="340" t="s">
        <v>709</v>
      </c>
      <c r="AO197" s="340" t="s">
        <v>1245</v>
      </c>
      <c r="AP197" s="340" t="s">
        <v>507</v>
      </c>
      <c r="AQ197" s="340" t="s">
        <v>198</v>
      </c>
      <c r="AR197" s="340" t="s">
        <v>347</v>
      </c>
      <c r="AS197" s="340" t="s">
        <v>347</v>
      </c>
      <c r="AT197" s="340" t="s">
        <v>23</v>
      </c>
      <c r="AU197" s="340"/>
      <c r="AV197" s="340"/>
      <c r="AW197" s="340"/>
    </row>
    <row r="198" spans="1:49" ht="15" thickBot="1" x14ac:dyDescent="0.4">
      <c r="A198" s="322" t="s">
        <v>230</v>
      </c>
      <c r="B198" s="322" t="s">
        <v>885</v>
      </c>
      <c r="C198" s="349">
        <v>15</v>
      </c>
      <c r="D198" s="340">
        <v>1183021.51120135</v>
      </c>
      <c r="E198" s="341">
        <v>0.7</v>
      </c>
      <c r="F198" s="340">
        <v>12421725.8676141</v>
      </c>
      <c r="G198" s="340"/>
      <c r="H198" s="340"/>
      <c r="I198" s="340"/>
      <c r="J198" s="340">
        <v>828115.05784094299</v>
      </c>
      <c r="K198" s="340">
        <v>828115.05784094299</v>
      </c>
      <c r="L198" s="340">
        <v>828115.05784094299</v>
      </c>
      <c r="M198" s="340">
        <v>828115.05784094299</v>
      </c>
      <c r="N198" s="340">
        <v>828115.05784094299</v>
      </c>
      <c r="O198" s="340">
        <v>828115.05784094299</v>
      </c>
      <c r="P198" s="340">
        <v>828115.05784094299</v>
      </c>
      <c r="Q198" s="340">
        <v>828115.05784094299</v>
      </c>
      <c r="R198" s="340">
        <v>828115.05784094299</v>
      </c>
      <c r="S198" s="340">
        <v>828115.05784094299</v>
      </c>
      <c r="T198" s="340">
        <v>828115.05784094299</v>
      </c>
      <c r="U198" s="340">
        <v>828115.05784094299</v>
      </c>
      <c r="V198" s="340">
        <v>828115.05784094299</v>
      </c>
      <c r="W198" s="340">
        <v>828115.05784094299</v>
      </c>
      <c r="X198" s="340">
        <v>828115.05784094299</v>
      </c>
      <c r="Y198" s="340"/>
      <c r="Z198" s="340"/>
      <c r="AA198" s="340"/>
      <c r="AB198" s="340"/>
      <c r="AC198" s="340"/>
      <c r="AD198" s="340"/>
      <c r="AE198" s="340"/>
      <c r="AF198" s="340"/>
      <c r="AG198" s="340"/>
      <c r="AH198" s="340"/>
      <c r="AI198" s="340"/>
      <c r="AJ198" s="340"/>
      <c r="AK198" s="340"/>
      <c r="AL198" s="340"/>
      <c r="AM198" s="340"/>
      <c r="AN198" s="340" t="s">
        <v>709</v>
      </c>
      <c r="AO198" s="340" t="s">
        <v>1245</v>
      </c>
      <c r="AP198" s="340" t="s">
        <v>507</v>
      </c>
      <c r="AQ198" s="340" t="s">
        <v>198</v>
      </c>
      <c r="AR198" s="340" t="s">
        <v>482</v>
      </c>
      <c r="AS198" s="340" t="s">
        <v>482</v>
      </c>
      <c r="AT198" s="340" t="s">
        <v>23</v>
      </c>
      <c r="AU198" s="340"/>
      <c r="AV198" s="340"/>
      <c r="AW198" s="340"/>
    </row>
    <row r="199" spans="1:49" ht="15" thickBot="1" x14ac:dyDescent="0.4">
      <c r="A199" s="322" t="s">
        <v>23</v>
      </c>
      <c r="B199" s="322" t="s">
        <v>886</v>
      </c>
      <c r="C199" s="349">
        <v>23</v>
      </c>
      <c r="D199" s="340">
        <v>1299782.5882709301</v>
      </c>
      <c r="E199" s="341">
        <v>0.7</v>
      </c>
      <c r="F199" s="340">
        <v>20926499.671162002</v>
      </c>
      <c r="G199" s="340"/>
      <c r="H199" s="340"/>
      <c r="I199" s="340"/>
      <c r="J199" s="340">
        <v>909847.81178965</v>
      </c>
      <c r="K199" s="340">
        <v>909847.81178965</v>
      </c>
      <c r="L199" s="340">
        <v>909847.81178965</v>
      </c>
      <c r="M199" s="340">
        <v>909847.81178965</v>
      </c>
      <c r="N199" s="340">
        <v>909847.81178965</v>
      </c>
      <c r="O199" s="340">
        <v>909847.81178965</v>
      </c>
      <c r="P199" s="340">
        <v>909847.81178965</v>
      </c>
      <c r="Q199" s="340">
        <v>909847.81178965</v>
      </c>
      <c r="R199" s="340">
        <v>909847.81178965</v>
      </c>
      <c r="S199" s="340">
        <v>909847.81178965</v>
      </c>
      <c r="T199" s="340">
        <v>909847.81178965</v>
      </c>
      <c r="U199" s="340">
        <v>909847.81178965</v>
      </c>
      <c r="V199" s="340">
        <v>909847.81178965</v>
      </c>
      <c r="W199" s="340">
        <v>909847.81178965</v>
      </c>
      <c r="X199" s="340">
        <v>909847.81178965</v>
      </c>
      <c r="Y199" s="340">
        <v>909847.81178965</v>
      </c>
      <c r="Z199" s="340">
        <v>909847.81178965</v>
      </c>
      <c r="AA199" s="340">
        <v>909847.81178965</v>
      </c>
      <c r="AB199" s="340">
        <v>909847.81178965</v>
      </c>
      <c r="AC199" s="340">
        <v>909847.81178965</v>
      </c>
      <c r="AD199" s="340">
        <v>909847.81178965</v>
      </c>
      <c r="AE199" s="340">
        <v>909847.81178965</v>
      </c>
      <c r="AF199" s="340">
        <v>909847.81178965</v>
      </c>
      <c r="AG199" s="340"/>
      <c r="AH199" s="340"/>
      <c r="AI199" s="340"/>
      <c r="AJ199" s="340"/>
      <c r="AK199" s="340"/>
      <c r="AL199" s="340"/>
      <c r="AM199" s="340"/>
      <c r="AN199" s="340" t="s">
        <v>709</v>
      </c>
      <c r="AO199" s="340" t="s">
        <v>1245</v>
      </c>
      <c r="AP199" s="340" t="s">
        <v>507</v>
      </c>
      <c r="AQ199" s="340" t="s">
        <v>198</v>
      </c>
      <c r="AR199" s="340" t="s">
        <v>494</v>
      </c>
      <c r="AS199" s="340" t="s">
        <v>494</v>
      </c>
      <c r="AT199" s="340" t="s">
        <v>23</v>
      </c>
      <c r="AU199" s="340"/>
      <c r="AV199" s="340"/>
      <c r="AW199" s="340"/>
    </row>
    <row r="200" spans="1:49" ht="15" thickBot="1" x14ac:dyDescent="0.4">
      <c r="A200" s="322" t="s">
        <v>23</v>
      </c>
      <c r="B200" s="322" t="s">
        <v>887</v>
      </c>
      <c r="C200" s="349">
        <v>23</v>
      </c>
      <c r="D200" s="340">
        <v>1740785.6605707</v>
      </c>
      <c r="E200" s="341">
        <v>0.7</v>
      </c>
      <c r="F200" s="340">
        <v>28026649.135188401</v>
      </c>
      <c r="G200" s="340"/>
      <c r="H200" s="340"/>
      <c r="I200" s="340"/>
      <c r="J200" s="340">
        <v>1218549.9623994899</v>
      </c>
      <c r="K200" s="340">
        <v>1218549.9623994899</v>
      </c>
      <c r="L200" s="340">
        <v>1218549.9623994899</v>
      </c>
      <c r="M200" s="340">
        <v>1218549.9623994899</v>
      </c>
      <c r="N200" s="340">
        <v>1218549.9623994899</v>
      </c>
      <c r="O200" s="340">
        <v>1218549.9623994899</v>
      </c>
      <c r="P200" s="340">
        <v>1218549.9623994899</v>
      </c>
      <c r="Q200" s="340">
        <v>1218549.9623994899</v>
      </c>
      <c r="R200" s="340">
        <v>1218549.9623994899</v>
      </c>
      <c r="S200" s="340">
        <v>1218549.9623994899</v>
      </c>
      <c r="T200" s="340">
        <v>1218549.9623994899</v>
      </c>
      <c r="U200" s="340">
        <v>1218549.9623994899</v>
      </c>
      <c r="V200" s="340">
        <v>1218549.9623994899</v>
      </c>
      <c r="W200" s="340">
        <v>1218549.9623994899</v>
      </c>
      <c r="X200" s="340">
        <v>1218549.9623994899</v>
      </c>
      <c r="Y200" s="340">
        <v>1218549.9623994899</v>
      </c>
      <c r="Z200" s="340">
        <v>1218549.9623994899</v>
      </c>
      <c r="AA200" s="340">
        <v>1218549.9623994899</v>
      </c>
      <c r="AB200" s="340">
        <v>1218549.9623994899</v>
      </c>
      <c r="AC200" s="340">
        <v>1218549.9623994899</v>
      </c>
      <c r="AD200" s="340">
        <v>1218549.9623994899</v>
      </c>
      <c r="AE200" s="340">
        <v>1218549.9623994899</v>
      </c>
      <c r="AF200" s="340">
        <v>1218549.9623994899</v>
      </c>
      <c r="AG200" s="340"/>
      <c r="AH200" s="340"/>
      <c r="AI200" s="340"/>
      <c r="AJ200" s="340"/>
      <c r="AK200" s="340"/>
      <c r="AL200" s="340"/>
      <c r="AM200" s="340"/>
      <c r="AN200" s="340" t="s">
        <v>709</v>
      </c>
      <c r="AO200" s="340" t="s">
        <v>1245</v>
      </c>
      <c r="AP200" s="340" t="s">
        <v>507</v>
      </c>
      <c r="AQ200" s="340" t="s">
        <v>198</v>
      </c>
      <c r="AR200" s="340" t="s">
        <v>494</v>
      </c>
      <c r="AS200" s="340" t="s">
        <v>494</v>
      </c>
      <c r="AT200" s="340" t="s">
        <v>23</v>
      </c>
      <c r="AU200" s="340"/>
      <c r="AV200" s="340"/>
      <c r="AW200" s="340"/>
    </row>
    <row r="201" spans="1:49" ht="15" thickBot="1" x14ac:dyDescent="0.4">
      <c r="A201" s="322" t="s">
        <v>24</v>
      </c>
      <c r="B201" s="322" t="s">
        <v>888</v>
      </c>
      <c r="C201" s="349">
        <v>15</v>
      </c>
      <c r="D201" s="340">
        <v>476934.13975826203</v>
      </c>
      <c r="E201" s="341">
        <v>0.7</v>
      </c>
      <c r="F201" s="340">
        <v>5007808.4674617499</v>
      </c>
      <c r="G201" s="340"/>
      <c r="H201" s="340"/>
      <c r="I201" s="340"/>
      <c r="J201" s="340">
        <v>333853.89783078298</v>
      </c>
      <c r="K201" s="340">
        <v>333853.89783078298</v>
      </c>
      <c r="L201" s="340">
        <v>333853.89783078298</v>
      </c>
      <c r="M201" s="340">
        <v>333853.89783078298</v>
      </c>
      <c r="N201" s="340">
        <v>333853.89783078298</v>
      </c>
      <c r="O201" s="340">
        <v>333853.89783078298</v>
      </c>
      <c r="P201" s="340">
        <v>333853.89783078298</v>
      </c>
      <c r="Q201" s="340">
        <v>333853.89783078298</v>
      </c>
      <c r="R201" s="340">
        <v>333853.89783078298</v>
      </c>
      <c r="S201" s="340">
        <v>333853.89783078298</v>
      </c>
      <c r="T201" s="340">
        <v>333853.89783078298</v>
      </c>
      <c r="U201" s="340">
        <v>333853.89783078298</v>
      </c>
      <c r="V201" s="340">
        <v>333853.89783078298</v>
      </c>
      <c r="W201" s="340">
        <v>333853.89783078298</v>
      </c>
      <c r="X201" s="340">
        <v>333853.89783078298</v>
      </c>
      <c r="Y201" s="340"/>
      <c r="Z201" s="340"/>
      <c r="AA201" s="340"/>
      <c r="AB201" s="340"/>
      <c r="AC201" s="340"/>
      <c r="AD201" s="340"/>
      <c r="AE201" s="340"/>
      <c r="AF201" s="340"/>
      <c r="AG201" s="340"/>
      <c r="AH201" s="340"/>
      <c r="AI201" s="340"/>
      <c r="AJ201" s="340"/>
      <c r="AK201" s="340"/>
      <c r="AL201" s="340"/>
      <c r="AM201" s="340"/>
      <c r="AN201" s="340" t="s">
        <v>709</v>
      </c>
      <c r="AO201" s="340" t="s">
        <v>1245</v>
      </c>
      <c r="AP201" s="340" t="s">
        <v>507</v>
      </c>
      <c r="AQ201" s="340" t="s">
        <v>198</v>
      </c>
      <c r="AR201" s="340" t="s">
        <v>352</v>
      </c>
      <c r="AS201" s="340" t="s">
        <v>352</v>
      </c>
      <c r="AT201" s="340" t="s">
        <v>24</v>
      </c>
      <c r="AU201" s="340"/>
      <c r="AV201" s="340"/>
      <c r="AW201" s="340"/>
    </row>
    <row r="202" spans="1:49" ht="15" thickBot="1" x14ac:dyDescent="0.4">
      <c r="A202" s="322" t="s">
        <v>232</v>
      </c>
      <c r="B202" s="322" t="s">
        <v>889</v>
      </c>
      <c r="C202" s="349">
        <v>20</v>
      </c>
      <c r="D202" s="340">
        <v>359948.09075287502</v>
      </c>
      <c r="E202" s="341">
        <v>0.7</v>
      </c>
      <c r="F202" s="340">
        <v>5039273.2705402402</v>
      </c>
      <c r="G202" s="340"/>
      <c r="H202" s="340"/>
      <c r="I202" s="340"/>
      <c r="J202" s="340">
        <v>251963.66352701199</v>
      </c>
      <c r="K202" s="340">
        <v>251963.66352701199</v>
      </c>
      <c r="L202" s="340">
        <v>251963.66352701199</v>
      </c>
      <c r="M202" s="340">
        <v>251963.66352701199</v>
      </c>
      <c r="N202" s="340">
        <v>251963.66352701199</v>
      </c>
      <c r="O202" s="340">
        <v>251963.66352701199</v>
      </c>
      <c r="P202" s="340">
        <v>251963.66352701199</v>
      </c>
      <c r="Q202" s="340">
        <v>251963.66352701199</v>
      </c>
      <c r="R202" s="340">
        <v>251963.66352701199</v>
      </c>
      <c r="S202" s="340">
        <v>251963.66352701199</v>
      </c>
      <c r="T202" s="340">
        <v>251963.66352701199</v>
      </c>
      <c r="U202" s="340">
        <v>251963.66352701199</v>
      </c>
      <c r="V202" s="340">
        <v>251963.66352701199</v>
      </c>
      <c r="W202" s="340">
        <v>251963.66352701199</v>
      </c>
      <c r="X202" s="340">
        <v>251963.66352701199</v>
      </c>
      <c r="Y202" s="340">
        <v>251963.66352701199</v>
      </c>
      <c r="Z202" s="340">
        <v>251963.66352701199</v>
      </c>
      <c r="AA202" s="340">
        <v>251963.66352701199</v>
      </c>
      <c r="AB202" s="340">
        <v>251963.66352701199</v>
      </c>
      <c r="AC202" s="340">
        <v>251963.66352701199</v>
      </c>
      <c r="AD202" s="340"/>
      <c r="AE202" s="340"/>
      <c r="AF202" s="340"/>
      <c r="AG202" s="340"/>
      <c r="AH202" s="340"/>
      <c r="AI202" s="340"/>
      <c r="AJ202" s="340"/>
      <c r="AK202" s="340"/>
      <c r="AL202" s="340"/>
      <c r="AM202" s="340"/>
      <c r="AN202" s="340" t="s">
        <v>709</v>
      </c>
      <c r="AO202" s="340" t="s">
        <v>1245</v>
      </c>
      <c r="AP202" s="340" t="s">
        <v>507</v>
      </c>
      <c r="AQ202" s="340" t="s">
        <v>198</v>
      </c>
      <c r="AR202" s="340" t="s">
        <v>493</v>
      </c>
      <c r="AS202" s="340" t="s">
        <v>493</v>
      </c>
      <c r="AT202" s="340" t="s">
        <v>232</v>
      </c>
      <c r="AU202" s="340"/>
      <c r="AV202" s="340"/>
      <c r="AW202" s="340"/>
    </row>
    <row r="203" spans="1:49" ht="15" thickBot="1" x14ac:dyDescent="0.4">
      <c r="A203" s="322" t="s">
        <v>24</v>
      </c>
      <c r="B203" s="322" t="s">
        <v>366</v>
      </c>
      <c r="C203" s="349">
        <v>5</v>
      </c>
      <c r="D203" s="340">
        <v>351167.35812838201</v>
      </c>
      <c r="E203" s="341">
        <v>0.7</v>
      </c>
      <c r="F203" s="340">
        <v>1229085.7534493399</v>
      </c>
      <c r="G203" s="340"/>
      <c r="H203" s="340"/>
      <c r="I203" s="340"/>
      <c r="J203" s="340">
        <v>245817.15068986799</v>
      </c>
      <c r="K203" s="340">
        <v>245817.15068986799</v>
      </c>
      <c r="L203" s="340">
        <v>245817.15068986799</v>
      </c>
      <c r="M203" s="340">
        <v>245817.15068986799</v>
      </c>
      <c r="N203" s="340">
        <v>245817.15068986799</v>
      </c>
      <c r="O203" s="340"/>
      <c r="P203" s="340"/>
      <c r="Q203" s="340"/>
      <c r="R203" s="340"/>
      <c r="S203" s="340"/>
      <c r="T203" s="340"/>
      <c r="U203" s="340"/>
      <c r="V203" s="340"/>
      <c r="W203" s="340"/>
      <c r="X203" s="340"/>
      <c r="Y203" s="340"/>
      <c r="Z203" s="340"/>
      <c r="AA203" s="340"/>
      <c r="AB203" s="340"/>
      <c r="AC203" s="340"/>
      <c r="AD203" s="340"/>
      <c r="AE203" s="340"/>
      <c r="AF203" s="340"/>
      <c r="AG203" s="340"/>
      <c r="AH203" s="340"/>
      <c r="AI203" s="340"/>
      <c r="AJ203" s="340"/>
      <c r="AK203" s="340"/>
      <c r="AL203" s="340"/>
      <c r="AM203" s="340"/>
      <c r="AN203" s="340" t="s">
        <v>709</v>
      </c>
      <c r="AO203" s="340" t="s">
        <v>1245</v>
      </c>
      <c r="AP203" s="340" t="s">
        <v>507</v>
      </c>
      <c r="AQ203" s="340" t="s">
        <v>198</v>
      </c>
      <c r="AR203" s="340" t="s">
        <v>366</v>
      </c>
      <c r="AS203" s="340" t="s">
        <v>366</v>
      </c>
      <c r="AT203" s="340" t="s">
        <v>24</v>
      </c>
      <c r="AU203" s="340"/>
      <c r="AV203" s="340"/>
      <c r="AW203" s="340"/>
    </row>
    <row r="204" spans="1:49" ht="15" thickBot="1" x14ac:dyDescent="0.4">
      <c r="A204" s="322" t="s">
        <v>22</v>
      </c>
      <c r="B204" s="322" t="s">
        <v>890</v>
      </c>
      <c r="C204" s="349">
        <v>10</v>
      </c>
      <c r="D204" s="340">
        <v>795359.31894995202</v>
      </c>
      <c r="E204" s="341">
        <v>0.8</v>
      </c>
      <c r="F204" s="340">
        <v>6362874.5515996199</v>
      </c>
      <c r="G204" s="340"/>
      <c r="H204" s="340"/>
      <c r="I204" s="340"/>
      <c r="J204" s="340">
        <v>636287.45515996194</v>
      </c>
      <c r="K204" s="340">
        <v>636287.45515996194</v>
      </c>
      <c r="L204" s="340">
        <v>636287.45515996194</v>
      </c>
      <c r="M204" s="340">
        <v>636287.45515996194</v>
      </c>
      <c r="N204" s="340">
        <v>636287.45515996194</v>
      </c>
      <c r="O204" s="340">
        <v>636287.45515996194</v>
      </c>
      <c r="P204" s="340">
        <v>636287.45515996194</v>
      </c>
      <c r="Q204" s="340">
        <v>636287.45515996194</v>
      </c>
      <c r="R204" s="340">
        <v>636287.45515996194</v>
      </c>
      <c r="S204" s="340">
        <v>636287.45515996194</v>
      </c>
      <c r="T204" s="340"/>
      <c r="U204" s="340"/>
      <c r="V204" s="340"/>
      <c r="W204" s="340"/>
      <c r="X204" s="340"/>
      <c r="Y204" s="340"/>
      <c r="Z204" s="340"/>
      <c r="AA204" s="340"/>
      <c r="AB204" s="340"/>
      <c r="AC204" s="340"/>
      <c r="AD204" s="340"/>
      <c r="AE204" s="340"/>
      <c r="AF204" s="340"/>
      <c r="AG204" s="340"/>
      <c r="AH204" s="340"/>
      <c r="AI204" s="340"/>
      <c r="AJ204" s="340"/>
      <c r="AK204" s="340"/>
      <c r="AL204" s="340"/>
      <c r="AM204" s="340"/>
      <c r="AN204" s="340" t="s">
        <v>709</v>
      </c>
      <c r="AO204" s="340" t="s">
        <v>1245</v>
      </c>
      <c r="AP204" s="340" t="s">
        <v>507</v>
      </c>
      <c r="AQ204" s="340" t="s">
        <v>198</v>
      </c>
      <c r="AR204" s="340" t="s">
        <v>351</v>
      </c>
      <c r="AS204" s="340" t="s">
        <v>351</v>
      </c>
      <c r="AT204" s="340" t="s">
        <v>22</v>
      </c>
      <c r="AU204" s="340"/>
      <c r="AV204" s="340"/>
      <c r="AW204" s="340"/>
    </row>
    <row r="205" spans="1:49" ht="15" thickBot="1" x14ac:dyDescent="0.4">
      <c r="A205" s="322" t="s">
        <v>24</v>
      </c>
      <c r="B205" s="322" t="s">
        <v>891</v>
      </c>
      <c r="C205" s="349">
        <v>10</v>
      </c>
      <c r="D205" s="340">
        <v>336947.60646691901</v>
      </c>
      <c r="E205" s="341">
        <v>0.7</v>
      </c>
      <c r="F205" s="340">
        <v>2358633.2452684301</v>
      </c>
      <c r="G205" s="340"/>
      <c r="H205" s="340"/>
      <c r="I205" s="340"/>
      <c r="J205" s="340">
        <v>235863.324526843</v>
      </c>
      <c r="K205" s="340">
        <v>235863.324526843</v>
      </c>
      <c r="L205" s="340">
        <v>235863.324526843</v>
      </c>
      <c r="M205" s="340">
        <v>235863.324526843</v>
      </c>
      <c r="N205" s="340">
        <v>235863.324526843</v>
      </c>
      <c r="O205" s="340">
        <v>235863.324526843</v>
      </c>
      <c r="P205" s="340">
        <v>235863.324526843</v>
      </c>
      <c r="Q205" s="340">
        <v>235863.324526843</v>
      </c>
      <c r="R205" s="340">
        <v>235863.324526843</v>
      </c>
      <c r="S205" s="340">
        <v>235863.324526843</v>
      </c>
      <c r="T205" s="340"/>
      <c r="U205" s="340"/>
      <c r="V205" s="340"/>
      <c r="W205" s="340"/>
      <c r="X205" s="340"/>
      <c r="Y205" s="340"/>
      <c r="Z205" s="340"/>
      <c r="AA205" s="340"/>
      <c r="AB205" s="340"/>
      <c r="AC205" s="340"/>
      <c r="AD205" s="340"/>
      <c r="AE205" s="340"/>
      <c r="AF205" s="340"/>
      <c r="AG205" s="340"/>
      <c r="AH205" s="340"/>
      <c r="AI205" s="340"/>
      <c r="AJ205" s="340"/>
      <c r="AK205" s="340"/>
      <c r="AL205" s="340"/>
      <c r="AM205" s="340"/>
      <c r="AN205" s="340" t="s">
        <v>709</v>
      </c>
      <c r="AO205" s="340" t="s">
        <v>1245</v>
      </c>
      <c r="AP205" s="340" t="s">
        <v>507</v>
      </c>
      <c r="AQ205" s="340" t="s">
        <v>198</v>
      </c>
      <c r="AR205" s="340" t="s">
        <v>354</v>
      </c>
      <c r="AS205" s="340" t="s">
        <v>354</v>
      </c>
      <c r="AT205" s="340" t="s">
        <v>24</v>
      </c>
      <c r="AU205" s="340"/>
      <c r="AV205" s="340"/>
      <c r="AW205" s="340"/>
    </row>
    <row r="206" spans="1:49" ht="15" thickBot="1" x14ac:dyDescent="0.4">
      <c r="A206" s="322" t="s">
        <v>25</v>
      </c>
      <c r="B206" s="322" t="s">
        <v>892</v>
      </c>
      <c r="C206" s="349">
        <v>13</v>
      </c>
      <c r="D206" s="340">
        <v>289422.98869725899</v>
      </c>
      <c r="E206" s="341">
        <v>0.7</v>
      </c>
      <c r="F206" s="340">
        <v>2633749.1971450499</v>
      </c>
      <c r="G206" s="340"/>
      <c r="H206" s="340"/>
      <c r="I206" s="340"/>
      <c r="J206" s="340">
        <v>202596.092088081</v>
      </c>
      <c r="K206" s="340">
        <v>202596.092088081</v>
      </c>
      <c r="L206" s="340">
        <v>202596.092088081</v>
      </c>
      <c r="M206" s="340">
        <v>202596.092088081</v>
      </c>
      <c r="N206" s="340">
        <v>202596.092088081</v>
      </c>
      <c r="O206" s="340">
        <v>202596.092088081</v>
      </c>
      <c r="P206" s="340">
        <v>202596.092088081</v>
      </c>
      <c r="Q206" s="340">
        <v>202596.092088081</v>
      </c>
      <c r="R206" s="340">
        <v>202596.092088081</v>
      </c>
      <c r="S206" s="340">
        <v>202596.092088081</v>
      </c>
      <c r="T206" s="340">
        <v>202596.092088081</v>
      </c>
      <c r="U206" s="340">
        <v>202596.092088081</v>
      </c>
      <c r="V206" s="340">
        <v>202596.092088081</v>
      </c>
      <c r="W206" s="340"/>
      <c r="X206" s="340"/>
      <c r="Y206" s="340"/>
      <c r="Z206" s="340"/>
      <c r="AA206" s="340"/>
      <c r="AB206" s="340"/>
      <c r="AC206" s="340"/>
      <c r="AD206" s="340"/>
      <c r="AE206" s="340"/>
      <c r="AF206" s="340"/>
      <c r="AG206" s="340"/>
      <c r="AH206" s="340"/>
      <c r="AI206" s="340"/>
      <c r="AJ206" s="340"/>
      <c r="AK206" s="340"/>
      <c r="AL206" s="340"/>
      <c r="AM206" s="340"/>
      <c r="AN206" s="340" t="s">
        <v>709</v>
      </c>
      <c r="AO206" s="340" t="s">
        <v>1245</v>
      </c>
      <c r="AP206" s="340" t="s">
        <v>507</v>
      </c>
      <c r="AQ206" s="340" t="s">
        <v>198</v>
      </c>
      <c r="AR206" s="340" t="s">
        <v>492</v>
      </c>
      <c r="AS206" s="340" t="s">
        <v>492</v>
      </c>
      <c r="AT206" s="340" t="s">
        <v>25</v>
      </c>
      <c r="AU206" s="340"/>
      <c r="AV206" s="340"/>
      <c r="AW206" s="340"/>
    </row>
    <row r="207" spans="1:49" ht="15" thickBot="1" x14ac:dyDescent="0.4">
      <c r="A207" s="322" t="s">
        <v>23</v>
      </c>
      <c r="B207" s="322" t="s">
        <v>893</v>
      </c>
      <c r="C207" s="349">
        <v>15</v>
      </c>
      <c r="D207" s="340">
        <v>1089316.37550904</v>
      </c>
      <c r="E207" s="341">
        <v>0.7</v>
      </c>
      <c r="F207" s="340">
        <v>11437821.942844899</v>
      </c>
      <c r="G207" s="340"/>
      <c r="H207" s="340"/>
      <c r="I207" s="340"/>
      <c r="J207" s="340">
        <v>762521.46285632497</v>
      </c>
      <c r="K207" s="340">
        <v>762521.46285632497</v>
      </c>
      <c r="L207" s="340">
        <v>762521.46285632497</v>
      </c>
      <c r="M207" s="340">
        <v>762521.46285632497</v>
      </c>
      <c r="N207" s="340">
        <v>762521.46285632497</v>
      </c>
      <c r="O207" s="340">
        <v>762521.46285632497</v>
      </c>
      <c r="P207" s="340">
        <v>762521.46285632497</v>
      </c>
      <c r="Q207" s="340">
        <v>762521.46285632497</v>
      </c>
      <c r="R207" s="340">
        <v>762521.46285632497</v>
      </c>
      <c r="S207" s="340">
        <v>762521.46285632497</v>
      </c>
      <c r="T207" s="340">
        <v>762521.46285632497</v>
      </c>
      <c r="U207" s="340">
        <v>762521.46285632497</v>
      </c>
      <c r="V207" s="340">
        <v>762521.46285632497</v>
      </c>
      <c r="W207" s="340">
        <v>762521.46285632497</v>
      </c>
      <c r="X207" s="340">
        <v>762521.46285632497</v>
      </c>
      <c r="Y207" s="340"/>
      <c r="Z207" s="340"/>
      <c r="AA207" s="340"/>
      <c r="AB207" s="340"/>
      <c r="AC207" s="340"/>
      <c r="AD207" s="340"/>
      <c r="AE207" s="340"/>
      <c r="AF207" s="340"/>
      <c r="AG207" s="340"/>
      <c r="AH207" s="340"/>
      <c r="AI207" s="340"/>
      <c r="AJ207" s="340"/>
      <c r="AK207" s="340"/>
      <c r="AL207" s="340"/>
      <c r="AM207" s="340"/>
      <c r="AN207" s="340" t="s">
        <v>709</v>
      </c>
      <c r="AO207" s="340" t="s">
        <v>1245</v>
      </c>
      <c r="AP207" s="340" t="s">
        <v>507</v>
      </c>
      <c r="AQ207" s="340" t="s">
        <v>198</v>
      </c>
      <c r="AR207" s="340" t="s">
        <v>505</v>
      </c>
      <c r="AS207" s="340" t="s">
        <v>505</v>
      </c>
      <c r="AT207" s="340" t="s">
        <v>23</v>
      </c>
      <c r="AU207" s="340"/>
      <c r="AV207" s="340"/>
      <c r="AW207" s="340"/>
    </row>
    <row r="208" spans="1:49" ht="15" thickBot="1" x14ac:dyDescent="0.4">
      <c r="A208" s="322" t="s">
        <v>24</v>
      </c>
      <c r="B208" s="322" t="s">
        <v>894</v>
      </c>
      <c r="C208" s="349">
        <v>15</v>
      </c>
      <c r="D208" s="340">
        <v>275619.15069859801</v>
      </c>
      <c r="E208" s="341">
        <v>0.7</v>
      </c>
      <c r="F208" s="340">
        <v>2894001.0823352798</v>
      </c>
      <c r="G208" s="340"/>
      <c r="H208" s="340"/>
      <c r="I208" s="340"/>
      <c r="J208" s="340">
        <v>192933.40548901801</v>
      </c>
      <c r="K208" s="340">
        <v>192933.40548901801</v>
      </c>
      <c r="L208" s="340">
        <v>192933.40548901801</v>
      </c>
      <c r="M208" s="340">
        <v>192933.40548901801</v>
      </c>
      <c r="N208" s="340">
        <v>192933.40548901801</v>
      </c>
      <c r="O208" s="340">
        <v>192933.40548901801</v>
      </c>
      <c r="P208" s="340">
        <v>192933.40548901801</v>
      </c>
      <c r="Q208" s="340">
        <v>192933.40548901801</v>
      </c>
      <c r="R208" s="340">
        <v>192933.40548901801</v>
      </c>
      <c r="S208" s="340">
        <v>192933.40548901801</v>
      </c>
      <c r="T208" s="340">
        <v>192933.40548901801</v>
      </c>
      <c r="U208" s="340">
        <v>192933.40548901801</v>
      </c>
      <c r="V208" s="340">
        <v>192933.40548901801</v>
      </c>
      <c r="W208" s="340">
        <v>192933.40548901801</v>
      </c>
      <c r="X208" s="340">
        <v>192933.40548901801</v>
      </c>
      <c r="Y208" s="340"/>
      <c r="Z208" s="340"/>
      <c r="AA208" s="340"/>
      <c r="AB208" s="340"/>
      <c r="AC208" s="340"/>
      <c r="AD208" s="340"/>
      <c r="AE208" s="340"/>
      <c r="AF208" s="340"/>
      <c r="AG208" s="340"/>
      <c r="AH208" s="340"/>
      <c r="AI208" s="340"/>
      <c r="AJ208" s="340"/>
      <c r="AK208" s="340"/>
      <c r="AL208" s="340"/>
      <c r="AM208" s="340"/>
      <c r="AN208" s="340" t="s">
        <v>709</v>
      </c>
      <c r="AO208" s="340" t="s">
        <v>1245</v>
      </c>
      <c r="AP208" s="340" t="s">
        <v>507</v>
      </c>
      <c r="AQ208" s="340" t="s">
        <v>198</v>
      </c>
      <c r="AR208" s="340" t="s">
        <v>352</v>
      </c>
      <c r="AS208" s="340" t="s">
        <v>352</v>
      </c>
      <c r="AT208" s="340" t="s">
        <v>24</v>
      </c>
      <c r="AU208" s="340"/>
      <c r="AV208" s="340"/>
      <c r="AW208" s="340"/>
    </row>
    <row r="209" spans="1:49" ht="15" thickBot="1" x14ac:dyDescent="0.4">
      <c r="A209" s="322" t="s">
        <v>22</v>
      </c>
      <c r="B209" s="322" t="s">
        <v>895</v>
      </c>
      <c r="C209" s="349">
        <v>11.619800139437601</v>
      </c>
      <c r="D209" s="340">
        <v>253886.05479941401</v>
      </c>
      <c r="E209" s="341">
        <v>0.8</v>
      </c>
      <c r="F209" s="340">
        <v>1614501.07796342</v>
      </c>
      <c r="G209" s="340"/>
      <c r="H209" s="340"/>
      <c r="I209" s="340"/>
      <c r="J209" s="340">
        <v>203108.84383953101</v>
      </c>
      <c r="K209" s="340">
        <v>203108.84383953101</v>
      </c>
      <c r="L209" s="340">
        <v>200781.60310869399</v>
      </c>
      <c r="M209" s="340">
        <v>125341.973108266</v>
      </c>
      <c r="N209" s="340">
        <v>115772.040988533</v>
      </c>
      <c r="O209" s="340">
        <v>115772.040988533</v>
      </c>
      <c r="P209" s="340">
        <v>115772.040988533</v>
      </c>
      <c r="Q209" s="340">
        <v>115772.040988533</v>
      </c>
      <c r="R209" s="340">
        <v>115772.040988533</v>
      </c>
      <c r="S209" s="340">
        <v>115772.040988533</v>
      </c>
      <c r="T209" s="340">
        <v>115772.040988533</v>
      </c>
      <c r="U209" s="340">
        <v>71755.527147668501</v>
      </c>
      <c r="V209" s="340"/>
      <c r="W209" s="340"/>
      <c r="X209" s="340"/>
      <c r="Y209" s="340"/>
      <c r="Z209" s="340"/>
      <c r="AA209" s="340"/>
      <c r="AB209" s="340"/>
      <c r="AC209" s="340"/>
      <c r="AD209" s="340"/>
      <c r="AE209" s="340"/>
      <c r="AF209" s="340"/>
      <c r="AG209" s="340"/>
      <c r="AH209" s="340"/>
      <c r="AI209" s="340"/>
      <c r="AJ209" s="340"/>
      <c r="AK209" s="340"/>
      <c r="AL209" s="340"/>
      <c r="AM209" s="340"/>
      <c r="AN209" s="340" t="s">
        <v>709</v>
      </c>
      <c r="AO209" s="340" t="s">
        <v>1245</v>
      </c>
      <c r="AP209" s="340" t="s">
        <v>507</v>
      </c>
      <c r="AQ209" s="340" t="s">
        <v>198</v>
      </c>
      <c r="AR209" s="340" t="s">
        <v>480</v>
      </c>
      <c r="AS209" s="340" t="s">
        <v>480</v>
      </c>
      <c r="AT209" s="340" t="s">
        <v>22</v>
      </c>
      <c r="AU209" s="340"/>
      <c r="AV209" s="340"/>
      <c r="AW209" s="340"/>
    </row>
    <row r="210" spans="1:49" ht="15" thickBot="1" x14ac:dyDescent="0.4">
      <c r="A210" s="322" t="s">
        <v>444</v>
      </c>
      <c r="B210" s="322" t="s">
        <v>896</v>
      </c>
      <c r="C210" s="349">
        <v>5</v>
      </c>
      <c r="D210" s="340">
        <v>271735.660776768</v>
      </c>
      <c r="E210" s="341">
        <v>0.7</v>
      </c>
      <c r="F210" s="340">
        <v>951074.81271868804</v>
      </c>
      <c r="G210" s="340"/>
      <c r="H210" s="340"/>
      <c r="I210" s="340"/>
      <c r="J210" s="340">
        <v>190214.96254373799</v>
      </c>
      <c r="K210" s="340">
        <v>190214.96254373799</v>
      </c>
      <c r="L210" s="340">
        <v>190214.96254373799</v>
      </c>
      <c r="M210" s="340">
        <v>190214.96254373799</v>
      </c>
      <c r="N210" s="340">
        <v>190214.96254373799</v>
      </c>
      <c r="O210" s="340"/>
      <c r="P210" s="340"/>
      <c r="Q210" s="340"/>
      <c r="R210" s="340"/>
      <c r="S210" s="340"/>
      <c r="T210" s="340"/>
      <c r="U210" s="340"/>
      <c r="V210" s="340"/>
      <c r="W210" s="340"/>
      <c r="X210" s="340"/>
      <c r="Y210" s="340"/>
      <c r="Z210" s="340"/>
      <c r="AA210" s="340"/>
      <c r="AB210" s="340"/>
      <c r="AC210" s="340"/>
      <c r="AD210" s="340"/>
      <c r="AE210" s="340"/>
      <c r="AF210" s="340"/>
      <c r="AG210" s="340"/>
      <c r="AH210" s="340"/>
      <c r="AI210" s="340"/>
      <c r="AJ210" s="340"/>
      <c r="AK210" s="340"/>
      <c r="AL210" s="340"/>
      <c r="AM210" s="340"/>
      <c r="AN210" s="340" t="s">
        <v>709</v>
      </c>
      <c r="AO210" s="340" t="s">
        <v>1245</v>
      </c>
      <c r="AP210" s="340" t="s">
        <v>507</v>
      </c>
      <c r="AQ210" s="340" t="s">
        <v>198</v>
      </c>
      <c r="AR210" s="340" t="s">
        <v>347</v>
      </c>
      <c r="AS210" s="340" t="s">
        <v>347</v>
      </c>
      <c r="AT210" s="340" t="s">
        <v>23</v>
      </c>
      <c r="AU210" s="340"/>
      <c r="AV210" s="340"/>
      <c r="AW210" s="340"/>
    </row>
    <row r="211" spans="1:49" ht="15" thickBot="1" x14ac:dyDescent="0.4">
      <c r="A211" s="322" t="s">
        <v>24</v>
      </c>
      <c r="B211" s="322" t="s">
        <v>897</v>
      </c>
      <c r="C211" s="349">
        <v>15</v>
      </c>
      <c r="D211" s="340">
        <v>251552.01244443899</v>
      </c>
      <c r="E211" s="341">
        <v>0.7</v>
      </c>
      <c r="F211" s="340">
        <v>2641296.1306666099</v>
      </c>
      <c r="G211" s="340"/>
      <c r="H211" s="340"/>
      <c r="I211" s="340"/>
      <c r="J211" s="340">
        <v>176086.40871110701</v>
      </c>
      <c r="K211" s="340">
        <v>176086.40871110701</v>
      </c>
      <c r="L211" s="340">
        <v>176086.40871110701</v>
      </c>
      <c r="M211" s="340">
        <v>176086.40871110701</v>
      </c>
      <c r="N211" s="340">
        <v>176086.40871110701</v>
      </c>
      <c r="O211" s="340">
        <v>176086.40871110701</v>
      </c>
      <c r="P211" s="340">
        <v>176086.40871110701</v>
      </c>
      <c r="Q211" s="340">
        <v>176086.40871110701</v>
      </c>
      <c r="R211" s="340">
        <v>176086.40871110701</v>
      </c>
      <c r="S211" s="340">
        <v>176086.40871110701</v>
      </c>
      <c r="T211" s="340">
        <v>176086.40871110701</v>
      </c>
      <c r="U211" s="340">
        <v>176086.40871110701</v>
      </c>
      <c r="V211" s="340">
        <v>176086.40871110701</v>
      </c>
      <c r="W211" s="340">
        <v>176086.40871110701</v>
      </c>
      <c r="X211" s="340">
        <v>176086.40871110701</v>
      </c>
      <c r="Y211" s="340"/>
      <c r="Z211" s="340"/>
      <c r="AA211" s="340"/>
      <c r="AB211" s="340"/>
      <c r="AC211" s="340"/>
      <c r="AD211" s="340"/>
      <c r="AE211" s="340"/>
      <c r="AF211" s="340"/>
      <c r="AG211" s="340"/>
      <c r="AH211" s="340"/>
      <c r="AI211" s="340"/>
      <c r="AJ211" s="340"/>
      <c r="AK211" s="340"/>
      <c r="AL211" s="340"/>
      <c r="AM211" s="340"/>
      <c r="AN211" s="340" t="s">
        <v>709</v>
      </c>
      <c r="AO211" s="340" t="s">
        <v>1245</v>
      </c>
      <c r="AP211" s="340" t="s">
        <v>507</v>
      </c>
      <c r="AQ211" s="340" t="s">
        <v>198</v>
      </c>
      <c r="AR211" s="340" t="s">
        <v>347</v>
      </c>
      <c r="AS211" s="340" t="s">
        <v>347</v>
      </c>
      <c r="AT211" s="340" t="s">
        <v>24</v>
      </c>
      <c r="AU211" s="340"/>
      <c r="AV211" s="340"/>
      <c r="AW211" s="340"/>
    </row>
    <row r="212" spans="1:49" ht="15" thickBot="1" x14ac:dyDescent="0.4">
      <c r="A212" s="322" t="s">
        <v>23</v>
      </c>
      <c r="B212" s="322" t="s">
        <v>898</v>
      </c>
      <c r="C212" s="349">
        <v>10</v>
      </c>
      <c r="D212" s="340">
        <v>547819.20626007998</v>
      </c>
      <c r="E212" s="341">
        <v>0.7</v>
      </c>
      <c r="F212" s="340">
        <v>3834734.4438205599</v>
      </c>
      <c r="G212" s="340"/>
      <c r="H212" s="340"/>
      <c r="I212" s="340"/>
      <c r="J212" s="340">
        <v>383473.44438205601</v>
      </c>
      <c r="K212" s="340">
        <v>383473.44438205601</v>
      </c>
      <c r="L212" s="340">
        <v>383473.44438205601</v>
      </c>
      <c r="M212" s="340">
        <v>383473.44438205601</v>
      </c>
      <c r="N212" s="340">
        <v>383473.44438205601</v>
      </c>
      <c r="O212" s="340">
        <v>383473.44438205601</v>
      </c>
      <c r="P212" s="340">
        <v>383473.44438205601</v>
      </c>
      <c r="Q212" s="340">
        <v>383473.44438205601</v>
      </c>
      <c r="R212" s="340">
        <v>383473.44438205601</v>
      </c>
      <c r="S212" s="340">
        <v>383473.44438205601</v>
      </c>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t="s">
        <v>709</v>
      </c>
      <c r="AO212" s="340" t="s">
        <v>1245</v>
      </c>
      <c r="AP212" s="340" t="s">
        <v>507</v>
      </c>
      <c r="AQ212" s="340" t="s">
        <v>198</v>
      </c>
      <c r="AR212" s="340" t="s">
        <v>493</v>
      </c>
      <c r="AS212" s="340" t="s">
        <v>493</v>
      </c>
      <c r="AT212" s="340" t="s">
        <v>23</v>
      </c>
      <c r="AU212" s="340"/>
      <c r="AV212" s="340"/>
      <c r="AW212" s="340"/>
    </row>
    <row r="213" spans="1:49" ht="15" thickBot="1" x14ac:dyDescent="0.4">
      <c r="A213" s="322" t="s">
        <v>24</v>
      </c>
      <c r="B213" s="322" t="s">
        <v>899</v>
      </c>
      <c r="C213" s="349">
        <v>11</v>
      </c>
      <c r="D213" s="340">
        <v>204918.06132204001</v>
      </c>
      <c r="E213" s="341">
        <v>0.7</v>
      </c>
      <c r="F213" s="340">
        <v>1577869.07217971</v>
      </c>
      <c r="G213" s="340"/>
      <c r="H213" s="340"/>
      <c r="I213" s="340"/>
      <c r="J213" s="340">
        <v>143442.64292542799</v>
      </c>
      <c r="K213" s="340">
        <v>143442.64292542799</v>
      </c>
      <c r="L213" s="340">
        <v>143442.64292542799</v>
      </c>
      <c r="M213" s="340">
        <v>143442.64292542799</v>
      </c>
      <c r="N213" s="340">
        <v>143442.64292542799</v>
      </c>
      <c r="O213" s="340">
        <v>143442.64292542799</v>
      </c>
      <c r="P213" s="340">
        <v>143442.64292542799</v>
      </c>
      <c r="Q213" s="340">
        <v>143442.64292542799</v>
      </c>
      <c r="R213" s="340">
        <v>143442.64292542799</v>
      </c>
      <c r="S213" s="340">
        <v>143442.64292542799</v>
      </c>
      <c r="T213" s="340">
        <v>143442.64292542799</v>
      </c>
      <c r="U213" s="340"/>
      <c r="V213" s="340"/>
      <c r="W213" s="340"/>
      <c r="X213" s="340"/>
      <c r="Y213" s="340"/>
      <c r="Z213" s="340"/>
      <c r="AA213" s="340"/>
      <c r="AB213" s="340"/>
      <c r="AC213" s="340"/>
      <c r="AD213" s="340"/>
      <c r="AE213" s="340"/>
      <c r="AF213" s="340"/>
      <c r="AG213" s="340"/>
      <c r="AH213" s="340"/>
      <c r="AI213" s="340"/>
      <c r="AJ213" s="340"/>
      <c r="AK213" s="340"/>
      <c r="AL213" s="340"/>
      <c r="AM213" s="340"/>
      <c r="AN213" s="340" t="s">
        <v>709</v>
      </c>
      <c r="AO213" s="340" t="s">
        <v>1245</v>
      </c>
      <c r="AP213" s="340" t="s">
        <v>507</v>
      </c>
      <c r="AQ213" s="340" t="s">
        <v>198</v>
      </c>
      <c r="AR213" s="340" t="s">
        <v>347</v>
      </c>
      <c r="AS213" s="340" t="s">
        <v>347</v>
      </c>
      <c r="AT213" s="340" t="s">
        <v>24</v>
      </c>
      <c r="AU213" s="340"/>
      <c r="AV213" s="340"/>
      <c r="AW213" s="340"/>
    </row>
    <row r="214" spans="1:49" ht="15" thickBot="1" x14ac:dyDescent="0.4">
      <c r="A214" s="322" t="s">
        <v>23</v>
      </c>
      <c r="B214" s="322" t="s">
        <v>50</v>
      </c>
      <c r="C214" s="349">
        <v>25</v>
      </c>
      <c r="D214" s="340">
        <v>295207.361345582</v>
      </c>
      <c r="E214" s="341">
        <v>0.7</v>
      </c>
      <c r="F214" s="340">
        <v>5166128.8235476799</v>
      </c>
      <c r="G214" s="340"/>
      <c r="H214" s="340"/>
      <c r="I214" s="340"/>
      <c r="J214" s="340">
        <v>206645.152941907</v>
      </c>
      <c r="K214" s="340">
        <v>206645.152941907</v>
      </c>
      <c r="L214" s="340">
        <v>206645.152941907</v>
      </c>
      <c r="M214" s="340">
        <v>206645.152941907</v>
      </c>
      <c r="N214" s="340">
        <v>206645.152941907</v>
      </c>
      <c r="O214" s="340">
        <v>206645.152941907</v>
      </c>
      <c r="P214" s="340">
        <v>206645.152941907</v>
      </c>
      <c r="Q214" s="340">
        <v>206645.152941907</v>
      </c>
      <c r="R214" s="340">
        <v>206645.152941907</v>
      </c>
      <c r="S214" s="340">
        <v>206645.152941907</v>
      </c>
      <c r="T214" s="340">
        <v>206645.152941907</v>
      </c>
      <c r="U214" s="340">
        <v>206645.152941907</v>
      </c>
      <c r="V214" s="340">
        <v>206645.152941907</v>
      </c>
      <c r="W214" s="340">
        <v>206645.152941907</v>
      </c>
      <c r="X214" s="340">
        <v>206645.152941907</v>
      </c>
      <c r="Y214" s="340">
        <v>206645.152941907</v>
      </c>
      <c r="Z214" s="340">
        <v>206645.152941907</v>
      </c>
      <c r="AA214" s="340">
        <v>206645.152941907</v>
      </c>
      <c r="AB214" s="340">
        <v>206645.152941907</v>
      </c>
      <c r="AC214" s="340">
        <v>206645.152941907</v>
      </c>
      <c r="AD214" s="340">
        <v>206645.152941907</v>
      </c>
      <c r="AE214" s="340">
        <v>206645.152941907</v>
      </c>
      <c r="AF214" s="340">
        <v>206645.152941907</v>
      </c>
      <c r="AG214" s="340">
        <v>206645.152941907</v>
      </c>
      <c r="AH214" s="340">
        <v>206645.152941907</v>
      </c>
      <c r="AI214" s="340"/>
      <c r="AJ214" s="340"/>
      <c r="AK214" s="340"/>
      <c r="AL214" s="340"/>
      <c r="AM214" s="340"/>
      <c r="AN214" s="340" t="s">
        <v>709</v>
      </c>
      <c r="AO214" s="340" t="s">
        <v>1245</v>
      </c>
      <c r="AP214" s="340" t="s">
        <v>507</v>
      </c>
      <c r="AQ214" s="340" t="s">
        <v>198</v>
      </c>
      <c r="AR214" s="340" t="s">
        <v>373</v>
      </c>
      <c r="AS214" s="340" t="s">
        <v>373</v>
      </c>
      <c r="AT214" s="340" t="s">
        <v>23</v>
      </c>
      <c r="AU214" s="340"/>
      <c r="AV214" s="340"/>
      <c r="AW214" s="340"/>
    </row>
    <row r="215" spans="1:49" ht="15" thickBot="1" x14ac:dyDescent="0.4">
      <c r="A215" s="322" t="s">
        <v>25</v>
      </c>
      <c r="B215" s="322" t="s">
        <v>900</v>
      </c>
      <c r="C215" s="349">
        <v>10</v>
      </c>
      <c r="D215" s="340">
        <v>150382.83270613599</v>
      </c>
      <c r="E215" s="341">
        <v>0.7</v>
      </c>
      <c r="F215" s="340">
        <v>1052679.8289429499</v>
      </c>
      <c r="G215" s="340"/>
      <c r="H215" s="340"/>
      <c r="I215" s="340"/>
      <c r="J215" s="340">
        <v>105267.982894295</v>
      </c>
      <c r="K215" s="340">
        <v>105267.982894295</v>
      </c>
      <c r="L215" s="340">
        <v>105267.982894295</v>
      </c>
      <c r="M215" s="340">
        <v>105267.982894295</v>
      </c>
      <c r="N215" s="340">
        <v>105267.982894295</v>
      </c>
      <c r="O215" s="340">
        <v>105267.982894295</v>
      </c>
      <c r="P215" s="340">
        <v>105267.982894295</v>
      </c>
      <c r="Q215" s="340">
        <v>105267.982894295</v>
      </c>
      <c r="R215" s="340">
        <v>105267.982894295</v>
      </c>
      <c r="S215" s="340">
        <v>105267.982894295</v>
      </c>
      <c r="T215" s="340"/>
      <c r="U215" s="340"/>
      <c r="V215" s="340"/>
      <c r="W215" s="340"/>
      <c r="X215" s="340"/>
      <c r="Y215" s="340"/>
      <c r="Z215" s="340"/>
      <c r="AA215" s="340"/>
      <c r="AB215" s="340"/>
      <c r="AC215" s="340"/>
      <c r="AD215" s="340"/>
      <c r="AE215" s="340"/>
      <c r="AF215" s="340"/>
      <c r="AG215" s="340"/>
      <c r="AH215" s="340"/>
      <c r="AI215" s="340"/>
      <c r="AJ215" s="340"/>
      <c r="AK215" s="340"/>
      <c r="AL215" s="340"/>
      <c r="AM215" s="340"/>
      <c r="AN215" s="340" t="s">
        <v>709</v>
      </c>
      <c r="AO215" s="340" t="s">
        <v>1245</v>
      </c>
      <c r="AP215" s="340" t="s">
        <v>507</v>
      </c>
      <c r="AQ215" s="340" t="s">
        <v>198</v>
      </c>
      <c r="AR215" s="340" t="s">
        <v>350</v>
      </c>
      <c r="AS215" s="340" t="s">
        <v>350</v>
      </c>
      <c r="AT215" s="340" t="s">
        <v>25</v>
      </c>
      <c r="AU215" s="340"/>
      <c r="AV215" s="340"/>
      <c r="AW215" s="340"/>
    </row>
    <row r="216" spans="1:49" ht="15" thickBot="1" x14ac:dyDescent="0.4">
      <c r="A216" s="322" t="s">
        <v>23</v>
      </c>
      <c r="B216" s="322" t="s">
        <v>901</v>
      </c>
      <c r="C216" s="349">
        <v>10</v>
      </c>
      <c r="D216" s="340">
        <v>144162.674354777</v>
      </c>
      <c r="E216" s="341">
        <v>0.7</v>
      </c>
      <c r="F216" s="340">
        <v>1009138.72048344</v>
      </c>
      <c r="G216" s="340"/>
      <c r="H216" s="340"/>
      <c r="I216" s="340"/>
      <c r="J216" s="340">
        <v>100913.872048344</v>
      </c>
      <c r="K216" s="340">
        <v>100913.872048344</v>
      </c>
      <c r="L216" s="340">
        <v>100913.872048344</v>
      </c>
      <c r="M216" s="340">
        <v>100913.872048344</v>
      </c>
      <c r="N216" s="340">
        <v>100913.872048344</v>
      </c>
      <c r="O216" s="340">
        <v>100913.872048344</v>
      </c>
      <c r="P216" s="340">
        <v>100913.872048344</v>
      </c>
      <c r="Q216" s="340">
        <v>100913.872048344</v>
      </c>
      <c r="R216" s="340">
        <v>100913.872048344</v>
      </c>
      <c r="S216" s="340">
        <v>100913.872048344</v>
      </c>
      <c r="T216" s="340"/>
      <c r="U216" s="340"/>
      <c r="V216" s="340"/>
      <c r="W216" s="340"/>
      <c r="X216" s="340"/>
      <c r="Y216" s="340"/>
      <c r="Z216" s="340"/>
      <c r="AA216" s="340"/>
      <c r="AB216" s="340"/>
      <c r="AC216" s="340"/>
      <c r="AD216" s="340"/>
      <c r="AE216" s="340"/>
      <c r="AF216" s="340"/>
      <c r="AG216" s="340"/>
      <c r="AH216" s="340"/>
      <c r="AI216" s="340"/>
      <c r="AJ216" s="340"/>
      <c r="AK216" s="340"/>
      <c r="AL216" s="340"/>
      <c r="AM216" s="340"/>
      <c r="AN216" s="340" t="s">
        <v>709</v>
      </c>
      <c r="AO216" s="340" t="s">
        <v>1245</v>
      </c>
      <c r="AP216" s="340" t="s">
        <v>507</v>
      </c>
      <c r="AQ216" s="340" t="s">
        <v>198</v>
      </c>
      <c r="AR216" s="340" t="s">
        <v>505</v>
      </c>
      <c r="AS216" s="340" t="s">
        <v>505</v>
      </c>
      <c r="AT216" s="340" t="s">
        <v>23</v>
      </c>
      <c r="AU216" s="340"/>
      <c r="AV216" s="340"/>
      <c r="AW216" s="340"/>
    </row>
    <row r="217" spans="1:49" ht="15" thickBot="1" x14ac:dyDescent="0.4">
      <c r="A217" s="322" t="s">
        <v>23</v>
      </c>
      <c r="B217" s="322" t="s">
        <v>902</v>
      </c>
      <c r="C217" s="349">
        <v>9</v>
      </c>
      <c r="D217" s="340">
        <v>134835.11597188099</v>
      </c>
      <c r="E217" s="341">
        <v>0.7</v>
      </c>
      <c r="F217" s="340">
        <v>849461.23062284803</v>
      </c>
      <c r="G217" s="340"/>
      <c r="H217" s="340"/>
      <c r="I217" s="340"/>
      <c r="J217" s="340">
        <v>94384.581180316498</v>
      </c>
      <c r="K217" s="340">
        <v>94384.581180316498</v>
      </c>
      <c r="L217" s="340">
        <v>94384.581180316498</v>
      </c>
      <c r="M217" s="340">
        <v>94384.581180316498</v>
      </c>
      <c r="N217" s="340">
        <v>94384.581180316498</v>
      </c>
      <c r="O217" s="340">
        <v>94384.581180316498</v>
      </c>
      <c r="P217" s="340">
        <v>94384.581180316498</v>
      </c>
      <c r="Q217" s="340">
        <v>94384.581180316498</v>
      </c>
      <c r="R217" s="340">
        <v>94384.581180316498</v>
      </c>
      <c r="S217" s="340"/>
      <c r="T217" s="340"/>
      <c r="U217" s="340"/>
      <c r="V217" s="340"/>
      <c r="W217" s="340"/>
      <c r="X217" s="340"/>
      <c r="Y217" s="340"/>
      <c r="Z217" s="340"/>
      <c r="AA217" s="340"/>
      <c r="AB217" s="340"/>
      <c r="AC217" s="340"/>
      <c r="AD217" s="340"/>
      <c r="AE217" s="340"/>
      <c r="AF217" s="340"/>
      <c r="AG217" s="340"/>
      <c r="AH217" s="340"/>
      <c r="AI217" s="340"/>
      <c r="AJ217" s="340"/>
      <c r="AK217" s="340"/>
      <c r="AL217" s="340"/>
      <c r="AM217" s="340"/>
      <c r="AN217" s="340" t="s">
        <v>709</v>
      </c>
      <c r="AO217" s="340" t="s">
        <v>1245</v>
      </c>
      <c r="AP217" s="340" t="s">
        <v>507</v>
      </c>
      <c r="AQ217" s="340" t="s">
        <v>198</v>
      </c>
      <c r="AR217" s="340" t="s">
        <v>361</v>
      </c>
      <c r="AS217" s="340" t="s">
        <v>361</v>
      </c>
      <c r="AT217" s="340" t="s">
        <v>23</v>
      </c>
      <c r="AU217" s="340"/>
      <c r="AV217" s="340"/>
      <c r="AW217" s="340"/>
    </row>
    <row r="218" spans="1:49" ht="15" thickBot="1" x14ac:dyDescent="0.4">
      <c r="A218" s="322" t="s">
        <v>22</v>
      </c>
      <c r="B218" s="322" t="s">
        <v>903</v>
      </c>
      <c r="C218" s="349">
        <v>10</v>
      </c>
      <c r="D218" s="340">
        <v>114915.051759384</v>
      </c>
      <c r="E218" s="341">
        <v>0.8</v>
      </c>
      <c r="F218" s="340">
        <v>919320.41407507402</v>
      </c>
      <c r="G218" s="340"/>
      <c r="H218" s="340"/>
      <c r="I218" s="340"/>
      <c r="J218" s="340">
        <v>91932.041407507393</v>
      </c>
      <c r="K218" s="340">
        <v>91932.041407507393</v>
      </c>
      <c r="L218" s="340">
        <v>91932.041407507393</v>
      </c>
      <c r="M218" s="340">
        <v>91932.041407507393</v>
      </c>
      <c r="N218" s="340">
        <v>91932.041407507393</v>
      </c>
      <c r="O218" s="340">
        <v>91932.041407507393</v>
      </c>
      <c r="P218" s="340">
        <v>91932.041407507393</v>
      </c>
      <c r="Q218" s="340">
        <v>91932.041407507393</v>
      </c>
      <c r="R218" s="340">
        <v>91932.041407507393</v>
      </c>
      <c r="S218" s="340">
        <v>91932.041407507393</v>
      </c>
      <c r="T218" s="340"/>
      <c r="U218" s="340"/>
      <c r="V218" s="340"/>
      <c r="W218" s="340"/>
      <c r="X218" s="340"/>
      <c r="Y218" s="340"/>
      <c r="Z218" s="340"/>
      <c r="AA218" s="340"/>
      <c r="AB218" s="340"/>
      <c r="AC218" s="340"/>
      <c r="AD218" s="340"/>
      <c r="AE218" s="340"/>
      <c r="AF218" s="340"/>
      <c r="AG218" s="340"/>
      <c r="AH218" s="340"/>
      <c r="AI218" s="340"/>
      <c r="AJ218" s="340"/>
      <c r="AK218" s="340"/>
      <c r="AL218" s="340"/>
      <c r="AM218" s="340"/>
      <c r="AN218" s="340" t="s">
        <v>709</v>
      </c>
      <c r="AO218" s="340" t="s">
        <v>1245</v>
      </c>
      <c r="AP218" s="340" t="s">
        <v>507</v>
      </c>
      <c r="AQ218" s="340" t="s">
        <v>198</v>
      </c>
      <c r="AR218" s="340" t="s">
        <v>351</v>
      </c>
      <c r="AS218" s="340" t="s">
        <v>351</v>
      </c>
      <c r="AT218" s="340" t="s">
        <v>22</v>
      </c>
      <c r="AU218" s="340"/>
      <c r="AV218" s="340"/>
      <c r="AW218" s="340"/>
    </row>
    <row r="219" spans="1:49" ht="15" thickBot="1" x14ac:dyDescent="0.4">
      <c r="A219" s="322" t="s">
        <v>25</v>
      </c>
      <c r="B219" s="322" t="s">
        <v>362</v>
      </c>
      <c r="C219" s="349">
        <v>10</v>
      </c>
      <c r="D219" s="340">
        <v>130861.557440312</v>
      </c>
      <c r="E219" s="341">
        <v>0.7</v>
      </c>
      <c r="F219" s="340">
        <v>916030.90208218398</v>
      </c>
      <c r="G219" s="340"/>
      <c r="H219" s="340"/>
      <c r="I219" s="340"/>
      <c r="J219" s="340">
        <v>91603.090208218506</v>
      </c>
      <c r="K219" s="340">
        <v>91603.090208218506</v>
      </c>
      <c r="L219" s="340">
        <v>91603.090208218506</v>
      </c>
      <c r="M219" s="340">
        <v>91603.090208218506</v>
      </c>
      <c r="N219" s="340">
        <v>91603.090208218506</v>
      </c>
      <c r="O219" s="340">
        <v>91603.090208218506</v>
      </c>
      <c r="P219" s="340">
        <v>91603.090208218506</v>
      </c>
      <c r="Q219" s="340">
        <v>91603.090208218506</v>
      </c>
      <c r="R219" s="340">
        <v>91603.090208218506</v>
      </c>
      <c r="S219" s="340">
        <v>91603.090208218506</v>
      </c>
      <c r="T219" s="340"/>
      <c r="U219" s="340"/>
      <c r="V219" s="340"/>
      <c r="W219" s="340"/>
      <c r="X219" s="340"/>
      <c r="Y219" s="340"/>
      <c r="Z219" s="340"/>
      <c r="AA219" s="340"/>
      <c r="AB219" s="340"/>
      <c r="AC219" s="340"/>
      <c r="AD219" s="340"/>
      <c r="AE219" s="340"/>
      <c r="AF219" s="340"/>
      <c r="AG219" s="340"/>
      <c r="AH219" s="340"/>
      <c r="AI219" s="340"/>
      <c r="AJ219" s="340"/>
      <c r="AK219" s="340"/>
      <c r="AL219" s="340"/>
      <c r="AM219" s="340"/>
      <c r="AN219" s="340" t="s">
        <v>709</v>
      </c>
      <c r="AO219" s="340" t="s">
        <v>1245</v>
      </c>
      <c r="AP219" s="340" t="s">
        <v>507</v>
      </c>
      <c r="AQ219" s="340" t="s">
        <v>198</v>
      </c>
      <c r="AR219" s="340" t="s">
        <v>362</v>
      </c>
      <c r="AS219" s="340" t="s">
        <v>362</v>
      </c>
      <c r="AT219" s="340" t="s">
        <v>25</v>
      </c>
      <c r="AU219" s="340"/>
      <c r="AV219" s="340"/>
      <c r="AW219" s="340"/>
    </row>
    <row r="220" spans="1:49" ht="15" thickBot="1" x14ac:dyDescent="0.4">
      <c r="A220" s="322" t="s">
        <v>22</v>
      </c>
      <c r="B220" s="322" t="s">
        <v>904</v>
      </c>
      <c r="C220" s="349">
        <v>10</v>
      </c>
      <c r="D220" s="340">
        <v>96522.182654637494</v>
      </c>
      <c r="E220" s="341">
        <v>0.8</v>
      </c>
      <c r="F220" s="340">
        <v>772177.46123709995</v>
      </c>
      <c r="G220" s="340"/>
      <c r="H220" s="340"/>
      <c r="I220" s="340"/>
      <c r="J220" s="340">
        <v>77217.746123710007</v>
      </c>
      <c r="K220" s="340">
        <v>77217.746123710007</v>
      </c>
      <c r="L220" s="340">
        <v>77217.746123710007</v>
      </c>
      <c r="M220" s="340">
        <v>77217.746123710007</v>
      </c>
      <c r="N220" s="340">
        <v>77217.746123710007</v>
      </c>
      <c r="O220" s="340">
        <v>77217.746123710007</v>
      </c>
      <c r="P220" s="340">
        <v>77217.746123710007</v>
      </c>
      <c r="Q220" s="340">
        <v>77217.746123710007</v>
      </c>
      <c r="R220" s="340">
        <v>77217.746123710007</v>
      </c>
      <c r="S220" s="340">
        <v>77217.746123710007</v>
      </c>
      <c r="T220" s="340"/>
      <c r="U220" s="340"/>
      <c r="V220" s="340"/>
      <c r="W220" s="340"/>
      <c r="X220" s="340"/>
      <c r="Y220" s="340"/>
      <c r="Z220" s="340"/>
      <c r="AA220" s="340"/>
      <c r="AB220" s="340"/>
      <c r="AC220" s="340"/>
      <c r="AD220" s="340"/>
      <c r="AE220" s="340"/>
      <c r="AF220" s="340"/>
      <c r="AG220" s="340"/>
      <c r="AH220" s="340"/>
      <c r="AI220" s="340"/>
      <c r="AJ220" s="340"/>
      <c r="AK220" s="340"/>
      <c r="AL220" s="340"/>
      <c r="AM220" s="340"/>
      <c r="AN220" s="340" t="s">
        <v>709</v>
      </c>
      <c r="AO220" s="340" t="s">
        <v>1245</v>
      </c>
      <c r="AP220" s="340" t="s">
        <v>507</v>
      </c>
      <c r="AQ220" s="340" t="s">
        <v>198</v>
      </c>
      <c r="AR220" s="340" t="s">
        <v>351</v>
      </c>
      <c r="AS220" s="340" t="s">
        <v>351</v>
      </c>
      <c r="AT220" s="340" t="s">
        <v>22</v>
      </c>
      <c r="AU220" s="340"/>
      <c r="AV220" s="340"/>
      <c r="AW220" s="340"/>
    </row>
    <row r="221" spans="1:49" ht="15" thickBot="1" x14ac:dyDescent="0.4">
      <c r="A221" s="322" t="s">
        <v>232</v>
      </c>
      <c r="B221" s="322" t="s">
        <v>905</v>
      </c>
      <c r="C221" s="349">
        <v>12</v>
      </c>
      <c r="D221" s="340">
        <v>102375.387457299</v>
      </c>
      <c r="E221" s="341">
        <v>0.7</v>
      </c>
      <c r="F221" s="340">
        <v>859953.25464131404</v>
      </c>
      <c r="G221" s="340"/>
      <c r="H221" s="340"/>
      <c r="I221" s="340"/>
      <c r="J221" s="340">
        <v>71662.771220109498</v>
      </c>
      <c r="K221" s="340">
        <v>71662.771220109498</v>
      </c>
      <c r="L221" s="340">
        <v>71662.771220109498</v>
      </c>
      <c r="M221" s="340">
        <v>71662.771220109498</v>
      </c>
      <c r="N221" s="340">
        <v>71662.771220109498</v>
      </c>
      <c r="O221" s="340">
        <v>71662.771220109498</v>
      </c>
      <c r="P221" s="340">
        <v>71662.771220109498</v>
      </c>
      <c r="Q221" s="340">
        <v>71662.771220109498</v>
      </c>
      <c r="R221" s="340">
        <v>71662.771220109498</v>
      </c>
      <c r="S221" s="340">
        <v>71662.771220109498</v>
      </c>
      <c r="T221" s="340">
        <v>71662.771220109498</v>
      </c>
      <c r="U221" s="340">
        <v>71662.771220109498</v>
      </c>
      <c r="V221" s="340"/>
      <c r="W221" s="340"/>
      <c r="X221" s="340"/>
      <c r="Y221" s="340"/>
      <c r="Z221" s="340"/>
      <c r="AA221" s="340"/>
      <c r="AB221" s="340"/>
      <c r="AC221" s="340"/>
      <c r="AD221" s="340"/>
      <c r="AE221" s="340"/>
      <c r="AF221" s="340"/>
      <c r="AG221" s="340"/>
      <c r="AH221" s="340"/>
      <c r="AI221" s="340"/>
      <c r="AJ221" s="340"/>
      <c r="AK221" s="340"/>
      <c r="AL221" s="340"/>
      <c r="AM221" s="340"/>
      <c r="AN221" s="340" t="s">
        <v>709</v>
      </c>
      <c r="AO221" s="340" t="s">
        <v>1245</v>
      </c>
      <c r="AP221" s="340" t="s">
        <v>507</v>
      </c>
      <c r="AQ221" s="340" t="s">
        <v>198</v>
      </c>
      <c r="AR221" s="340" t="s">
        <v>479</v>
      </c>
      <c r="AS221" s="340" t="s">
        <v>479</v>
      </c>
      <c r="AT221" s="340" t="s">
        <v>232</v>
      </c>
      <c r="AU221" s="340"/>
      <c r="AV221" s="340"/>
      <c r="AW221" s="340"/>
    </row>
    <row r="222" spans="1:49" ht="15" thickBot="1" x14ac:dyDescent="0.4">
      <c r="A222" s="322" t="s">
        <v>906</v>
      </c>
      <c r="B222" s="322" t="s">
        <v>907</v>
      </c>
      <c r="C222" s="349">
        <v>11</v>
      </c>
      <c r="D222" s="340">
        <v>72953.768478534897</v>
      </c>
      <c r="E222" s="341">
        <v>0.86</v>
      </c>
      <c r="F222" s="340">
        <v>690142.64980694</v>
      </c>
      <c r="G222" s="340"/>
      <c r="H222" s="340"/>
      <c r="I222" s="340"/>
      <c r="J222" s="340">
        <v>62740.240891540001</v>
      </c>
      <c r="K222" s="340">
        <v>62740.240891540001</v>
      </c>
      <c r="L222" s="340">
        <v>62740.240891540001</v>
      </c>
      <c r="M222" s="340">
        <v>62740.240891540001</v>
      </c>
      <c r="N222" s="340">
        <v>62740.240891540001</v>
      </c>
      <c r="O222" s="340">
        <v>62740.240891540001</v>
      </c>
      <c r="P222" s="340">
        <v>62740.240891540001</v>
      </c>
      <c r="Q222" s="340">
        <v>62740.240891540001</v>
      </c>
      <c r="R222" s="340">
        <v>62740.240891540001</v>
      </c>
      <c r="S222" s="340">
        <v>62740.240891540001</v>
      </c>
      <c r="T222" s="340">
        <v>62740.240891540001</v>
      </c>
      <c r="U222" s="340"/>
      <c r="V222" s="340"/>
      <c r="W222" s="340"/>
      <c r="X222" s="340"/>
      <c r="Y222" s="340"/>
      <c r="Z222" s="340"/>
      <c r="AA222" s="340"/>
      <c r="AB222" s="340"/>
      <c r="AC222" s="340"/>
      <c r="AD222" s="340"/>
      <c r="AE222" s="340"/>
      <c r="AF222" s="340"/>
      <c r="AG222" s="340"/>
      <c r="AH222" s="340"/>
      <c r="AI222" s="340"/>
      <c r="AJ222" s="340"/>
      <c r="AK222" s="340"/>
      <c r="AL222" s="340"/>
      <c r="AM222" s="340"/>
      <c r="AN222" s="340" t="s">
        <v>709</v>
      </c>
      <c r="AO222" s="340" t="s">
        <v>1245</v>
      </c>
      <c r="AP222" s="340" t="s">
        <v>507</v>
      </c>
      <c r="AQ222" s="340" t="s">
        <v>198</v>
      </c>
      <c r="AR222" s="340" t="s">
        <v>349</v>
      </c>
      <c r="AS222" s="340" t="s">
        <v>349</v>
      </c>
      <c r="AT222" s="340" t="s">
        <v>23</v>
      </c>
      <c r="AU222" s="340"/>
      <c r="AV222" s="340"/>
      <c r="AW222" s="340"/>
    </row>
    <row r="223" spans="1:49" ht="15" thickBot="1" x14ac:dyDescent="0.4">
      <c r="A223" s="322" t="s">
        <v>25</v>
      </c>
      <c r="B223" s="322" t="s">
        <v>908</v>
      </c>
      <c r="C223" s="349">
        <v>13</v>
      </c>
      <c r="D223" s="340">
        <v>83897.468995946707</v>
      </c>
      <c r="E223" s="341">
        <v>0.7</v>
      </c>
      <c r="F223" s="340">
        <v>763466.96786311502</v>
      </c>
      <c r="G223" s="340"/>
      <c r="H223" s="340"/>
      <c r="I223" s="340"/>
      <c r="J223" s="340">
        <v>58728.228297162699</v>
      </c>
      <c r="K223" s="340">
        <v>58728.228297162699</v>
      </c>
      <c r="L223" s="340">
        <v>58728.228297162699</v>
      </c>
      <c r="M223" s="340">
        <v>58728.228297162699</v>
      </c>
      <c r="N223" s="340">
        <v>58728.228297162699</v>
      </c>
      <c r="O223" s="340">
        <v>58728.228297162699</v>
      </c>
      <c r="P223" s="340">
        <v>58728.228297162699</v>
      </c>
      <c r="Q223" s="340">
        <v>58728.228297162699</v>
      </c>
      <c r="R223" s="340">
        <v>58728.228297162699</v>
      </c>
      <c r="S223" s="340">
        <v>58728.228297162699</v>
      </c>
      <c r="T223" s="340">
        <v>58728.228297162699</v>
      </c>
      <c r="U223" s="340">
        <v>58728.228297162699</v>
      </c>
      <c r="V223" s="340">
        <v>58728.228297162699</v>
      </c>
      <c r="W223" s="340"/>
      <c r="X223" s="340"/>
      <c r="Y223" s="340"/>
      <c r="Z223" s="340"/>
      <c r="AA223" s="340"/>
      <c r="AB223" s="340"/>
      <c r="AC223" s="340"/>
      <c r="AD223" s="340"/>
      <c r="AE223" s="340"/>
      <c r="AF223" s="340"/>
      <c r="AG223" s="340"/>
      <c r="AH223" s="340"/>
      <c r="AI223" s="340"/>
      <c r="AJ223" s="340"/>
      <c r="AK223" s="340"/>
      <c r="AL223" s="340"/>
      <c r="AM223" s="340"/>
      <c r="AN223" s="340" t="s">
        <v>709</v>
      </c>
      <c r="AO223" s="340" t="s">
        <v>1245</v>
      </c>
      <c r="AP223" s="340" t="s">
        <v>507</v>
      </c>
      <c r="AQ223" s="340" t="s">
        <v>198</v>
      </c>
      <c r="AR223" s="340" t="s">
        <v>350</v>
      </c>
      <c r="AS223" s="340" t="s">
        <v>350</v>
      </c>
      <c r="AT223" s="340" t="s">
        <v>25</v>
      </c>
      <c r="AU223" s="340"/>
      <c r="AV223" s="340"/>
      <c r="AW223" s="340"/>
    </row>
    <row r="224" spans="1:49" ht="15" thickBot="1" x14ac:dyDescent="0.4">
      <c r="A224" s="322" t="s">
        <v>24</v>
      </c>
      <c r="B224" s="322" t="s">
        <v>909</v>
      </c>
      <c r="C224" s="349">
        <v>13</v>
      </c>
      <c r="D224" s="340">
        <v>76214.024064990197</v>
      </c>
      <c r="E224" s="341">
        <v>0.7</v>
      </c>
      <c r="F224" s="340">
        <v>693547.61899141094</v>
      </c>
      <c r="G224" s="340"/>
      <c r="H224" s="340"/>
      <c r="I224" s="340"/>
      <c r="J224" s="340">
        <v>53349.816845493202</v>
      </c>
      <c r="K224" s="340">
        <v>53349.816845493202</v>
      </c>
      <c r="L224" s="340">
        <v>53349.816845493202</v>
      </c>
      <c r="M224" s="340">
        <v>53349.816845493202</v>
      </c>
      <c r="N224" s="340">
        <v>53349.816845493202</v>
      </c>
      <c r="O224" s="340">
        <v>53349.816845493202</v>
      </c>
      <c r="P224" s="340">
        <v>53349.816845493202</v>
      </c>
      <c r="Q224" s="340">
        <v>53349.816845493202</v>
      </c>
      <c r="R224" s="340">
        <v>53349.816845493202</v>
      </c>
      <c r="S224" s="340">
        <v>53349.816845493202</v>
      </c>
      <c r="T224" s="340">
        <v>53349.816845493202</v>
      </c>
      <c r="U224" s="340">
        <v>53349.816845493202</v>
      </c>
      <c r="V224" s="340">
        <v>53349.816845493202</v>
      </c>
      <c r="W224" s="340"/>
      <c r="X224" s="340"/>
      <c r="Y224" s="340"/>
      <c r="Z224" s="340"/>
      <c r="AA224" s="340"/>
      <c r="AB224" s="340"/>
      <c r="AC224" s="340"/>
      <c r="AD224" s="340"/>
      <c r="AE224" s="340"/>
      <c r="AF224" s="340"/>
      <c r="AG224" s="340"/>
      <c r="AH224" s="340"/>
      <c r="AI224" s="340"/>
      <c r="AJ224" s="340"/>
      <c r="AK224" s="340"/>
      <c r="AL224" s="340"/>
      <c r="AM224" s="340"/>
      <c r="AN224" s="340" t="s">
        <v>709</v>
      </c>
      <c r="AO224" s="340" t="s">
        <v>1245</v>
      </c>
      <c r="AP224" s="340" t="s">
        <v>507</v>
      </c>
      <c r="AQ224" s="340" t="s">
        <v>198</v>
      </c>
      <c r="AR224" s="340" t="s">
        <v>347</v>
      </c>
      <c r="AS224" s="340" t="s">
        <v>347</v>
      </c>
      <c r="AT224" s="340" t="s">
        <v>24</v>
      </c>
      <c r="AU224" s="340"/>
      <c r="AV224" s="340"/>
      <c r="AW224" s="340"/>
    </row>
    <row r="225" spans="1:49" ht="15" thickBot="1" x14ac:dyDescent="0.4">
      <c r="A225" s="322" t="s">
        <v>22</v>
      </c>
      <c r="B225" s="322" t="s">
        <v>910</v>
      </c>
      <c r="C225" s="349">
        <v>10</v>
      </c>
      <c r="D225" s="340">
        <v>65844.848287602101</v>
      </c>
      <c r="E225" s="341">
        <v>0.8</v>
      </c>
      <c r="F225" s="340">
        <v>526758.78630081599</v>
      </c>
      <c r="G225" s="340"/>
      <c r="H225" s="340"/>
      <c r="I225" s="340"/>
      <c r="J225" s="340">
        <v>52675.878630081599</v>
      </c>
      <c r="K225" s="340">
        <v>52675.878630081599</v>
      </c>
      <c r="L225" s="340">
        <v>52675.878630081599</v>
      </c>
      <c r="M225" s="340">
        <v>52675.878630081599</v>
      </c>
      <c r="N225" s="340">
        <v>52675.878630081599</v>
      </c>
      <c r="O225" s="340">
        <v>52675.878630081599</v>
      </c>
      <c r="P225" s="340">
        <v>52675.878630081599</v>
      </c>
      <c r="Q225" s="340">
        <v>52675.878630081599</v>
      </c>
      <c r="R225" s="340">
        <v>52675.878630081599</v>
      </c>
      <c r="S225" s="340">
        <v>52675.878630081599</v>
      </c>
      <c r="T225" s="340"/>
      <c r="U225" s="340"/>
      <c r="V225" s="340"/>
      <c r="W225" s="340"/>
      <c r="X225" s="340"/>
      <c r="Y225" s="340"/>
      <c r="Z225" s="340"/>
      <c r="AA225" s="340"/>
      <c r="AB225" s="340"/>
      <c r="AC225" s="340"/>
      <c r="AD225" s="340"/>
      <c r="AE225" s="340"/>
      <c r="AF225" s="340"/>
      <c r="AG225" s="340"/>
      <c r="AH225" s="340"/>
      <c r="AI225" s="340"/>
      <c r="AJ225" s="340"/>
      <c r="AK225" s="340"/>
      <c r="AL225" s="340"/>
      <c r="AM225" s="340"/>
      <c r="AN225" s="340" t="s">
        <v>709</v>
      </c>
      <c r="AO225" s="340" t="s">
        <v>1245</v>
      </c>
      <c r="AP225" s="340" t="s">
        <v>507</v>
      </c>
      <c r="AQ225" s="340" t="s">
        <v>198</v>
      </c>
      <c r="AR225" s="340" t="s">
        <v>351</v>
      </c>
      <c r="AS225" s="340" t="s">
        <v>351</v>
      </c>
      <c r="AT225" s="340" t="s">
        <v>22</v>
      </c>
      <c r="AU225" s="340"/>
      <c r="AV225" s="340"/>
      <c r="AW225" s="340"/>
    </row>
    <row r="226" spans="1:49" ht="15" thickBot="1" x14ac:dyDescent="0.4">
      <c r="A226" s="322" t="s">
        <v>22</v>
      </c>
      <c r="B226" s="322" t="s">
        <v>911</v>
      </c>
      <c r="C226" s="349">
        <v>10</v>
      </c>
      <c r="D226" s="340">
        <v>112502.56321987401</v>
      </c>
      <c r="E226" s="341">
        <v>0.8</v>
      </c>
      <c r="F226" s="340">
        <v>900020.50575899496</v>
      </c>
      <c r="G226" s="340"/>
      <c r="H226" s="340"/>
      <c r="I226" s="340"/>
      <c r="J226" s="340">
        <v>90002.050575899499</v>
      </c>
      <c r="K226" s="340">
        <v>90002.050575899499</v>
      </c>
      <c r="L226" s="340">
        <v>90002.050575899499</v>
      </c>
      <c r="M226" s="340">
        <v>90002.050575899499</v>
      </c>
      <c r="N226" s="340">
        <v>90002.050575899499</v>
      </c>
      <c r="O226" s="340">
        <v>90002.050575899499</v>
      </c>
      <c r="P226" s="340">
        <v>90002.050575899499</v>
      </c>
      <c r="Q226" s="340">
        <v>90002.050575899499</v>
      </c>
      <c r="R226" s="340">
        <v>90002.050575899499</v>
      </c>
      <c r="S226" s="340">
        <v>90002.050575899499</v>
      </c>
      <c r="T226" s="340"/>
      <c r="U226" s="340"/>
      <c r="V226" s="340"/>
      <c r="W226" s="340"/>
      <c r="X226" s="340"/>
      <c r="Y226" s="340"/>
      <c r="Z226" s="340"/>
      <c r="AA226" s="340"/>
      <c r="AB226" s="340"/>
      <c r="AC226" s="340"/>
      <c r="AD226" s="340"/>
      <c r="AE226" s="340"/>
      <c r="AF226" s="340"/>
      <c r="AG226" s="340"/>
      <c r="AH226" s="340"/>
      <c r="AI226" s="340"/>
      <c r="AJ226" s="340"/>
      <c r="AK226" s="340"/>
      <c r="AL226" s="340"/>
      <c r="AM226" s="340"/>
      <c r="AN226" s="340" t="s">
        <v>709</v>
      </c>
      <c r="AO226" s="340" t="s">
        <v>1245</v>
      </c>
      <c r="AP226" s="340" t="s">
        <v>507</v>
      </c>
      <c r="AQ226" s="340" t="s">
        <v>198</v>
      </c>
      <c r="AR226" s="340" t="s">
        <v>351</v>
      </c>
      <c r="AS226" s="340" t="s">
        <v>351</v>
      </c>
      <c r="AT226" s="340" t="s">
        <v>22</v>
      </c>
      <c r="AU226" s="340"/>
      <c r="AV226" s="340"/>
      <c r="AW226" s="340"/>
    </row>
    <row r="227" spans="1:49" ht="15" thickBot="1" x14ac:dyDescent="0.4">
      <c r="A227" s="322" t="s">
        <v>24</v>
      </c>
      <c r="B227" s="322" t="s">
        <v>912</v>
      </c>
      <c r="C227" s="349">
        <v>10</v>
      </c>
      <c r="D227" s="340">
        <v>58635.577275367199</v>
      </c>
      <c r="E227" s="341">
        <v>0.7</v>
      </c>
      <c r="F227" s="340">
        <v>410449.04092757002</v>
      </c>
      <c r="G227" s="340"/>
      <c r="H227" s="340"/>
      <c r="I227" s="340"/>
      <c r="J227" s="340">
        <v>41044.904092757002</v>
      </c>
      <c r="K227" s="340">
        <v>41044.904092757002</v>
      </c>
      <c r="L227" s="340">
        <v>41044.904092757002</v>
      </c>
      <c r="M227" s="340">
        <v>41044.904092757002</v>
      </c>
      <c r="N227" s="340">
        <v>41044.904092757002</v>
      </c>
      <c r="O227" s="340">
        <v>41044.904092757002</v>
      </c>
      <c r="P227" s="340">
        <v>41044.904092757002</v>
      </c>
      <c r="Q227" s="340">
        <v>41044.904092757002</v>
      </c>
      <c r="R227" s="340">
        <v>41044.904092757002</v>
      </c>
      <c r="S227" s="340">
        <v>41044.904092757002</v>
      </c>
      <c r="T227" s="340"/>
      <c r="U227" s="340"/>
      <c r="V227" s="340"/>
      <c r="W227" s="340"/>
      <c r="X227" s="340"/>
      <c r="Y227" s="340"/>
      <c r="Z227" s="340"/>
      <c r="AA227" s="340"/>
      <c r="AB227" s="340"/>
      <c r="AC227" s="340"/>
      <c r="AD227" s="340"/>
      <c r="AE227" s="340"/>
      <c r="AF227" s="340"/>
      <c r="AG227" s="340"/>
      <c r="AH227" s="340"/>
      <c r="AI227" s="340"/>
      <c r="AJ227" s="340"/>
      <c r="AK227" s="340"/>
      <c r="AL227" s="340"/>
      <c r="AM227" s="340"/>
      <c r="AN227" s="340" t="s">
        <v>709</v>
      </c>
      <c r="AO227" s="340" t="s">
        <v>1245</v>
      </c>
      <c r="AP227" s="340" t="s">
        <v>507</v>
      </c>
      <c r="AQ227" s="340" t="s">
        <v>198</v>
      </c>
      <c r="AR227" s="340" t="s">
        <v>354</v>
      </c>
      <c r="AS227" s="340" t="s">
        <v>354</v>
      </c>
      <c r="AT227" s="340" t="s">
        <v>24</v>
      </c>
      <c r="AU227" s="340"/>
      <c r="AV227" s="340"/>
      <c r="AW227" s="340"/>
    </row>
    <row r="228" spans="1:49" ht="15" thickBot="1" x14ac:dyDescent="0.4">
      <c r="A228" s="322" t="s">
        <v>22</v>
      </c>
      <c r="B228" s="322" t="s">
        <v>913</v>
      </c>
      <c r="C228" s="349">
        <v>15</v>
      </c>
      <c r="D228" s="340">
        <v>86451.950423158196</v>
      </c>
      <c r="E228" s="341">
        <v>0.8</v>
      </c>
      <c r="F228" s="340">
        <v>706338.75915981305</v>
      </c>
      <c r="G228" s="340"/>
      <c r="H228" s="340"/>
      <c r="I228" s="340"/>
      <c r="J228" s="340">
        <v>69161.560338526499</v>
      </c>
      <c r="K228" s="340">
        <v>69161.560338526499</v>
      </c>
      <c r="L228" s="340">
        <v>69161.560338526499</v>
      </c>
      <c r="M228" s="340">
        <v>67400.604409798296</v>
      </c>
      <c r="N228" s="340">
        <v>45986.168869151697</v>
      </c>
      <c r="O228" s="340">
        <v>39422.089392960101</v>
      </c>
      <c r="P228" s="340">
        <v>39422.089392960101</v>
      </c>
      <c r="Q228" s="340">
        <v>39422.089392960101</v>
      </c>
      <c r="R228" s="340">
        <v>39422.089392960101</v>
      </c>
      <c r="S228" s="340">
        <v>39422.089392960101</v>
      </c>
      <c r="T228" s="340">
        <v>39422.089392960101</v>
      </c>
      <c r="U228" s="340">
        <v>38788.147602928999</v>
      </c>
      <c r="V228" s="340">
        <v>37754.698486784197</v>
      </c>
      <c r="W228" s="340">
        <v>37754.698486784197</v>
      </c>
      <c r="X228" s="340">
        <v>34637.223931025197</v>
      </c>
      <c r="Y228" s="340"/>
      <c r="Z228" s="340"/>
      <c r="AA228" s="340"/>
      <c r="AB228" s="340"/>
      <c r="AC228" s="340"/>
      <c r="AD228" s="340"/>
      <c r="AE228" s="340"/>
      <c r="AF228" s="340"/>
      <c r="AG228" s="340"/>
      <c r="AH228" s="340"/>
      <c r="AI228" s="340"/>
      <c r="AJ228" s="340"/>
      <c r="AK228" s="340"/>
      <c r="AL228" s="340"/>
      <c r="AM228" s="340"/>
      <c r="AN228" s="340" t="s">
        <v>709</v>
      </c>
      <c r="AO228" s="340" t="s">
        <v>1245</v>
      </c>
      <c r="AP228" s="340" t="s">
        <v>507</v>
      </c>
      <c r="AQ228" s="340" t="s">
        <v>198</v>
      </c>
      <c r="AR228" s="340" t="s">
        <v>348</v>
      </c>
      <c r="AS228" s="340" t="s">
        <v>348</v>
      </c>
      <c r="AT228" s="340" t="s">
        <v>22</v>
      </c>
      <c r="AU228" s="340"/>
      <c r="AV228" s="340"/>
      <c r="AW228" s="340"/>
    </row>
    <row r="229" spans="1:49" ht="15" thickBot="1" x14ac:dyDescent="0.4">
      <c r="A229" s="322" t="s">
        <v>24</v>
      </c>
      <c r="B229" s="322" t="s">
        <v>914</v>
      </c>
      <c r="C229" s="349">
        <v>16</v>
      </c>
      <c r="D229" s="340">
        <v>55927.244998592301</v>
      </c>
      <c r="E229" s="341">
        <v>0.7</v>
      </c>
      <c r="F229" s="340">
        <v>626385.14398423396</v>
      </c>
      <c r="G229" s="340"/>
      <c r="H229" s="340"/>
      <c r="I229" s="340"/>
      <c r="J229" s="340">
        <v>39149.071499014601</v>
      </c>
      <c r="K229" s="340">
        <v>39149.071499014601</v>
      </c>
      <c r="L229" s="340">
        <v>39149.071499014601</v>
      </c>
      <c r="M229" s="340">
        <v>39149.071499014601</v>
      </c>
      <c r="N229" s="340">
        <v>39149.071499014601</v>
      </c>
      <c r="O229" s="340">
        <v>39149.071499014601</v>
      </c>
      <c r="P229" s="340">
        <v>39149.071499014601</v>
      </c>
      <c r="Q229" s="340">
        <v>39149.071499014601</v>
      </c>
      <c r="R229" s="340">
        <v>39149.071499014601</v>
      </c>
      <c r="S229" s="340">
        <v>39149.071499014601</v>
      </c>
      <c r="T229" s="340">
        <v>39149.071499014601</v>
      </c>
      <c r="U229" s="340">
        <v>39149.071499014601</v>
      </c>
      <c r="V229" s="340">
        <v>39149.071499014601</v>
      </c>
      <c r="W229" s="340">
        <v>39149.071499014601</v>
      </c>
      <c r="X229" s="340">
        <v>39149.071499014601</v>
      </c>
      <c r="Y229" s="340">
        <v>39149.071499014601</v>
      </c>
      <c r="Z229" s="340"/>
      <c r="AA229" s="340"/>
      <c r="AB229" s="340"/>
      <c r="AC229" s="340"/>
      <c r="AD229" s="340"/>
      <c r="AE229" s="340"/>
      <c r="AF229" s="340"/>
      <c r="AG229" s="340"/>
      <c r="AH229" s="340"/>
      <c r="AI229" s="340"/>
      <c r="AJ229" s="340"/>
      <c r="AK229" s="340"/>
      <c r="AL229" s="340"/>
      <c r="AM229" s="340"/>
      <c r="AN229" s="340" t="s">
        <v>709</v>
      </c>
      <c r="AO229" s="340" t="s">
        <v>1245</v>
      </c>
      <c r="AP229" s="340" t="s">
        <v>507</v>
      </c>
      <c r="AQ229" s="340" t="s">
        <v>198</v>
      </c>
      <c r="AR229" s="340" t="s">
        <v>352</v>
      </c>
      <c r="AS229" s="340" t="s">
        <v>352</v>
      </c>
      <c r="AT229" s="340" t="s">
        <v>24</v>
      </c>
      <c r="AU229" s="340"/>
      <c r="AV229" s="340"/>
      <c r="AW229" s="340"/>
    </row>
    <row r="230" spans="1:49" ht="15" thickBot="1" x14ac:dyDescent="0.4">
      <c r="A230" s="322" t="s">
        <v>22</v>
      </c>
      <c r="B230" s="322" t="s">
        <v>915</v>
      </c>
      <c r="C230" s="349">
        <v>10</v>
      </c>
      <c r="D230" s="340">
        <v>142040.02273787899</v>
      </c>
      <c r="E230" s="341">
        <v>0.8</v>
      </c>
      <c r="F230" s="340">
        <v>1136320.18190304</v>
      </c>
      <c r="G230" s="340"/>
      <c r="H230" s="340"/>
      <c r="I230" s="340"/>
      <c r="J230" s="340">
        <v>113632.01819030401</v>
      </c>
      <c r="K230" s="340">
        <v>113632.01819030401</v>
      </c>
      <c r="L230" s="340">
        <v>113632.01819030401</v>
      </c>
      <c r="M230" s="340">
        <v>113632.01819030401</v>
      </c>
      <c r="N230" s="340">
        <v>113632.01819030401</v>
      </c>
      <c r="O230" s="340">
        <v>113632.01819030401</v>
      </c>
      <c r="P230" s="340">
        <v>113632.01819030401</v>
      </c>
      <c r="Q230" s="340">
        <v>113632.01819030401</v>
      </c>
      <c r="R230" s="340">
        <v>113632.01819030401</v>
      </c>
      <c r="S230" s="340">
        <v>113632.01819030401</v>
      </c>
      <c r="T230" s="340"/>
      <c r="U230" s="340"/>
      <c r="V230" s="340"/>
      <c r="W230" s="340"/>
      <c r="X230" s="340"/>
      <c r="Y230" s="340"/>
      <c r="Z230" s="340"/>
      <c r="AA230" s="340"/>
      <c r="AB230" s="340"/>
      <c r="AC230" s="340"/>
      <c r="AD230" s="340"/>
      <c r="AE230" s="340"/>
      <c r="AF230" s="340"/>
      <c r="AG230" s="340"/>
      <c r="AH230" s="340"/>
      <c r="AI230" s="340"/>
      <c r="AJ230" s="340"/>
      <c r="AK230" s="340"/>
      <c r="AL230" s="340"/>
      <c r="AM230" s="340"/>
      <c r="AN230" s="340" t="s">
        <v>709</v>
      </c>
      <c r="AO230" s="340" t="s">
        <v>1245</v>
      </c>
      <c r="AP230" s="340" t="s">
        <v>507</v>
      </c>
      <c r="AQ230" s="340" t="s">
        <v>198</v>
      </c>
      <c r="AR230" s="340" t="s">
        <v>351</v>
      </c>
      <c r="AS230" s="340" t="s">
        <v>351</v>
      </c>
      <c r="AT230" s="340" t="s">
        <v>22</v>
      </c>
      <c r="AU230" s="340"/>
      <c r="AV230" s="340"/>
      <c r="AW230" s="340"/>
    </row>
    <row r="231" spans="1:49" ht="15" thickBot="1" x14ac:dyDescent="0.4">
      <c r="A231" s="322" t="s">
        <v>25</v>
      </c>
      <c r="B231" s="322" t="s">
        <v>916</v>
      </c>
      <c r="C231" s="349">
        <v>15</v>
      </c>
      <c r="D231" s="340">
        <v>39517.294731464797</v>
      </c>
      <c r="E231" s="341">
        <v>0.7</v>
      </c>
      <c r="F231" s="340">
        <v>414931.59468038101</v>
      </c>
      <c r="G231" s="340"/>
      <c r="H231" s="340"/>
      <c r="I231" s="340"/>
      <c r="J231" s="340">
        <v>27662.1063120254</v>
      </c>
      <c r="K231" s="340">
        <v>27662.1063120254</v>
      </c>
      <c r="L231" s="340">
        <v>27662.1063120254</v>
      </c>
      <c r="M231" s="340">
        <v>27662.1063120254</v>
      </c>
      <c r="N231" s="340">
        <v>27662.1063120254</v>
      </c>
      <c r="O231" s="340">
        <v>27662.1063120254</v>
      </c>
      <c r="P231" s="340">
        <v>27662.1063120254</v>
      </c>
      <c r="Q231" s="340">
        <v>27662.1063120254</v>
      </c>
      <c r="R231" s="340">
        <v>27662.1063120254</v>
      </c>
      <c r="S231" s="340">
        <v>27662.1063120254</v>
      </c>
      <c r="T231" s="340">
        <v>27662.1063120254</v>
      </c>
      <c r="U231" s="340">
        <v>27662.1063120254</v>
      </c>
      <c r="V231" s="340">
        <v>27662.1063120254</v>
      </c>
      <c r="W231" s="340">
        <v>27662.1063120254</v>
      </c>
      <c r="X231" s="340">
        <v>27662.1063120254</v>
      </c>
      <c r="Y231" s="340"/>
      <c r="Z231" s="340"/>
      <c r="AA231" s="340"/>
      <c r="AB231" s="340"/>
      <c r="AC231" s="340"/>
      <c r="AD231" s="340"/>
      <c r="AE231" s="340"/>
      <c r="AF231" s="340"/>
      <c r="AG231" s="340"/>
      <c r="AH231" s="340"/>
      <c r="AI231" s="340"/>
      <c r="AJ231" s="340"/>
      <c r="AK231" s="340"/>
      <c r="AL231" s="340"/>
      <c r="AM231" s="340"/>
      <c r="AN231" s="340" t="s">
        <v>709</v>
      </c>
      <c r="AO231" s="340" t="s">
        <v>1245</v>
      </c>
      <c r="AP231" s="340" t="s">
        <v>507</v>
      </c>
      <c r="AQ231" s="340" t="s">
        <v>198</v>
      </c>
      <c r="AR231" s="340" t="s">
        <v>350</v>
      </c>
      <c r="AS231" s="340" t="s">
        <v>350</v>
      </c>
      <c r="AT231" s="340" t="s">
        <v>25</v>
      </c>
      <c r="AU231" s="340"/>
      <c r="AV231" s="340"/>
      <c r="AW231" s="340"/>
    </row>
    <row r="232" spans="1:49" ht="15" thickBot="1" x14ac:dyDescent="0.4">
      <c r="A232" s="322" t="s">
        <v>22</v>
      </c>
      <c r="B232" s="322" t="s">
        <v>917</v>
      </c>
      <c r="C232" s="349">
        <v>15</v>
      </c>
      <c r="D232" s="340">
        <v>33225.481169348597</v>
      </c>
      <c r="E232" s="341">
        <v>0.8</v>
      </c>
      <c r="F232" s="340">
        <v>398705.77403218299</v>
      </c>
      <c r="G232" s="340"/>
      <c r="H232" s="340"/>
      <c r="I232" s="340"/>
      <c r="J232" s="340">
        <v>26580.384935478902</v>
      </c>
      <c r="K232" s="340">
        <v>26580.384935478902</v>
      </c>
      <c r="L232" s="340">
        <v>26580.384935478902</v>
      </c>
      <c r="M232" s="340">
        <v>26580.384935478902</v>
      </c>
      <c r="N232" s="340">
        <v>26580.384935478902</v>
      </c>
      <c r="O232" s="340">
        <v>26580.384935478902</v>
      </c>
      <c r="P232" s="340">
        <v>26580.384935478902</v>
      </c>
      <c r="Q232" s="340">
        <v>26580.384935478902</v>
      </c>
      <c r="R232" s="340">
        <v>26580.384935478902</v>
      </c>
      <c r="S232" s="340">
        <v>26580.384935478902</v>
      </c>
      <c r="T232" s="340">
        <v>26580.384935478902</v>
      </c>
      <c r="U232" s="340">
        <v>26580.384935478902</v>
      </c>
      <c r="V232" s="340">
        <v>26580.384935478902</v>
      </c>
      <c r="W232" s="340">
        <v>26580.384935478902</v>
      </c>
      <c r="X232" s="340">
        <v>26580.384935478902</v>
      </c>
      <c r="Y232" s="340"/>
      <c r="Z232" s="340"/>
      <c r="AA232" s="340"/>
      <c r="AB232" s="340"/>
      <c r="AC232" s="340"/>
      <c r="AD232" s="340"/>
      <c r="AE232" s="340"/>
      <c r="AF232" s="340"/>
      <c r="AG232" s="340"/>
      <c r="AH232" s="340"/>
      <c r="AI232" s="340"/>
      <c r="AJ232" s="340"/>
      <c r="AK232" s="340"/>
      <c r="AL232" s="340"/>
      <c r="AM232" s="340"/>
      <c r="AN232" s="340" t="s">
        <v>709</v>
      </c>
      <c r="AO232" s="340" t="s">
        <v>1245</v>
      </c>
      <c r="AP232" s="340" t="s">
        <v>507</v>
      </c>
      <c r="AQ232" s="340" t="s">
        <v>198</v>
      </c>
      <c r="AR232" s="340" t="s">
        <v>355</v>
      </c>
      <c r="AS232" s="340" t="s">
        <v>355</v>
      </c>
      <c r="AT232" s="340" t="s">
        <v>22</v>
      </c>
      <c r="AU232" s="340"/>
      <c r="AV232" s="340"/>
      <c r="AW232" s="340"/>
    </row>
    <row r="233" spans="1:49" ht="15" thickBot="1" x14ac:dyDescent="0.4">
      <c r="A233" s="322" t="s">
        <v>25</v>
      </c>
      <c r="B233" s="322" t="s">
        <v>918</v>
      </c>
      <c r="C233" s="349">
        <v>10</v>
      </c>
      <c r="D233" s="340">
        <v>35980.172237133702</v>
      </c>
      <c r="E233" s="341">
        <v>0.7</v>
      </c>
      <c r="F233" s="340">
        <v>251861.20565993601</v>
      </c>
      <c r="G233" s="340"/>
      <c r="H233" s="340"/>
      <c r="I233" s="340"/>
      <c r="J233" s="340">
        <v>25186.120565993599</v>
      </c>
      <c r="K233" s="340">
        <v>25186.120565993599</v>
      </c>
      <c r="L233" s="340">
        <v>25186.120565993599</v>
      </c>
      <c r="M233" s="340">
        <v>25186.120565993599</v>
      </c>
      <c r="N233" s="340">
        <v>25186.120565993599</v>
      </c>
      <c r="O233" s="340">
        <v>25186.120565993599</v>
      </c>
      <c r="P233" s="340">
        <v>25186.120565993599</v>
      </c>
      <c r="Q233" s="340">
        <v>25186.120565993599</v>
      </c>
      <c r="R233" s="340">
        <v>25186.120565993599</v>
      </c>
      <c r="S233" s="340">
        <v>25186.120565993599</v>
      </c>
      <c r="T233" s="340"/>
      <c r="U233" s="340"/>
      <c r="V233" s="340"/>
      <c r="W233" s="340"/>
      <c r="X233" s="340"/>
      <c r="Y233" s="340"/>
      <c r="Z233" s="340"/>
      <c r="AA233" s="340"/>
      <c r="AB233" s="340"/>
      <c r="AC233" s="340"/>
      <c r="AD233" s="340"/>
      <c r="AE233" s="340"/>
      <c r="AF233" s="340"/>
      <c r="AG233" s="340"/>
      <c r="AH233" s="340"/>
      <c r="AI233" s="340"/>
      <c r="AJ233" s="340"/>
      <c r="AK233" s="340"/>
      <c r="AL233" s="340"/>
      <c r="AM233" s="340"/>
      <c r="AN233" s="340" t="s">
        <v>709</v>
      </c>
      <c r="AO233" s="340" t="s">
        <v>1245</v>
      </c>
      <c r="AP233" s="340" t="s">
        <v>507</v>
      </c>
      <c r="AQ233" s="340" t="s">
        <v>198</v>
      </c>
      <c r="AR233" s="340" t="s">
        <v>350</v>
      </c>
      <c r="AS233" s="340" t="s">
        <v>350</v>
      </c>
      <c r="AT233" s="340" t="s">
        <v>25</v>
      </c>
      <c r="AU233" s="340"/>
      <c r="AV233" s="340"/>
      <c r="AW233" s="340"/>
    </row>
    <row r="234" spans="1:49" ht="15" thickBot="1" x14ac:dyDescent="0.4">
      <c r="A234" s="322" t="s">
        <v>232</v>
      </c>
      <c r="B234" s="322" t="s">
        <v>919</v>
      </c>
      <c r="C234" s="349">
        <v>12</v>
      </c>
      <c r="D234" s="340">
        <v>32512.700675695902</v>
      </c>
      <c r="E234" s="341">
        <v>0.7</v>
      </c>
      <c r="F234" s="340">
        <v>273106.68567584502</v>
      </c>
      <c r="G234" s="340"/>
      <c r="H234" s="340"/>
      <c r="I234" s="340"/>
      <c r="J234" s="340">
        <v>22758.890472987099</v>
      </c>
      <c r="K234" s="340">
        <v>22758.890472987099</v>
      </c>
      <c r="L234" s="340">
        <v>22758.890472987099</v>
      </c>
      <c r="M234" s="340">
        <v>22758.890472987099</v>
      </c>
      <c r="N234" s="340">
        <v>22758.890472987099</v>
      </c>
      <c r="O234" s="340">
        <v>22758.890472987099</v>
      </c>
      <c r="P234" s="340">
        <v>22758.890472987099</v>
      </c>
      <c r="Q234" s="340">
        <v>22758.890472987099</v>
      </c>
      <c r="R234" s="340">
        <v>22758.890472987099</v>
      </c>
      <c r="S234" s="340">
        <v>22758.890472987099</v>
      </c>
      <c r="T234" s="340">
        <v>22758.890472987099</v>
      </c>
      <c r="U234" s="340">
        <v>22758.890472987099</v>
      </c>
      <c r="V234" s="340"/>
      <c r="W234" s="340"/>
      <c r="X234" s="340"/>
      <c r="Y234" s="340"/>
      <c r="Z234" s="340"/>
      <c r="AA234" s="340"/>
      <c r="AB234" s="340"/>
      <c r="AC234" s="340"/>
      <c r="AD234" s="340"/>
      <c r="AE234" s="340"/>
      <c r="AF234" s="340"/>
      <c r="AG234" s="340"/>
      <c r="AH234" s="340"/>
      <c r="AI234" s="340"/>
      <c r="AJ234" s="340"/>
      <c r="AK234" s="340"/>
      <c r="AL234" s="340"/>
      <c r="AM234" s="340"/>
      <c r="AN234" s="340" t="s">
        <v>709</v>
      </c>
      <c r="AO234" s="340" t="s">
        <v>1245</v>
      </c>
      <c r="AP234" s="340" t="s">
        <v>507</v>
      </c>
      <c r="AQ234" s="340" t="s">
        <v>198</v>
      </c>
      <c r="AR234" s="340" t="s">
        <v>364</v>
      </c>
      <c r="AS234" s="340" t="s">
        <v>364</v>
      </c>
      <c r="AT234" s="340" t="s">
        <v>24</v>
      </c>
      <c r="AU234" s="340"/>
      <c r="AV234" s="340"/>
      <c r="AW234" s="340"/>
    </row>
    <row r="235" spans="1:49" ht="15" thickBot="1" x14ac:dyDescent="0.4">
      <c r="A235" s="322" t="s">
        <v>24</v>
      </c>
      <c r="B235" s="322" t="s">
        <v>813</v>
      </c>
      <c r="C235" s="349">
        <v>4</v>
      </c>
      <c r="D235" s="340">
        <v>29533.547109152802</v>
      </c>
      <c r="E235" s="341">
        <v>0.7</v>
      </c>
      <c r="F235" s="340">
        <v>82693.931905627804</v>
      </c>
      <c r="G235" s="340"/>
      <c r="H235" s="340"/>
      <c r="I235" s="340"/>
      <c r="J235" s="340">
        <v>20673.482976406998</v>
      </c>
      <c r="K235" s="340">
        <v>20673.482976406998</v>
      </c>
      <c r="L235" s="340">
        <v>20673.482976406998</v>
      </c>
      <c r="M235" s="340">
        <v>20673.482976406998</v>
      </c>
      <c r="N235" s="340"/>
      <c r="O235" s="340"/>
      <c r="P235" s="340"/>
      <c r="Q235" s="340"/>
      <c r="R235" s="340"/>
      <c r="S235" s="340"/>
      <c r="T235" s="340"/>
      <c r="U235" s="340"/>
      <c r="V235" s="340"/>
      <c r="W235" s="340"/>
      <c r="X235" s="340"/>
      <c r="Y235" s="340"/>
      <c r="Z235" s="340"/>
      <c r="AA235" s="340"/>
      <c r="AB235" s="340"/>
      <c r="AC235" s="340"/>
      <c r="AD235" s="340"/>
      <c r="AE235" s="340"/>
      <c r="AF235" s="340"/>
      <c r="AG235" s="340"/>
      <c r="AH235" s="340"/>
      <c r="AI235" s="340"/>
      <c r="AJ235" s="340"/>
      <c r="AK235" s="340"/>
      <c r="AL235" s="340"/>
      <c r="AM235" s="340"/>
      <c r="AN235" s="340" t="s">
        <v>709</v>
      </c>
      <c r="AO235" s="340" t="s">
        <v>1245</v>
      </c>
      <c r="AP235" s="340" t="s">
        <v>507</v>
      </c>
      <c r="AQ235" s="340" t="s">
        <v>198</v>
      </c>
      <c r="AR235" s="340" t="s">
        <v>360</v>
      </c>
      <c r="AS235" s="340" t="s">
        <v>360</v>
      </c>
      <c r="AT235" s="340" t="s">
        <v>24</v>
      </c>
      <c r="AU235" s="340"/>
      <c r="AV235" s="340"/>
      <c r="AW235" s="340"/>
    </row>
    <row r="236" spans="1:49" ht="15" thickBot="1" x14ac:dyDescent="0.4">
      <c r="A236" s="322" t="s">
        <v>23</v>
      </c>
      <c r="B236" s="322" t="s">
        <v>920</v>
      </c>
      <c r="C236" s="349">
        <v>15</v>
      </c>
      <c r="D236" s="340">
        <v>28305.899722812901</v>
      </c>
      <c r="E236" s="341">
        <v>0.7</v>
      </c>
      <c r="F236" s="340">
        <v>297211.947089536</v>
      </c>
      <c r="G236" s="340"/>
      <c r="H236" s="340"/>
      <c r="I236" s="340"/>
      <c r="J236" s="340">
        <v>19814.1298059691</v>
      </c>
      <c r="K236" s="340">
        <v>19814.1298059691</v>
      </c>
      <c r="L236" s="340">
        <v>19814.1298059691</v>
      </c>
      <c r="M236" s="340">
        <v>19814.1298059691</v>
      </c>
      <c r="N236" s="340">
        <v>19814.1298059691</v>
      </c>
      <c r="O236" s="340">
        <v>19814.1298059691</v>
      </c>
      <c r="P236" s="340">
        <v>19814.1298059691</v>
      </c>
      <c r="Q236" s="340">
        <v>19814.1298059691</v>
      </c>
      <c r="R236" s="340">
        <v>19814.1298059691</v>
      </c>
      <c r="S236" s="340">
        <v>19814.1298059691</v>
      </c>
      <c r="T236" s="340">
        <v>19814.1298059691</v>
      </c>
      <c r="U236" s="340">
        <v>19814.1298059691</v>
      </c>
      <c r="V236" s="340">
        <v>19814.1298059691</v>
      </c>
      <c r="W236" s="340">
        <v>19814.1298059691</v>
      </c>
      <c r="X236" s="340">
        <v>19814.1298059691</v>
      </c>
      <c r="Y236" s="340"/>
      <c r="Z236" s="340"/>
      <c r="AA236" s="340"/>
      <c r="AB236" s="340"/>
      <c r="AC236" s="340"/>
      <c r="AD236" s="340"/>
      <c r="AE236" s="340"/>
      <c r="AF236" s="340"/>
      <c r="AG236" s="340"/>
      <c r="AH236" s="340"/>
      <c r="AI236" s="340"/>
      <c r="AJ236" s="340"/>
      <c r="AK236" s="340"/>
      <c r="AL236" s="340"/>
      <c r="AM236" s="340"/>
      <c r="AN236" s="340" t="s">
        <v>709</v>
      </c>
      <c r="AO236" s="340" t="s">
        <v>1245</v>
      </c>
      <c r="AP236" s="340" t="s">
        <v>507</v>
      </c>
      <c r="AQ236" s="340" t="s">
        <v>198</v>
      </c>
      <c r="AR236" s="340" t="s">
        <v>495</v>
      </c>
      <c r="AS236" s="340" t="s">
        <v>495</v>
      </c>
      <c r="AT236" s="340" t="s">
        <v>23</v>
      </c>
      <c r="AU236" s="340"/>
      <c r="AV236" s="340"/>
      <c r="AW236" s="340"/>
    </row>
    <row r="237" spans="1:49" ht="15" thickBot="1" x14ac:dyDescent="0.4">
      <c r="A237" s="322" t="s">
        <v>23</v>
      </c>
      <c r="B237" s="322" t="s">
        <v>921</v>
      </c>
      <c r="C237" s="349">
        <v>8</v>
      </c>
      <c r="D237" s="340">
        <v>28258.675768048499</v>
      </c>
      <c r="E237" s="341">
        <v>0.7</v>
      </c>
      <c r="F237" s="340">
        <v>158248.584301072</v>
      </c>
      <c r="G237" s="340"/>
      <c r="H237" s="340"/>
      <c r="I237" s="340"/>
      <c r="J237" s="340">
        <v>19781.073037634</v>
      </c>
      <c r="K237" s="340">
        <v>19781.073037634</v>
      </c>
      <c r="L237" s="340">
        <v>19781.073037634</v>
      </c>
      <c r="M237" s="340">
        <v>19781.073037634</v>
      </c>
      <c r="N237" s="340">
        <v>19781.073037634</v>
      </c>
      <c r="O237" s="340">
        <v>19781.073037634</v>
      </c>
      <c r="P237" s="340">
        <v>19781.073037634</v>
      </c>
      <c r="Q237" s="340">
        <v>19781.073037634</v>
      </c>
      <c r="R237" s="340"/>
      <c r="S237" s="340"/>
      <c r="T237" s="340"/>
      <c r="U237" s="340"/>
      <c r="V237" s="340"/>
      <c r="W237" s="340"/>
      <c r="X237" s="340"/>
      <c r="Y237" s="340"/>
      <c r="Z237" s="340"/>
      <c r="AA237" s="340"/>
      <c r="AB237" s="340"/>
      <c r="AC237" s="340"/>
      <c r="AD237" s="340"/>
      <c r="AE237" s="340"/>
      <c r="AF237" s="340"/>
      <c r="AG237" s="340"/>
      <c r="AH237" s="340"/>
      <c r="AI237" s="340"/>
      <c r="AJ237" s="340"/>
      <c r="AK237" s="340"/>
      <c r="AL237" s="340"/>
      <c r="AM237" s="340"/>
      <c r="AN237" s="340" t="s">
        <v>709</v>
      </c>
      <c r="AO237" s="340" t="s">
        <v>1245</v>
      </c>
      <c r="AP237" s="340" t="s">
        <v>507</v>
      </c>
      <c r="AQ237" s="340" t="s">
        <v>198</v>
      </c>
      <c r="AR237" s="340" t="s">
        <v>486</v>
      </c>
      <c r="AS237" s="340" t="s">
        <v>486</v>
      </c>
      <c r="AT237" s="340" t="s">
        <v>23</v>
      </c>
      <c r="AU237" s="340"/>
      <c r="AV237" s="340"/>
      <c r="AW237" s="340"/>
    </row>
    <row r="238" spans="1:49" ht="15" thickBot="1" x14ac:dyDescent="0.4">
      <c r="A238" s="322" t="s">
        <v>232</v>
      </c>
      <c r="B238" s="322" t="s">
        <v>922</v>
      </c>
      <c r="C238" s="349">
        <v>12</v>
      </c>
      <c r="D238" s="340">
        <v>26077.319466317898</v>
      </c>
      <c r="E238" s="341">
        <v>0.7</v>
      </c>
      <c r="F238" s="340">
        <v>219049.483517071</v>
      </c>
      <c r="G238" s="340"/>
      <c r="H238" s="340"/>
      <c r="I238" s="340"/>
      <c r="J238" s="340">
        <v>18254.123626422599</v>
      </c>
      <c r="K238" s="340">
        <v>18254.123626422599</v>
      </c>
      <c r="L238" s="340">
        <v>18254.123626422599</v>
      </c>
      <c r="M238" s="340">
        <v>18254.123626422599</v>
      </c>
      <c r="N238" s="340">
        <v>18254.123626422599</v>
      </c>
      <c r="O238" s="340">
        <v>18254.123626422599</v>
      </c>
      <c r="P238" s="340">
        <v>18254.123626422599</v>
      </c>
      <c r="Q238" s="340">
        <v>18254.123626422599</v>
      </c>
      <c r="R238" s="340">
        <v>18254.123626422599</v>
      </c>
      <c r="S238" s="340">
        <v>18254.123626422599</v>
      </c>
      <c r="T238" s="340">
        <v>18254.123626422599</v>
      </c>
      <c r="U238" s="340">
        <v>18254.123626422599</v>
      </c>
      <c r="V238" s="340"/>
      <c r="W238" s="340"/>
      <c r="X238" s="340"/>
      <c r="Y238" s="340"/>
      <c r="Z238" s="340"/>
      <c r="AA238" s="340"/>
      <c r="AB238" s="340"/>
      <c r="AC238" s="340"/>
      <c r="AD238" s="340"/>
      <c r="AE238" s="340"/>
      <c r="AF238" s="340"/>
      <c r="AG238" s="340"/>
      <c r="AH238" s="340"/>
      <c r="AI238" s="340"/>
      <c r="AJ238" s="340"/>
      <c r="AK238" s="340"/>
      <c r="AL238" s="340"/>
      <c r="AM238" s="340"/>
      <c r="AN238" s="340" t="s">
        <v>709</v>
      </c>
      <c r="AO238" s="340" t="s">
        <v>1245</v>
      </c>
      <c r="AP238" s="340" t="s">
        <v>507</v>
      </c>
      <c r="AQ238" s="340" t="s">
        <v>198</v>
      </c>
      <c r="AR238" s="340" t="s">
        <v>626</v>
      </c>
      <c r="AS238" s="340" t="s">
        <v>626</v>
      </c>
      <c r="AT238" s="340" t="s">
        <v>232</v>
      </c>
      <c r="AU238" s="340"/>
      <c r="AV238" s="340"/>
      <c r="AW238" s="340"/>
    </row>
    <row r="239" spans="1:49" ht="15" thickBot="1" x14ac:dyDescent="0.4">
      <c r="A239" s="322" t="s">
        <v>23</v>
      </c>
      <c r="B239" s="322" t="s">
        <v>923</v>
      </c>
      <c r="C239" s="349">
        <v>3</v>
      </c>
      <c r="D239" s="340">
        <v>22241.727567382</v>
      </c>
      <c r="E239" s="341">
        <v>0.7</v>
      </c>
      <c r="F239" s="340">
        <v>46707.627891502198</v>
      </c>
      <c r="G239" s="340"/>
      <c r="H239" s="340"/>
      <c r="I239" s="340"/>
      <c r="J239" s="340">
        <v>15569.209297167399</v>
      </c>
      <c r="K239" s="340">
        <v>15569.209297167399</v>
      </c>
      <c r="L239" s="340">
        <v>15569.209297167399</v>
      </c>
      <c r="M239" s="340"/>
      <c r="N239" s="340"/>
      <c r="O239" s="340"/>
      <c r="P239" s="340"/>
      <c r="Q239" s="340"/>
      <c r="R239" s="340"/>
      <c r="S239" s="340"/>
      <c r="T239" s="340"/>
      <c r="U239" s="340"/>
      <c r="V239" s="340"/>
      <c r="W239" s="340"/>
      <c r="X239" s="340"/>
      <c r="Y239" s="340"/>
      <c r="Z239" s="340"/>
      <c r="AA239" s="340"/>
      <c r="AB239" s="340"/>
      <c r="AC239" s="340"/>
      <c r="AD239" s="340"/>
      <c r="AE239" s="340"/>
      <c r="AF239" s="340"/>
      <c r="AG239" s="340"/>
      <c r="AH239" s="340"/>
      <c r="AI239" s="340"/>
      <c r="AJ239" s="340"/>
      <c r="AK239" s="340"/>
      <c r="AL239" s="340"/>
      <c r="AM239" s="340"/>
      <c r="AN239" s="340" t="s">
        <v>709</v>
      </c>
      <c r="AO239" s="340" t="s">
        <v>1245</v>
      </c>
      <c r="AP239" s="340" t="s">
        <v>507</v>
      </c>
      <c r="AQ239" s="340" t="s">
        <v>198</v>
      </c>
      <c r="AR239" s="340" t="s">
        <v>504</v>
      </c>
      <c r="AS239" s="340" t="s">
        <v>504</v>
      </c>
      <c r="AT239" s="340" t="s">
        <v>23</v>
      </c>
      <c r="AU239" s="340"/>
      <c r="AV239" s="340"/>
      <c r="AW239" s="340"/>
    </row>
    <row r="240" spans="1:49" ht="15" thickBot="1" x14ac:dyDescent="0.4">
      <c r="A240" s="322" t="s">
        <v>232</v>
      </c>
      <c r="B240" s="322" t="s">
        <v>698</v>
      </c>
      <c r="C240" s="349">
        <v>12</v>
      </c>
      <c r="D240" s="340">
        <v>21885.225104084999</v>
      </c>
      <c r="E240" s="341">
        <v>0.7</v>
      </c>
      <c r="F240" s="340">
        <v>183835.89087431401</v>
      </c>
      <c r="G240" s="340"/>
      <c r="H240" s="340"/>
      <c r="I240" s="340"/>
      <c r="J240" s="340">
        <v>15319.6575728595</v>
      </c>
      <c r="K240" s="340">
        <v>15319.6575728595</v>
      </c>
      <c r="L240" s="340">
        <v>15319.6575728595</v>
      </c>
      <c r="M240" s="340">
        <v>15319.6575728595</v>
      </c>
      <c r="N240" s="340">
        <v>15319.6575728595</v>
      </c>
      <c r="O240" s="340">
        <v>15319.6575728595</v>
      </c>
      <c r="P240" s="340">
        <v>15319.6575728595</v>
      </c>
      <c r="Q240" s="340">
        <v>15319.6575728595</v>
      </c>
      <c r="R240" s="340">
        <v>15319.6575728595</v>
      </c>
      <c r="S240" s="340">
        <v>15319.6575728595</v>
      </c>
      <c r="T240" s="340">
        <v>15319.6575728595</v>
      </c>
      <c r="U240" s="340">
        <v>15319.6575728595</v>
      </c>
      <c r="V240" s="340"/>
      <c r="W240" s="340"/>
      <c r="X240" s="340"/>
      <c r="Y240" s="340"/>
      <c r="Z240" s="340"/>
      <c r="AA240" s="340"/>
      <c r="AB240" s="340"/>
      <c r="AC240" s="340"/>
      <c r="AD240" s="340"/>
      <c r="AE240" s="340"/>
      <c r="AF240" s="340"/>
      <c r="AG240" s="340"/>
      <c r="AH240" s="340"/>
      <c r="AI240" s="340"/>
      <c r="AJ240" s="340"/>
      <c r="AK240" s="340"/>
      <c r="AL240" s="340"/>
      <c r="AM240" s="340"/>
      <c r="AN240" s="340" t="s">
        <v>709</v>
      </c>
      <c r="AO240" s="340" t="s">
        <v>1245</v>
      </c>
      <c r="AP240" s="340" t="s">
        <v>507</v>
      </c>
      <c r="AQ240" s="340" t="s">
        <v>198</v>
      </c>
      <c r="AR240" s="340" t="s">
        <v>606</v>
      </c>
      <c r="AS240" s="340" t="s">
        <v>606</v>
      </c>
      <c r="AT240" s="340" t="s">
        <v>232</v>
      </c>
      <c r="AU240" s="340"/>
      <c r="AV240" s="340"/>
      <c r="AW240" s="340"/>
    </row>
    <row r="241" spans="1:49" ht="15" thickBot="1" x14ac:dyDescent="0.4">
      <c r="A241" s="322" t="s">
        <v>230</v>
      </c>
      <c r="B241" s="322" t="s">
        <v>924</v>
      </c>
      <c r="C241" s="349">
        <v>15</v>
      </c>
      <c r="D241" s="340">
        <v>13951.345439197899</v>
      </c>
      <c r="E241" s="341">
        <v>0.7</v>
      </c>
      <c r="F241" s="340">
        <v>146489.12711157699</v>
      </c>
      <c r="G241" s="340"/>
      <c r="H241" s="340"/>
      <c r="I241" s="340"/>
      <c r="J241" s="340">
        <v>9765.9418074384903</v>
      </c>
      <c r="K241" s="340">
        <v>9765.9418074384903</v>
      </c>
      <c r="L241" s="340">
        <v>9765.9418074384903</v>
      </c>
      <c r="M241" s="340">
        <v>9765.9418074384903</v>
      </c>
      <c r="N241" s="340">
        <v>9765.9418074384903</v>
      </c>
      <c r="O241" s="340">
        <v>9765.9418074384903</v>
      </c>
      <c r="P241" s="340">
        <v>9765.9418074384903</v>
      </c>
      <c r="Q241" s="340">
        <v>9765.9418074384903</v>
      </c>
      <c r="R241" s="340">
        <v>9765.9418074384903</v>
      </c>
      <c r="S241" s="340">
        <v>9765.9418074384903</v>
      </c>
      <c r="T241" s="340">
        <v>9765.9418074384903</v>
      </c>
      <c r="U241" s="340">
        <v>9765.9418074384903</v>
      </c>
      <c r="V241" s="340">
        <v>9765.9418074384903</v>
      </c>
      <c r="W241" s="340">
        <v>9765.9418074384903</v>
      </c>
      <c r="X241" s="340">
        <v>9765.9418074384903</v>
      </c>
      <c r="Y241" s="340"/>
      <c r="Z241" s="340"/>
      <c r="AA241" s="340"/>
      <c r="AB241" s="340"/>
      <c r="AC241" s="340"/>
      <c r="AD241" s="340"/>
      <c r="AE241" s="340"/>
      <c r="AF241" s="340"/>
      <c r="AG241" s="340"/>
      <c r="AH241" s="340"/>
      <c r="AI241" s="340"/>
      <c r="AJ241" s="340"/>
      <c r="AK241" s="340"/>
      <c r="AL241" s="340"/>
      <c r="AM241" s="340"/>
      <c r="AN241" s="340" t="s">
        <v>709</v>
      </c>
      <c r="AO241" s="340" t="s">
        <v>1245</v>
      </c>
      <c r="AP241" s="340" t="s">
        <v>507</v>
      </c>
      <c r="AQ241" s="340" t="s">
        <v>198</v>
      </c>
      <c r="AR241" s="340" t="s">
        <v>482</v>
      </c>
      <c r="AS241" s="340" t="s">
        <v>482</v>
      </c>
      <c r="AT241" s="340" t="s">
        <v>23</v>
      </c>
      <c r="AU241" s="340"/>
      <c r="AV241" s="340"/>
      <c r="AW241" s="340"/>
    </row>
    <row r="242" spans="1:49" ht="15" thickBot="1" x14ac:dyDescent="0.4">
      <c r="A242" s="322" t="s">
        <v>23</v>
      </c>
      <c r="B242" s="322" t="s">
        <v>925</v>
      </c>
      <c r="C242" s="349">
        <v>5</v>
      </c>
      <c r="D242" s="340">
        <v>13866.0056439289</v>
      </c>
      <c r="E242" s="341">
        <v>0.7</v>
      </c>
      <c r="F242" s="340">
        <v>48531.019753751098</v>
      </c>
      <c r="G242" s="340"/>
      <c r="H242" s="340"/>
      <c r="I242" s="340"/>
      <c r="J242" s="340">
        <v>9706.2039507502195</v>
      </c>
      <c r="K242" s="340">
        <v>9706.2039507502195</v>
      </c>
      <c r="L242" s="340">
        <v>9706.2039507502195</v>
      </c>
      <c r="M242" s="340">
        <v>9706.2039507502195</v>
      </c>
      <c r="N242" s="340">
        <v>9706.2039507502195</v>
      </c>
      <c r="O242" s="340"/>
      <c r="P242" s="340"/>
      <c r="Q242" s="340"/>
      <c r="R242" s="340"/>
      <c r="S242" s="340"/>
      <c r="T242" s="340"/>
      <c r="U242" s="340"/>
      <c r="V242" s="340"/>
      <c r="W242" s="340"/>
      <c r="X242" s="340"/>
      <c r="Y242" s="340"/>
      <c r="Z242" s="340"/>
      <c r="AA242" s="340"/>
      <c r="AB242" s="340"/>
      <c r="AC242" s="340"/>
      <c r="AD242" s="340"/>
      <c r="AE242" s="340"/>
      <c r="AF242" s="340"/>
      <c r="AG242" s="340"/>
      <c r="AH242" s="340"/>
      <c r="AI242" s="340"/>
      <c r="AJ242" s="340"/>
      <c r="AK242" s="340"/>
      <c r="AL242" s="340"/>
      <c r="AM242" s="340"/>
      <c r="AN242" s="340" t="s">
        <v>709</v>
      </c>
      <c r="AO242" s="340" t="s">
        <v>1245</v>
      </c>
      <c r="AP242" s="340" t="s">
        <v>507</v>
      </c>
      <c r="AQ242" s="340" t="s">
        <v>198</v>
      </c>
      <c r="AR242" s="340" t="s">
        <v>505</v>
      </c>
      <c r="AS242" s="340" t="s">
        <v>505</v>
      </c>
      <c r="AT242" s="340" t="s">
        <v>23</v>
      </c>
      <c r="AU242" s="340"/>
      <c r="AV242" s="340"/>
      <c r="AW242" s="340"/>
    </row>
    <row r="243" spans="1:49" ht="15" thickBot="1" x14ac:dyDescent="0.4">
      <c r="A243" s="322" t="s">
        <v>23</v>
      </c>
      <c r="B243" s="322" t="s">
        <v>926</v>
      </c>
      <c r="C243" s="349">
        <v>3</v>
      </c>
      <c r="D243" s="340">
        <v>12074.2872483867</v>
      </c>
      <c r="E243" s="341">
        <v>0.7</v>
      </c>
      <c r="F243" s="340">
        <v>25356.0032216121</v>
      </c>
      <c r="G243" s="340"/>
      <c r="H243" s="340"/>
      <c r="I243" s="340"/>
      <c r="J243" s="340">
        <v>8452.0010738707097</v>
      </c>
      <c r="K243" s="340">
        <v>8452.0010738707097</v>
      </c>
      <c r="L243" s="340">
        <v>8452.0010738707097</v>
      </c>
      <c r="M243" s="340"/>
      <c r="N243" s="340"/>
      <c r="O243" s="340"/>
      <c r="P243" s="340"/>
      <c r="Q243" s="340"/>
      <c r="R243" s="340"/>
      <c r="S243" s="340"/>
      <c r="T243" s="340"/>
      <c r="U243" s="340"/>
      <c r="V243" s="340"/>
      <c r="W243" s="340"/>
      <c r="X243" s="340"/>
      <c r="Y243" s="340"/>
      <c r="Z243" s="340"/>
      <c r="AA243" s="340"/>
      <c r="AB243" s="340"/>
      <c r="AC243" s="340"/>
      <c r="AD243" s="340"/>
      <c r="AE243" s="340"/>
      <c r="AF243" s="340"/>
      <c r="AG243" s="340"/>
      <c r="AH243" s="340"/>
      <c r="AI243" s="340"/>
      <c r="AJ243" s="340"/>
      <c r="AK243" s="340"/>
      <c r="AL243" s="340"/>
      <c r="AM243" s="340"/>
      <c r="AN243" s="340" t="s">
        <v>709</v>
      </c>
      <c r="AO243" s="340" t="s">
        <v>1245</v>
      </c>
      <c r="AP243" s="340" t="s">
        <v>507</v>
      </c>
      <c r="AQ243" s="340" t="s">
        <v>198</v>
      </c>
      <c r="AR243" s="340" t="s">
        <v>504</v>
      </c>
      <c r="AS243" s="340" t="s">
        <v>504</v>
      </c>
      <c r="AT243" s="340" t="s">
        <v>23</v>
      </c>
      <c r="AU243" s="340"/>
      <c r="AV243" s="340"/>
      <c r="AW243" s="340"/>
    </row>
    <row r="244" spans="1:49" ht="15" thickBot="1" x14ac:dyDescent="0.4">
      <c r="A244" s="322" t="s">
        <v>232</v>
      </c>
      <c r="B244" s="322" t="s">
        <v>927</v>
      </c>
      <c r="C244" s="349">
        <v>5</v>
      </c>
      <c r="D244" s="340">
        <v>9942.1118206846495</v>
      </c>
      <c r="E244" s="341">
        <v>0.7</v>
      </c>
      <c r="F244" s="340">
        <v>34797.391372396298</v>
      </c>
      <c r="G244" s="340"/>
      <c r="H244" s="340"/>
      <c r="I244" s="340"/>
      <c r="J244" s="340">
        <v>6959.4782744792601</v>
      </c>
      <c r="K244" s="340">
        <v>6959.4782744792601</v>
      </c>
      <c r="L244" s="340">
        <v>6959.4782744792601</v>
      </c>
      <c r="M244" s="340">
        <v>6959.4782744792601</v>
      </c>
      <c r="N244" s="340">
        <v>6959.4782744792601</v>
      </c>
      <c r="O244" s="340"/>
      <c r="P244" s="340"/>
      <c r="Q244" s="340"/>
      <c r="R244" s="340"/>
      <c r="S244" s="340"/>
      <c r="T244" s="340"/>
      <c r="U244" s="340"/>
      <c r="V244" s="340"/>
      <c r="W244" s="340"/>
      <c r="X244" s="340"/>
      <c r="Y244" s="340"/>
      <c r="Z244" s="340"/>
      <c r="AA244" s="340"/>
      <c r="AB244" s="340"/>
      <c r="AC244" s="340"/>
      <c r="AD244" s="340"/>
      <c r="AE244" s="340"/>
      <c r="AF244" s="340"/>
      <c r="AG244" s="340"/>
      <c r="AH244" s="340"/>
      <c r="AI244" s="340"/>
      <c r="AJ244" s="340"/>
      <c r="AK244" s="340"/>
      <c r="AL244" s="340"/>
      <c r="AM244" s="340"/>
      <c r="AN244" s="340" t="s">
        <v>709</v>
      </c>
      <c r="AO244" s="340" t="s">
        <v>1245</v>
      </c>
      <c r="AP244" s="340" t="s">
        <v>507</v>
      </c>
      <c r="AQ244" s="340" t="s">
        <v>198</v>
      </c>
      <c r="AR244" s="340" t="s">
        <v>928</v>
      </c>
      <c r="AS244" s="340" t="s">
        <v>928</v>
      </c>
      <c r="AT244" s="340" t="s">
        <v>232</v>
      </c>
      <c r="AU244" s="340"/>
      <c r="AV244" s="340"/>
      <c r="AW244" s="340"/>
    </row>
    <row r="245" spans="1:49" ht="15" thickBot="1" x14ac:dyDescent="0.4">
      <c r="A245" s="322" t="s">
        <v>23</v>
      </c>
      <c r="B245" s="322" t="s">
        <v>929</v>
      </c>
      <c r="C245" s="349">
        <v>15</v>
      </c>
      <c r="D245" s="340">
        <v>9709.0614733638795</v>
      </c>
      <c r="E245" s="341">
        <v>0.7</v>
      </c>
      <c r="F245" s="340">
        <v>101945.145470321</v>
      </c>
      <c r="G245" s="340"/>
      <c r="H245" s="340"/>
      <c r="I245" s="340"/>
      <c r="J245" s="340">
        <v>6796.3430313547196</v>
      </c>
      <c r="K245" s="340">
        <v>6796.3430313547196</v>
      </c>
      <c r="L245" s="340">
        <v>6796.3430313547196</v>
      </c>
      <c r="M245" s="340">
        <v>6796.3430313547196</v>
      </c>
      <c r="N245" s="340">
        <v>6796.3430313547196</v>
      </c>
      <c r="O245" s="340">
        <v>6796.3430313547196</v>
      </c>
      <c r="P245" s="340">
        <v>6796.3430313547196</v>
      </c>
      <c r="Q245" s="340">
        <v>6796.3430313547196</v>
      </c>
      <c r="R245" s="340">
        <v>6796.3430313547196</v>
      </c>
      <c r="S245" s="340">
        <v>6796.3430313547196</v>
      </c>
      <c r="T245" s="340">
        <v>6796.3430313547196</v>
      </c>
      <c r="U245" s="340">
        <v>6796.3430313547196</v>
      </c>
      <c r="V245" s="340">
        <v>6796.3430313547196</v>
      </c>
      <c r="W245" s="340">
        <v>6796.3430313547196</v>
      </c>
      <c r="X245" s="340">
        <v>6796.3430313547196</v>
      </c>
      <c r="Y245" s="340"/>
      <c r="Z245" s="340"/>
      <c r="AA245" s="340"/>
      <c r="AB245" s="340"/>
      <c r="AC245" s="340"/>
      <c r="AD245" s="340"/>
      <c r="AE245" s="340"/>
      <c r="AF245" s="340"/>
      <c r="AG245" s="340"/>
      <c r="AH245" s="340"/>
      <c r="AI245" s="340"/>
      <c r="AJ245" s="340"/>
      <c r="AK245" s="340"/>
      <c r="AL245" s="340"/>
      <c r="AM245" s="340"/>
      <c r="AN245" s="340" t="s">
        <v>709</v>
      </c>
      <c r="AO245" s="340" t="s">
        <v>1245</v>
      </c>
      <c r="AP245" s="340" t="s">
        <v>507</v>
      </c>
      <c r="AQ245" s="340" t="s">
        <v>198</v>
      </c>
      <c r="AR245" s="340" t="s">
        <v>494</v>
      </c>
      <c r="AS245" s="340" t="s">
        <v>494</v>
      </c>
      <c r="AT245" s="340" t="s">
        <v>23</v>
      </c>
      <c r="AU245" s="340"/>
      <c r="AV245" s="340"/>
      <c r="AW245" s="340"/>
    </row>
    <row r="246" spans="1:49" ht="15" thickBot="1" x14ac:dyDescent="0.4">
      <c r="A246" s="322" t="s">
        <v>22</v>
      </c>
      <c r="B246" s="322" t="s">
        <v>930</v>
      </c>
      <c r="C246" s="349">
        <v>10</v>
      </c>
      <c r="D246" s="340">
        <v>8181.8212177861096</v>
      </c>
      <c r="E246" s="341">
        <v>0.8</v>
      </c>
      <c r="F246" s="340">
        <v>65454.569742288899</v>
      </c>
      <c r="G246" s="340"/>
      <c r="H246" s="340"/>
      <c r="I246" s="340"/>
      <c r="J246" s="340">
        <v>6545.4569742288904</v>
      </c>
      <c r="K246" s="340">
        <v>6545.4569742288904</v>
      </c>
      <c r="L246" s="340">
        <v>6545.4569742288904</v>
      </c>
      <c r="M246" s="340">
        <v>6545.4569742288904</v>
      </c>
      <c r="N246" s="340">
        <v>6545.4569742288904</v>
      </c>
      <c r="O246" s="340">
        <v>6545.4569742288904</v>
      </c>
      <c r="P246" s="340">
        <v>6545.4569742288904</v>
      </c>
      <c r="Q246" s="340">
        <v>6545.4569742288904</v>
      </c>
      <c r="R246" s="340">
        <v>6545.4569742288904</v>
      </c>
      <c r="S246" s="340">
        <v>6545.4569742288904</v>
      </c>
      <c r="T246" s="340"/>
      <c r="U246" s="340"/>
      <c r="V246" s="340"/>
      <c r="W246" s="340"/>
      <c r="X246" s="340"/>
      <c r="Y246" s="340"/>
      <c r="Z246" s="340"/>
      <c r="AA246" s="340"/>
      <c r="AB246" s="340"/>
      <c r="AC246" s="340"/>
      <c r="AD246" s="340"/>
      <c r="AE246" s="340"/>
      <c r="AF246" s="340"/>
      <c r="AG246" s="340"/>
      <c r="AH246" s="340"/>
      <c r="AI246" s="340"/>
      <c r="AJ246" s="340"/>
      <c r="AK246" s="340"/>
      <c r="AL246" s="340"/>
      <c r="AM246" s="340"/>
      <c r="AN246" s="340" t="s">
        <v>709</v>
      </c>
      <c r="AO246" s="340" t="s">
        <v>1245</v>
      </c>
      <c r="AP246" s="340" t="s">
        <v>507</v>
      </c>
      <c r="AQ246" s="340" t="s">
        <v>198</v>
      </c>
      <c r="AR246" s="340" t="s">
        <v>496</v>
      </c>
      <c r="AS246" s="340" t="s">
        <v>496</v>
      </c>
      <c r="AT246" s="340" t="s">
        <v>22</v>
      </c>
      <c r="AU246" s="340"/>
      <c r="AV246" s="340"/>
      <c r="AW246" s="340"/>
    </row>
    <row r="247" spans="1:49" ht="15" thickBot="1" x14ac:dyDescent="0.4">
      <c r="A247" s="322" t="s">
        <v>22</v>
      </c>
      <c r="B247" s="322" t="s">
        <v>931</v>
      </c>
      <c r="C247" s="349">
        <v>10</v>
      </c>
      <c r="D247" s="340">
        <v>9031.9070579771706</v>
      </c>
      <c r="E247" s="341">
        <v>0.8</v>
      </c>
      <c r="F247" s="340">
        <v>72255.256463817394</v>
      </c>
      <c r="G247" s="340"/>
      <c r="H247" s="340"/>
      <c r="I247" s="340"/>
      <c r="J247" s="340">
        <v>7225.5256463817404</v>
      </c>
      <c r="K247" s="340">
        <v>7225.5256463817404</v>
      </c>
      <c r="L247" s="340">
        <v>7225.5256463817404</v>
      </c>
      <c r="M247" s="340">
        <v>7225.5256463817404</v>
      </c>
      <c r="N247" s="340">
        <v>7225.5256463817404</v>
      </c>
      <c r="O247" s="340">
        <v>7225.5256463817404</v>
      </c>
      <c r="P247" s="340">
        <v>7225.5256463817404</v>
      </c>
      <c r="Q247" s="340">
        <v>7225.5256463817404</v>
      </c>
      <c r="R247" s="340">
        <v>7225.5256463817404</v>
      </c>
      <c r="S247" s="340">
        <v>7225.5256463817404</v>
      </c>
      <c r="T247" s="340"/>
      <c r="U247" s="340"/>
      <c r="V247" s="340"/>
      <c r="W247" s="340"/>
      <c r="X247" s="340"/>
      <c r="Y247" s="340"/>
      <c r="Z247" s="340"/>
      <c r="AA247" s="340"/>
      <c r="AB247" s="340"/>
      <c r="AC247" s="340"/>
      <c r="AD247" s="340"/>
      <c r="AE247" s="340"/>
      <c r="AF247" s="340"/>
      <c r="AG247" s="340"/>
      <c r="AH247" s="340"/>
      <c r="AI247" s="340"/>
      <c r="AJ247" s="340"/>
      <c r="AK247" s="340"/>
      <c r="AL247" s="340"/>
      <c r="AM247" s="340"/>
      <c r="AN247" s="340" t="s">
        <v>709</v>
      </c>
      <c r="AO247" s="340" t="s">
        <v>1245</v>
      </c>
      <c r="AP247" s="340" t="s">
        <v>507</v>
      </c>
      <c r="AQ247" s="340" t="s">
        <v>198</v>
      </c>
      <c r="AR247" s="340" t="s">
        <v>351</v>
      </c>
      <c r="AS247" s="340" t="s">
        <v>351</v>
      </c>
      <c r="AT247" s="340" t="s">
        <v>22</v>
      </c>
      <c r="AU247" s="340"/>
      <c r="AV247" s="340"/>
      <c r="AW247" s="340"/>
    </row>
    <row r="248" spans="1:49" ht="15" thickBot="1" x14ac:dyDescent="0.4">
      <c r="A248" s="322" t="s">
        <v>23</v>
      </c>
      <c r="B248" s="322" t="s">
        <v>932</v>
      </c>
      <c r="C248" s="349">
        <v>15</v>
      </c>
      <c r="D248" s="340">
        <v>6283.0962976860801</v>
      </c>
      <c r="E248" s="341">
        <v>0.7</v>
      </c>
      <c r="F248" s="340">
        <v>65972.511125703793</v>
      </c>
      <c r="G248" s="340"/>
      <c r="H248" s="340"/>
      <c r="I248" s="340"/>
      <c r="J248" s="340">
        <v>4398.16740838025</v>
      </c>
      <c r="K248" s="340">
        <v>4398.16740838025</v>
      </c>
      <c r="L248" s="340">
        <v>4398.16740838025</v>
      </c>
      <c r="M248" s="340">
        <v>4398.16740838025</v>
      </c>
      <c r="N248" s="340">
        <v>4398.16740838025</v>
      </c>
      <c r="O248" s="340">
        <v>4398.16740838025</v>
      </c>
      <c r="P248" s="340">
        <v>4398.16740838025</v>
      </c>
      <c r="Q248" s="340">
        <v>4398.16740838025</v>
      </c>
      <c r="R248" s="340">
        <v>4398.16740838025</v>
      </c>
      <c r="S248" s="340">
        <v>4398.16740838025</v>
      </c>
      <c r="T248" s="340">
        <v>4398.16740838025</v>
      </c>
      <c r="U248" s="340">
        <v>4398.16740838025</v>
      </c>
      <c r="V248" s="340">
        <v>4398.16740838025</v>
      </c>
      <c r="W248" s="340">
        <v>4398.16740838025</v>
      </c>
      <c r="X248" s="340">
        <v>4398.16740838025</v>
      </c>
      <c r="Y248" s="340"/>
      <c r="Z248" s="340"/>
      <c r="AA248" s="340"/>
      <c r="AB248" s="340"/>
      <c r="AC248" s="340"/>
      <c r="AD248" s="340"/>
      <c r="AE248" s="340"/>
      <c r="AF248" s="340"/>
      <c r="AG248" s="340"/>
      <c r="AH248" s="340"/>
      <c r="AI248" s="340"/>
      <c r="AJ248" s="340"/>
      <c r="AK248" s="340"/>
      <c r="AL248" s="340"/>
      <c r="AM248" s="340"/>
      <c r="AN248" s="340" t="s">
        <v>709</v>
      </c>
      <c r="AO248" s="340" t="s">
        <v>1245</v>
      </c>
      <c r="AP248" s="340" t="s">
        <v>507</v>
      </c>
      <c r="AQ248" s="340" t="s">
        <v>198</v>
      </c>
      <c r="AR248" s="340" t="s">
        <v>347</v>
      </c>
      <c r="AS248" s="340" t="s">
        <v>347</v>
      </c>
      <c r="AT248" s="340" t="s">
        <v>23</v>
      </c>
      <c r="AU248" s="340"/>
      <c r="AV248" s="340"/>
      <c r="AW248" s="340"/>
    </row>
    <row r="249" spans="1:49" ht="15" thickBot="1" x14ac:dyDescent="0.4">
      <c r="A249" s="322" t="s">
        <v>232</v>
      </c>
      <c r="B249" s="322" t="s">
        <v>933</v>
      </c>
      <c r="C249" s="349">
        <v>9</v>
      </c>
      <c r="D249" s="340">
        <v>5694.0736157236897</v>
      </c>
      <c r="E249" s="341">
        <v>0.7</v>
      </c>
      <c r="F249" s="340">
        <v>35872.663779059199</v>
      </c>
      <c r="G249" s="340"/>
      <c r="H249" s="340"/>
      <c r="I249" s="340"/>
      <c r="J249" s="340">
        <v>3985.85153100658</v>
      </c>
      <c r="K249" s="340">
        <v>3985.85153100658</v>
      </c>
      <c r="L249" s="340">
        <v>3985.85153100658</v>
      </c>
      <c r="M249" s="340">
        <v>3985.85153100658</v>
      </c>
      <c r="N249" s="340">
        <v>3985.85153100658</v>
      </c>
      <c r="O249" s="340">
        <v>3985.85153100658</v>
      </c>
      <c r="P249" s="340">
        <v>3985.85153100658</v>
      </c>
      <c r="Q249" s="340">
        <v>3985.85153100658</v>
      </c>
      <c r="R249" s="340">
        <v>3985.85153100658</v>
      </c>
      <c r="S249" s="340"/>
      <c r="T249" s="340"/>
      <c r="U249" s="340"/>
      <c r="V249" s="340"/>
      <c r="W249" s="340"/>
      <c r="X249" s="340"/>
      <c r="Y249" s="340"/>
      <c r="Z249" s="340"/>
      <c r="AA249" s="340"/>
      <c r="AB249" s="340"/>
      <c r="AC249" s="340"/>
      <c r="AD249" s="340"/>
      <c r="AE249" s="340"/>
      <c r="AF249" s="340"/>
      <c r="AG249" s="340"/>
      <c r="AH249" s="340"/>
      <c r="AI249" s="340"/>
      <c r="AJ249" s="340"/>
      <c r="AK249" s="340"/>
      <c r="AL249" s="340"/>
      <c r="AM249" s="340"/>
      <c r="AN249" s="340" t="s">
        <v>709</v>
      </c>
      <c r="AO249" s="340" t="s">
        <v>1245</v>
      </c>
      <c r="AP249" s="340" t="s">
        <v>507</v>
      </c>
      <c r="AQ249" s="340" t="s">
        <v>198</v>
      </c>
      <c r="AR249" s="340" t="s">
        <v>626</v>
      </c>
      <c r="AS249" s="340" t="s">
        <v>626</v>
      </c>
      <c r="AT249" s="340" t="s">
        <v>232</v>
      </c>
      <c r="AU249" s="340"/>
      <c r="AV249" s="340"/>
      <c r="AW249" s="340"/>
    </row>
    <row r="250" spans="1:49" ht="15" thickBot="1" x14ac:dyDescent="0.4">
      <c r="A250" s="322" t="s">
        <v>906</v>
      </c>
      <c r="B250" s="322" t="s">
        <v>934</v>
      </c>
      <c r="C250" s="349">
        <v>10</v>
      </c>
      <c r="D250" s="340">
        <v>4293.1230678824104</v>
      </c>
      <c r="E250" s="341">
        <v>0.86</v>
      </c>
      <c r="F250" s="340">
        <v>36920.858383788698</v>
      </c>
      <c r="G250" s="340"/>
      <c r="H250" s="340"/>
      <c r="I250" s="340"/>
      <c r="J250" s="340">
        <v>3692.08583837887</v>
      </c>
      <c r="K250" s="340">
        <v>3692.08583837887</v>
      </c>
      <c r="L250" s="340">
        <v>3692.08583837887</v>
      </c>
      <c r="M250" s="340">
        <v>3692.08583837887</v>
      </c>
      <c r="N250" s="340">
        <v>3692.08583837887</v>
      </c>
      <c r="O250" s="340">
        <v>3692.08583837887</v>
      </c>
      <c r="P250" s="340">
        <v>3692.08583837887</v>
      </c>
      <c r="Q250" s="340">
        <v>3692.08583837887</v>
      </c>
      <c r="R250" s="340">
        <v>3692.08583837887</v>
      </c>
      <c r="S250" s="340">
        <v>3692.08583837887</v>
      </c>
      <c r="T250" s="340"/>
      <c r="U250" s="340"/>
      <c r="V250" s="340"/>
      <c r="W250" s="340"/>
      <c r="X250" s="340"/>
      <c r="Y250" s="340"/>
      <c r="Z250" s="340"/>
      <c r="AA250" s="340"/>
      <c r="AB250" s="340"/>
      <c r="AC250" s="340"/>
      <c r="AD250" s="340"/>
      <c r="AE250" s="340"/>
      <c r="AF250" s="340"/>
      <c r="AG250" s="340"/>
      <c r="AH250" s="340"/>
      <c r="AI250" s="340"/>
      <c r="AJ250" s="340"/>
      <c r="AK250" s="340"/>
      <c r="AL250" s="340"/>
      <c r="AM250" s="340"/>
      <c r="AN250" s="340" t="s">
        <v>709</v>
      </c>
      <c r="AO250" s="340" t="s">
        <v>1245</v>
      </c>
      <c r="AP250" s="340" t="s">
        <v>507</v>
      </c>
      <c r="AQ250" s="340" t="s">
        <v>198</v>
      </c>
      <c r="AR250" s="340" t="s">
        <v>349</v>
      </c>
      <c r="AS250" s="340" t="s">
        <v>349</v>
      </c>
      <c r="AT250" s="340" t="s">
        <v>23</v>
      </c>
      <c r="AU250" s="340"/>
      <c r="AV250" s="340"/>
      <c r="AW250" s="340"/>
    </row>
    <row r="251" spans="1:49" ht="15" thickBot="1" x14ac:dyDescent="0.4">
      <c r="A251" s="322" t="s">
        <v>232</v>
      </c>
      <c r="B251" s="322" t="s">
        <v>935</v>
      </c>
      <c r="C251" s="349">
        <v>12</v>
      </c>
      <c r="D251" s="340">
        <v>4504.5620937421099</v>
      </c>
      <c r="E251" s="341">
        <v>0.7</v>
      </c>
      <c r="F251" s="340">
        <v>37838.321587433697</v>
      </c>
      <c r="G251" s="340"/>
      <c r="H251" s="340"/>
      <c r="I251" s="340"/>
      <c r="J251" s="340">
        <v>3153.1934656194699</v>
      </c>
      <c r="K251" s="340">
        <v>3153.1934656194699</v>
      </c>
      <c r="L251" s="340">
        <v>3153.1934656194699</v>
      </c>
      <c r="M251" s="340">
        <v>3153.1934656194699</v>
      </c>
      <c r="N251" s="340">
        <v>3153.1934656194699</v>
      </c>
      <c r="O251" s="340">
        <v>3153.1934656194699</v>
      </c>
      <c r="P251" s="340">
        <v>3153.1934656194699</v>
      </c>
      <c r="Q251" s="340">
        <v>3153.1934656194699</v>
      </c>
      <c r="R251" s="340">
        <v>3153.1934656194699</v>
      </c>
      <c r="S251" s="340">
        <v>3153.1934656194699</v>
      </c>
      <c r="T251" s="340">
        <v>3153.1934656194699</v>
      </c>
      <c r="U251" s="340">
        <v>3153.1934656194699</v>
      </c>
      <c r="V251" s="340"/>
      <c r="W251" s="340"/>
      <c r="X251" s="340"/>
      <c r="Y251" s="340"/>
      <c r="Z251" s="340"/>
      <c r="AA251" s="340"/>
      <c r="AB251" s="340"/>
      <c r="AC251" s="340"/>
      <c r="AD251" s="340"/>
      <c r="AE251" s="340"/>
      <c r="AF251" s="340"/>
      <c r="AG251" s="340"/>
      <c r="AH251" s="340"/>
      <c r="AI251" s="340"/>
      <c r="AJ251" s="340"/>
      <c r="AK251" s="340"/>
      <c r="AL251" s="340"/>
      <c r="AM251" s="340"/>
      <c r="AN251" s="340" t="s">
        <v>709</v>
      </c>
      <c r="AO251" s="340" t="s">
        <v>1245</v>
      </c>
      <c r="AP251" s="340" t="s">
        <v>507</v>
      </c>
      <c r="AQ251" s="340" t="s">
        <v>198</v>
      </c>
      <c r="AR251" s="340" t="s">
        <v>626</v>
      </c>
      <c r="AS251" s="340" t="s">
        <v>626</v>
      </c>
      <c r="AT251" s="340" t="s">
        <v>232</v>
      </c>
      <c r="AU251" s="340"/>
      <c r="AV251" s="340"/>
      <c r="AW251" s="340"/>
    </row>
    <row r="252" spans="1:49" ht="15" thickBot="1" x14ac:dyDescent="0.4">
      <c r="A252" s="322" t="s">
        <v>232</v>
      </c>
      <c r="B252" s="322" t="s">
        <v>365</v>
      </c>
      <c r="C252" s="349">
        <v>5</v>
      </c>
      <c r="D252" s="340">
        <v>4389.8701252630999</v>
      </c>
      <c r="E252" s="341">
        <v>0.7</v>
      </c>
      <c r="F252" s="340">
        <v>15364.545438420801</v>
      </c>
      <c r="G252" s="340"/>
      <c r="H252" s="340"/>
      <c r="I252" s="340"/>
      <c r="J252" s="340">
        <v>3072.9090876841701</v>
      </c>
      <c r="K252" s="340">
        <v>3072.9090876841701</v>
      </c>
      <c r="L252" s="340">
        <v>3072.9090876841701</v>
      </c>
      <c r="M252" s="340">
        <v>3072.9090876841701</v>
      </c>
      <c r="N252" s="340">
        <v>3072.9090876841701</v>
      </c>
      <c r="O252" s="340"/>
      <c r="P252" s="340"/>
      <c r="Q252" s="340"/>
      <c r="R252" s="340"/>
      <c r="S252" s="340"/>
      <c r="T252" s="340"/>
      <c r="U252" s="340"/>
      <c r="V252" s="340"/>
      <c r="W252" s="340"/>
      <c r="X252" s="340"/>
      <c r="Y252" s="340"/>
      <c r="Z252" s="340"/>
      <c r="AA252" s="340"/>
      <c r="AB252" s="340"/>
      <c r="AC252" s="340"/>
      <c r="AD252" s="340"/>
      <c r="AE252" s="340"/>
      <c r="AF252" s="340"/>
      <c r="AG252" s="340"/>
      <c r="AH252" s="340"/>
      <c r="AI252" s="340"/>
      <c r="AJ252" s="340"/>
      <c r="AK252" s="340"/>
      <c r="AL252" s="340"/>
      <c r="AM252" s="340"/>
      <c r="AN252" s="340" t="s">
        <v>709</v>
      </c>
      <c r="AO252" s="340" t="s">
        <v>1245</v>
      </c>
      <c r="AP252" s="340" t="s">
        <v>507</v>
      </c>
      <c r="AQ252" s="340" t="s">
        <v>198</v>
      </c>
      <c r="AR252" s="340" t="s">
        <v>365</v>
      </c>
      <c r="AS252" s="340" t="s">
        <v>365</v>
      </c>
      <c r="AT252" s="340" t="s">
        <v>232</v>
      </c>
      <c r="AU252" s="340"/>
      <c r="AV252" s="340"/>
      <c r="AW252" s="340"/>
    </row>
    <row r="253" spans="1:49" ht="15" thickBot="1" x14ac:dyDescent="0.4">
      <c r="A253" s="322" t="s">
        <v>23</v>
      </c>
      <c r="B253" s="322" t="s">
        <v>936</v>
      </c>
      <c r="C253" s="349">
        <v>3</v>
      </c>
      <c r="D253" s="340">
        <v>2001.85196479769</v>
      </c>
      <c r="E253" s="341">
        <v>0.7</v>
      </c>
      <c r="F253" s="340">
        <v>4203.8891260751398</v>
      </c>
      <c r="G253" s="340"/>
      <c r="H253" s="340"/>
      <c r="I253" s="340"/>
      <c r="J253" s="340">
        <v>1401.2963753583799</v>
      </c>
      <c r="K253" s="340">
        <v>1401.2963753583799</v>
      </c>
      <c r="L253" s="340">
        <v>1401.2963753583799</v>
      </c>
      <c r="M253" s="340"/>
      <c r="N253" s="340"/>
      <c r="O253" s="340"/>
      <c r="P253" s="340"/>
      <c r="Q253" s="340"/>
      <c r="R253" s="340"/>
      <c r="S253" s="340"/>
      <c r="T253" s="340"/>
      <c r="U253" s="340"/>
      <c r="V253" s="340"/>
      <c r="W253" s="340"/>
      <c r="X253" s="340"/>
      <c r="Y253" s="340"/>
      <c r="Z253" s="340"/>
      <c r="AA253" s="340"/>
      <c r="AB253" s="340"/>
      <c r="AC253" s="340"/>
      <c r="AD253" s="340"/>
      <c r="AE253" s="340"/>
      <c r="AF253" s="340"/>
      <c r="AG253" s="340"/>
      <c r="AH253" s="340"/>
      <c r="AI253" s="340"/>
      <c r="AJ253" s="340"/>
      <c r="AK253" s="340"/>
      <c r="AL253" s="340"/>
      <c r="AM253" s="340"/>
      <c r="AN253" s="340" t="s">
        <v>709</v>
      </c>
      <c r="AO253" s="340" t="s">
        <v>1245</v>
      </c>
      <c r="AP253" s="340" t="s">
        <v>507</v>
      </c>
      <c r="AQ253" s="340" t="s">
        <v>198</v>
      </c>
      <c r="AR253" s="340" t="s">
        <v>347</v>
      </c>
      <c r="AS253" s="340" t="s">
        <v>347</v>
      </c>
      <c r="AT253" s="340" t="s">
        <v>23</v>
      </c>
      <c r="AU253" s="340"/>
      <c r="AV253" s="340"/>
      <c r="AW253" s="340"/>
    </row>
    <row r="254" spans="1:49" ht="15" thickBot="1" x14ac:dyDescent="0.4">
      <c r="A254" s="322" t="s">
        <v>24</v>
      </c>
      <c r="B254" s="322" t="s">
        <v>937</v>
      </c>
      <c r="C254" s="349">
        <v>8.6177180282661094</v>
      </c>
      <c r="D254" s="340">
        <v>1559.19793429024</v>
      </c>
      <c r="E254" s="341">
        <v>0.7</v>
      </c>
      <c r="F254" s="340">
        <v>9405.7097035778097</v>
      </c>
      <c r="G254" s="340"/>
      <c r="H254" s="340"/>
      <c r="I254" s="340"/>
      <c r="J254" s="340">
        <v>1091.4385540031701</v>
      </c>
      <c r="K254" s="340">
        <v>1091.4385540031701</v>
      </c>
      <c r="L254" s="340">
        <v>1091.4385540031701</v>
      </c>
      <c r="M254" s="340">
        <v>1091.4385540031701</v>
      </c>
      <c r="N254" s="340">
        <v>1091.4385540031701</v>
      </c>
      <c r="O254" s="340">
        <v>1091.4385540031701</v>
      </c>
      <c r="P254" s="340">
        <v>1091.4385540031701</v>
      </c>
      <c r="Q254" s="340">
        <v>1091.4385540031701</v>
      </c>
      <c r="R254" s="340">
        <v>674.201271552457</v>
      </c>
      <c r="S254" s="340"/>
      <c r="T254" s="340"/>
      <c r="U254" s="340"/>
      <c r="V254" s="340"/>
      <c r="W254" s="340"/>
      <c r="X254" s="340"/>
      <c r="Y254" s="340"/>
      <c r="Z254" s="340"/>
      <c r="AA254" s="340"/>
      <c r="AB254" s="340"/>
      <c r="AC254" s="340"/>
      <c r="AD254" s="340"/>
      <c r="AE254" s="340"/>
      <c r="AF254" s="340"/>
      <c r="AG254" s="340"/>
      <c r="AH254" s="340"/>
      <c r="AI254" s="340"/>
      <c r="AJ254" s="340"/>
      <c r="AK254" s="340"/>
      <c r="AL254" s="340"/>
      <c r="AM254" s="340"/>
      <c r="AN254" s="340" t="s">
        <v>709</v>
      </c>
      <c r="AO254" s="340" t="s">
        <v>1245</v>
      </c>
      <c r="AP254" s="340" t="s">
        <v>507</v>
      </c>
      <c r="AQ254" s="340" t="s">
        <v>198</v>
      </c>
      <c r="AR254" s="340" t="s">
        <v>496</v>
      </c>
      <c r="AS254" s="340" t="s">
        <v>496</v>
      </c>
      <c r="AT254" s="340" t="s">
        <v>24</v>
      </c>
      <c r="AU254" s="340"/>
      <c r="AV254" s="340"/>
      <c r="AW254" s="340"/>
    </row>
    <row r="255" spans="1:49" ht="15" thickBot="1" x14ac:dyDescent="0.4">
      <c r="A255" s="322" t="s">
        <v>938</v>
      </c>
      <c r="B255" s="322" t="s">
        <v>939</v>
      </c>
      <c r="C255" s="349">
        <v>15</v>
      </c>
      <c r="D255" s="340">
        <v>1462.7541635315299</v>
      </c>
      <c r="E255" s="341">
        <v>0.7</v>
      </c>
      <c r="F255" s="340">
        <v>11263.2070591928</v>
      </c>
      <c r="G255" s="340"/>
      <c r="H255" s="340"/>
      <c r="I255" s="340"/>
      <c r="J255" s="340">
        <v>1023.92791447207</v>
      </c>
      <c r="K255" s="340">
        <v>1023.92791447207</v>
      </c>
      <c r="L255" s="340">
        <v>1023.92791447207</v>
      </c>
      <c r="M255" s="340">
        <v>1023.92791447207</v>
      </c>
      <c r="N255" s="340">
        <v>1023.92791447207</v>
      </c>
      <c r="O255" s="340">
        <v>1023.92791447207</v>
      </c>
      <c r="P255" s="340">
        <v>1023.92791447207</v>
      </c>
      <c r="Q255" s="340">
        <v>1023.92791447207</v>
      </c>
      <c r="R255" s="340">
        <v>1023.92791447207</v>
      </c>
      <c r="S255" s="340">
        <v>1023.92791447207</v>
      </c>
      <c r="T255" s="340">
        <v>1023.92791447207</v>
      </c>
      <c r="U255" s="340"/>
      <c r="V255" s="340"/>
      <c r="W255" s="340"/>
      <c r="X255" s="340"/>
      <c r="Y255" s="340"/>
      <c r="Z255" s="340"/>
      <c r="AA255" s="340"/>
      <c r="AB255" s="340"/>
      <c r="AC255" s="340"/>
      <c r="AD255" s="340"/>
      <c r="AE255" s="340"/>
      <c r="AF255" s="340"/>
      <c r="AG255" s="340"/>
      <c r="AH255" s="340"/>
      <c r="AI255" s="340"/>
      <c r="AJ255" s="340"/>
      <c r="AK255" s="340"/>
      <c r="AL255" s="340"/>
      <c r="AM255" s="340"/>
      <c r="AN255" s="340" t="s">
        <v>709</v>
      </c>
      <c r="AO255" s="340" t="s">
        <v>1245</v>
      </c>
      <c r="AP255" s="340" t="s">
        <v>507</v>
      </c>
      <c r="AQ255" s="340" t="s">
        <v>198</v>
      </c>
      <c r="AR255" s="340" t="s">
        <v>374</v>
      </c>
      <c r="AS255" s="340" t="s">
        <v>374</v>
      </c>
      <c r="AT255" s="340" t="s">
        <v>121</v>
      </c>
      <c r="AU255" s="340"/>
      <c r="AV255" s="340"/>
      <c r="AW255" s="340"/>
    </row>
    <row r="256" spans="1:49" ht="15" thickBot="1" x14ac:dyDescent="0.4">
      <c r="A256" s="322" t="s">
        <v>23</v>
      </c>
      <c r="B256" s="322" t="s">
        <v>940</v>
      </c>
      <c r="C256" s="349">
        <v>8</v>
      </c>
      <c r="D256" s="340">
        <v>734.89378861003001</v>
      </c>
      <c r="E256" s="341">
        <v>0.7</v>
      </c>
      <c r="F256" s="340">
        <v>4115.4052162161697</v>
      </c>
      <c r="G256" s="340"/>
      <c r="H256" s="340"/>
      <c r="I256" s="340"/>
      <c r="J256" s="340">
        <v>514.42565202702099</v>
      </c>
      <c r="K256" s="340">
        <v>514.42565202702099</v>
      </c>
      <c r="L256" s="340">
        <v>514.42565202702099</v>
      </c>
      <c r="M256" s="340">
        <v>514.42565202702099</v>
      </c>
      <c r="N256" s="340">
        <v>514.42565202702099</v>
      </c>
      <c r="O256" s="340">
        <v>514.42565202702099</v>
      </c>
      <c r="P256" s="340">
        <v>514.42565202702099</v>
      </c>
      <c r="Q256" s="340">
        <v>514.42565202702099</v>
      </c>
      <c r="R256" s="340"/>
      <c r="S256" s="340"/>
      <c r="T256" s="340"/>
      <c r="U256" s="340"/>
      <c r="V256" s="340"/>
      <c r="W256" s="340"/>
      <c r="X256" s="340"/>
      <c r="Y256" s="340"/>
      <c r="Z256" s="340"/>
      <c r="AA256" s="340"/>
      <c r="AB256" s="340"/>
      <c r="AC256" s="340"/>
      <c r="AD256" s="340"/>
      <c r="AE256" s="340"/>
      <c r="AF256" s="340"/>
      <c r="AG256" s="340"/>
      <c r="AH256" s="340"/>
      <c r="AI256" s="340"/>
      <c r="AJ256" s="340"/>
      <c r="AK256" s="340"/>
      <c r="AL256" s="340"/>
      <c r="AM256" s="340"/>
      <c r="AN256" s="340" t="s">
        <v>709</v>
      </c>
      <c r="AO256" s="340" t="s">
        <v>1245</v>
      </c>
      <c r="AP256" s="340" t="s">
        <v>507</v>
      </c>
      <c r="AQ256" s="340" t="s">
        <v>198</v>
      </c>
      <c r="AR256" s="340" t="s">
        <v>356</v>
      </c>
      <c r="AS256" s="340" t="s">
        <v>356</v>
      </c>
      <c r="AT256" s="340" t="s">
        <v>23</v>
      </c>
      <c r="AU256" s="340"/>
      <c r="AV256" s="340"/>
      <c r="AW256" s="340"/>
    </row>
    <row r="257" spans="1:49" ht="15" thickBot="1" x14ac:dyDescent="0.4">
      <c r="A257" s="322" t="s">
        <v>23</v>
      </c>
      <c r="B257" s="322" t="s">
        <v>941</v>
      </c>
      <c r="C257" s="349">
        <v>10</v>
      </c>
      <c r="D257" s="340">
        <v>389.74938982547502</v>
      </c>
      <c r="E257" s="341">
        <v>0.7</v>
      </c>
      <c r="F257" s="340">
        <v>2728.24572877832</v>
      </c>
      <c r="G257" s="340"/>
      <c r="H257" s="340"/>
      <c r="I257" s="340"/>
      <c r="J257" s="340">
        <v>272.824572877832</v>
      </c>
      <c r="K257" s="340">
        <v>272.824572877832</v>
      </c>
      <c r="L257" s="340">
        <v>272.824572877832</v>
      </c>
      <c r="M257" s="340">
        <v>272.824572877832</v>
      </c>
      <c r="N257" s="340">
        <v>272.824572877832</v>
      </c>
      <c r="O257" s="340">
        <v>272.824572877832</v>
      </c>
      <c r="P257" s="340">
        <v>272.824572877832</v>
      </c>
      <c r="Q257" s="340">
        <v>272.824572877832</v>
      </c>
      <c r="R257" s="340">
        <v>272.824572877832</v>
      </c>
      <c r="S257" s="340">
        <v>272.824572877832</v>
      </c>
      <c r="T257" s="340"/>
      <c r="U257" s="340"/>
      <c r="V257" s="340"/>
      <c r="W257" s="340"/>
      <c r="X257" s="340"/>
      <c r="Y257" s="340"/>
      <c r="Z257" s="340"/>
      <c r="AA257" s="340"/>
      <c r="AB257" s="340"/>
      <c r="AC257" s="340"/>
      <c r="AD257" s="340"/>
      <c r="AE257" s="340"/>
      <c r="AF257" s="340"/>
      <c r="AG257" s="340"/>
      <c r="AH257" s="340"/>
      <c r="AI257" s="340"/>
      <c r="AJ257" s="340"/>
      <c r="AK257" s="340"/>
      <c r="AL257" s="340"/>
      <c r="AM257" s="340"/>
      <c r="AN257" s="340" t="s">
        <v>709</v>
      </c>
      <c r="AO257" s="340" t="s">
        <v>1245</v>
      </c>
      <c r="AP257" s="340" t="s">
        <v>507</v>
      </c>
      <c r="AQ257" s="340" t="s">
        <v>198</v>
      </c>
      <c r="AR257" s="340" t="s">
        <v>351</v>
      </c>
      <c r="AS257" s="340" t="s">
        <v>351</v>
      </c>
      <c r="AT257" s="340" t="s">
        <v>22</v>
      </c>
      <c r="AU257" s="340"/>
      <c r="AV257" s="340"/>
      <c r="AW257" s="340"/>
    </row>
    <row r="258" spans="1:49" ht="15" thickBot="1" x14ac:dyDescent="0.4">
      <c r="A258" s="322" t="s">
        <v>22</v>
      </c>
      <c r="B258" s="322" t="s">
        <v>942</v>
      </c>
      <c r="C258" s="349">
        <v>10</v>
      </c>
      <c r="D258" s="340">
        <v>305.22320474297101</v>
      </c>
      <c r="E258" s="341">
        <v>0.8</v>
      </c>
      <c r="F258" s="340">
        <v>2441.7856379437699</v>
      </c>
      <c r="G258" s="340"/>
      <c r="H258" s="340"/>
      <c r="I258" s="340"/>
      <c r="J258" s="340">
        <v>244.178563794377</v>
      </c>
      <c r="K258" s="340">
        <v>244.178563794377</v>
      </c>
      <c r="L258" s="340">
        <v>244.178563794377</v>
      </c>
      <c r="M258" s="340">
        <v>244.178563794377</v>
      </c>
      <c r="N258" s="340">
        <v>244.178563794377</v>
      </c>
      <c r="O258" s="340">
        <v>244.178563794377</v>
      </c>
      <c r="P258" s="340">
        <v>244.178563794377</v>
      </c>
      <c r="Q258" s="340">
        <v>244.178563794377</v>
      </c>
      <c r="R258" s="340">
        <v>244.178563794377</v>
      </c>
      <c r="S258" s="340">
        <v>244.178563794377</v>
      </c>
      <c r="T258" s="340"/>
      <c r="U258" s="340"/>
      <c r="V258" s="340"/>
      <c r="W258" s="340"/>
      <c r="X258" s="340"/>
      <c r="Y258" s="340"/>
      <c r="Z258" s="340"/>
      <c r="AA258" s="340"/>
      <c r="AB258" s="340"/>
      <c r="AC258" s="340"/>
      <c r="AD258" s="340"/>
      <c r="AE258" s="340"/>
      <c r="AF258" s="340"/>
      <c r="AG258" s="340"/>
      <c r="AH258" s="340"/>
      <c r="AI258" s="340"/>
      <c r="AJ258" s="340"/>
      <c r="AK258" s="340"/>
      <c r="AL258" s="340"/>
      <c r="AM258" s="340"/>
      <c r="AN258" s="340" t="s">
        <v>709</v>
      </c>
      <c r="AO258" s="340" t="s">
        <v>1245</v>
      </c>
      <c r="AP258" s="340" t="s">
        <v>507</v>
      </c>
      <c r="AQ258" s="340" t="s">
        <v>198</v>
      </c>
      <c r="AR258" s="340" t="s">
        <v>351</v>
      </c>
      <c r="AS258" s="340" t="s">
        <v>351</v>
      </c>
      <c r="AT258" s="340" t="s">
        <v>22</v>
      </c>
      <c r="AU258" s="340"/>
      <c r="AV258" s="340"/>
      <c r="AW258" s="340"/>
    </row>
    <row r="259" spans="1:49" ht="15" thickBot="1" x14ac:dyDescent="0.4">
      <c r="A259" s="322" t="s">
        <v>943</v>
      </c>
      <c r="B259" s="322" t="s">
        <v>943</v>
      </c>
      <c r="C259" s="349">
        <v>5</v>
      </c>
      <c r="D259" s="340">
        <v>10036668.353151601</v>
      </c>
      <c r="E259" s="341">
        <v>1</v>
      </c>
      <c r="F259" s="340">
        <v>50183341.765758201</v>
      </c>
      <c r="G259" s="340"/>
      <c r="H259" s="340"/>
      <c r="I259" s="340"/>
      <c r="J259" s="340">
        <v>10036668.353151601</v>
      </c>
      <c r="K259" s="340">
        <v>10036668.353151601</v>
      </c>
      <c r="L259" s="340">
        <v>10036668.353151601</v>
      </c>
      <c r="M259" s="340">
        <v>10036668.353151601</v>
      </c>
      <c r="N259" s="340">
        <v>10036668.353151601</v>
      </c>
      <c r="O259" s="340"/>
      <c r="P259" s="340"/>
      <c r="Q259" s="340"/>
      <c r="R259" s="340"/>
      <c r="S259" s="340"/>
      <c r="T259" s="340"/>
      <c r="U259" s="340"/>
      <c r="V259" s="340"/>
      <c r="W259" s="340"/>
      <c r="X259" s="340"/>
      <c r="Y259" s="340"/>
      <c r="Z259" s="340"/>
      <c r="AA259" s="340"/>
      <c r="AB259" s="340"/>
      <c r="AC259" s="340"/>
      <c r="AD259" s="340"/>
      <c r="AE259" s="340"/>
      <c r="AF259" s="340"/>
      <c r="AG259" s="340"/>
      <c r="AH259" s="340"/>
      <c r="AI259" s="340"/>
      <c r="AJ259" s="340"/>
      <c r="AK259" s="340"/>
      <c r="AL259" s="340"/>
      <c r="AM259" s="340"/>
      <c r="AN259" s="340" t="s">
        <v>709</v>
      </c>
      <c r="AO259" s="340" t="s">
        <v>1246</v>
      </c>
      <c r="AP259" s="340" t="s">
        <v>584</v>
      </c>
      <c r="AQ259" s="340" t="s">
        <v>198</v>
      </c>
      <c r="AR259" s="340" t="s">
        <v>347</v>
      </c>
      <c r="AS259" s="340" t="s">
        <v>347</v>
      </c>
      <c r="AT259" s="340" t="s">
        <v>125</v>
      </c>
      <c r="AU259" s="340"/>
      <c r="AV259" s="340"/>
      <c r="AW259" s="340"/>
    </row>
    <row r="260" spans="1:49" ht="15" thickBot="1" x14ac:dyDescent="0.4">
      <c r="A260" s="322" t="s">
        <v>944</v>
      </c>
      <c r="B260" s="322" t="s">
        <v>24</v>
      </c>
      <c r="C260" s="349">
        <v>20</v>
      </c>
      <c r="D260" s="340">
        <v>310333.129398491</v>
      </c>
      <c r="E260" s="341">
        <v>0.77</v>
      </c>
      <c r="F260" s="340">
        <v>4779130.19273677</v>
      </c>
      <c r="G260" s="340"/>
      <c r="H260" s="340"/>
      <c r="I260" s="340"/>
      <c r="J260" s="340">
        <v>238956.50963683799</v>
      </c>
      <c r="K260" s="340">
        <v>238956.50963683799</v>
      </c>
      <c r="L260" s="340">
        <v>238956.50963683799</v>
      </c>
      <c r="M260" s="340">
        <v>238956.50963683799</v>
      </c>
      <c r="N260" s="340">
        <v>238956.50963683799</v>
      </c>
      <c r="O260" s="340">
        <v>238956.50963683799</v>
      </c>
      <c r="P260" s="340">
        <v>238956.50963683799</v>
      </c>
      <c r="Q260" s="340">
        <v>238956.50963683799</v>
      </c>
      <c r="R260" s="340">
        <v>238956.50963683799</v>
      </c>
      <c r="S260" s="340">
        <v>238956.50963683799</v>
      </c>
      <c r="T260" s="340">
        <v>238956.50963683799</v>
      </c>
      <c r="U260" s="340">
        <v>238956.50963683799</v>
      </c>
      <c r="V260" s="340">
        <v>238956.50963683799</v>
      </c>
      <c r="W260" s="340">
        <v>238956.50963683799</v>
      </c>
      <c r="X260" s="340">
        <v>238956.50963683799</v>
      </c>
      <c r="Y260" s="340">
        <v>238956.50963683799</v>
      </c>
      <c r="Z260" s="340">
        <v>238956.50963683799</v>
      </c>
      <c r="AA260" s="340">
        <v>238956.50963683799</v>
      </c>
      <c r="AB260" s="340">
        <v>238956.50963683799</v>
      </c>
      <c r="AC260" s="340">
        <v>238956.50963683799</v>
      </c>
      <c r="AD260" s="340"/>
      <c r="AE260" s="340"/>
      <c r="AF260" s="340"/>
      <c r="AG260" s="340"/>
      <c r="AH260" s="340"/>
      <c r="AI260" s="340"/>
      <c r="AJ260" s="340"/>
      <c r="AK260" s="340"/>
      <c r="AL260" s="340"/>
      <c r="AM260" s="340"/>
      <c r="AN260" s="340" t="s">
        <v>709</v>
      </c>
      <c r="AO260" s="340" t="s">
        <v>1246</v>
      </c>
      <c r="AP260" s="340" t="s">
        <v>584</v>
      </c>
      <c r="AQ260" s="340" t="s">
        <v>198</v>
      </c>
      <c r="AR260" s="340" t="s">
        <v>484</v>
      </c>
      <c r="AS260" s="340" t="s">
        <v>484</v>
      </c>
      <c r="AT260" s="340" t="s">
        <v>24</v>
      </c>
      <c r="AU260" s="340"/>
      <c r="AV260" s="340"/>
      <c r="AW260" s="340"/>
    </row>
    <row r="261" spans="1:49" ht="15" thickBot="1" x14ac:dyDescent="0.4">
      <c r="A261" s="322" t="s">
        <v>944</v>
      </c>
      <c r="B261" s="322" t="s">
        <v>230</v>
      </c>
      <c r="C261" s="349">
        <v>15</v>
      </c>
      <c r="D261" s="340">
        <v>161519.44264135699</v>
      </c>
      <c r="E261" s="341">
        <v>0.77</v>
      </c>
      <c r="F261" s="340">
        <v>1865549.5625076799</v>
      </c>
      <c r="G261" s="340"/>
      <c r="H261" s="340"/>
      <c r="I261" s="340"/>
      <c r="J261" s="340">
        <v>124369.970833845</v>
      </c>
      <c r="K261" s="340">
        <v>124369.970833845</v>
      </c>
      <c r="L261" s="340">
        <v>124369.970833845</v>
      </c>
      <c r="M261" s="340">
        <v>124369.970833845</v>
      </c>
      <c r="N261" s="340">
        <v>124369.970833845</v>
      </c>
      <c r="O261" s="340">
        <v>124369.970833845</v>
      </c>
      <c r="P261" s="340">
        <v>124369.970833845</v>
      </c>
      <c r="Q261" s="340">
        <v>124369.970833845</v>
      </c>
      <c r="R261" s="340">
        <v>124369.970833845</v>
      </c>
      <c r="S261" s="340">
        <v>124369.970833845</v>
      </c>
      <c r="T261" s="340">
        <v>124369.970833845</v>
      </c>
      <c r="U261" s="340">
        <v>124369.970833845</v>
      </c>
      <c r="V261" s="340">
        <v>124369.970833845</v>
      </c>
      <c r="W261" s="340">
        <v>124369.970833845</v>
      </c>
      <c r="X261" s="340">
        <v>124369.970833845</v>
      </c>
      <c r="Y261" s="340"/>
      <c r="Z261" s="340"/>
      <c r="AA261" s="340"/>
      <c r="AB261" s="340"/>
      <c r="AC261" s="340"/>
      <c r="AD261" s="340"/>
      <c r="AE261" s="340"/>
      <c r="AF261" s="340"/>
      <c r="AG261" s="340"/>
      <c r="AH261" s="340"/>
      <c r="AI261" s="340"/>
      <c r="AJ261" s="340"/>
      <c r="AK261" s="340"/>
      <c r="AL261" s="340"/>
      <c r="AM261" s="340"/>
      <c r="AN261" s="340" t="s">
        <v>709</v>
      </c>
      <c r="AO261" s="340" t="s">
        <v>1246</v>
      </c>
      <c r="AP261" s="340" t="s">
        <v>584</v>
      </c>
      <c r="AQ261" s="340" t="s">
        <v>198</v>
      </c>
      <c r="AR261" s="340" t="s">
        <v>482</v>
      </c>
      <c r="AS261" s="340" t="s">
        <v>482</v>
      </c>
      <c r="AT261" s="340" t="s">
        <v>23</v>
      </c>
      <c r="AU261" s="340"/>
      <c r="AV261" s="340"/>
      <c r="AW261" s="340"/>
    </row>
    <row r="262" spans="1:49" ht="15" thickBot="1" x14ac:dyDescent="0.4">
      <c r="A262" s="322" t="s">
        <v>944</v>
      </c>
      <c r="B262" s="322" t="s">
        <v>25</v>
      </c>
      <c r="C262" s="349">
        <v>13</v>
      </c>
      <c r="D262" s="340">
        <v>103081.623326929</v>
      </c>
      <c r="E262" s="341">
        <v>0.77</v>
      </c>
      <c r="F262" s="340">
        <v>1031847.0495025601</v>
      </c>
      <c r="G262" s="340"/>
      <c r="H262" s="340"/>
      <c r="I262" s="340"/>
      <c r="J262" s="340">
        <v>79372.849961735395</v>
      </c>
      <c r="K262" s="340">
        <v>79372.849961735395</v>
      </c>
      <c r="L262" s="340">
        <v>79372.849961735395</v>
      </c>
      <c r="M262" s="340">
        <v>79372.849961735395</v>
      </c>
      <c r="N262" s="340">
        <v>79372.849961735395</v>
      </c>
      <c r="O262" s="340">
        <v>79372.849961735395</v>
      </c>
      <c r="P262" s="340">
        <v>79372.849961735395</v>
      </c>
      <c r="Q262" s="340">
        <v>79372.849961735395</v>
      </c>
      <c r="R262" s="340">
        <v>79372.849961735395</v>
      </c>
      <c r="S262" s="340">
        <v>79372.849961735395</v>
      </c>
      <c r="T262" s="340">
        <v>79372.849961735395</v>
      </c>
      <c r="U262" s="340">
        <v>79372.849961735395</v>
      </c>
      <c r="V262" s="340">
        <v>79372.849961735395</v>
      </c>
      <c r="W262" s="340"/>
      <c r="X262" s="340"/>
      <c r="Y262" s="340"/>
      <c r="Z262" s="340"/>
      <c r="AA262" s="340"/>
      <c r="AB262" s="340"/>
      <c r="AC262" s="340"/>
      <c r="AD262" s="340"/>
      <c r="AE262" s="340"/>
      <c r="AF262" s="340"/>
      <c r="AG262" s="340"/>
      <c r="AH262" s="340"/>
      <c r="AI262" s="340"/>
      <c r="AJ262" s="340"/>
      <c r="AK262" s="340"/>
      <c r="AL262" s="340"/>
      <c r="AM262" s="340"/>
      <c r="AN262" s="340" t="s">
        <v>709</v>
      </c>
      <c r="AO262" s="340" t="s">
        <v>1246</v>
      </c>
      <c r="AP262" s="340" t="s">
        <v>584</v>
      </c>
      <c r="AQ262" s="340" t="s">
        <v>198</v>
      </c>
      <c r="AR262" s="340" t="s">
        <v>350</v>
      </c>
      <c r="AS262" s="340" t="s">
        <v>350</v>
      </c>
      <c r="AT262" s="340" t="s">
        <v>25</v>
      </c>
      <c r="AU262" s="340"/>
      <c r="AV262" s="340"/>
      <c r="AW262" s="340"/>
    </row>
    <row r="263" spans="1:49" ht="15" thickBot="1" x14ac:dyDescent="0.4">
      <c r="A263" s="322" t="s">
        <v>944</v>
      </c>
      <c r="B263" s="322" t="s">
        <v>945</v>
      </c>
      <c r="C263" s="349">
        <v>10</v>
      </c>
      <c r="D263" s="340">
        <v>56793.852960024</v>
      </c>
      <c r="E263" s="341">
        <v>0.77</v>
      </c>
      <c r="F263" s="340">
        <v>437312.66779218498</v>
      </c>
      <c r="G263" s="340"/>
      <c r="H263" s="340"/>
      <c r="I263" s="340"/>
      <c r="J263" s="340">
        <v>43731.266779218502</v>
      </c>
      <c r="K263" s="340">
        <v>43731.266779218502</v>
      </c>
      <c r="L263" s="340">
        <v>43731.266779218502</v>
      </c>
      <c r="M263" s="340">
        <v>43731.266779218502</v>
      </c>
      <c r="N263" s="340">
        <v>43731.266779218502</v>
      </c>
      <c r="O263" s="340">
        <v>43731.266779218502</v>
      </c>
      <c r="P263" s="340">
        <v>43731.266779218502</v>
      </c>
      <c r="Q263" s="340">
        <v>43731.266779218502</v>
      </c>
      <c r="R263" s="340">
        <v>43731.266779218502</v>
      </c>
      <c r="S263" s="340">
        <v>43731.266779218502</v>
      </c>
      <c r="T263" s="340"/>
      <c r="U263" s="340"/>
      <c r="V263" s="340"/>
      <c r="W263" s="340"/>
      <c r="X263" s="340"/>
      <c r="Y263" s="340"/>
      <c r="Z263" s="340"/>
      <c r="AA263" s="340"/>
      <c r="AB263" s="340"/>
      <c r="AC263" s="340"/>
      <c r="AD263" s="340"/>
      <c r="AE263" s="340"/>
      <c r="AF263" s="340"/>
      <c r="AG263" s="340"/>
      <c r="AH263" s="340"/>
      <c r="AI263" s="340"/>
      <c r="AJ263" s="340"/>
      <c r="AK263" s="340"/>
      <c r="AL263" s="340"/>
      <c r="AM263" s="340"/>
      <c r="AN263" s="340" t="s">
        <v>709</v>
      </c>
      <c r="AO263" s="340" t="s">
        <v>1246</v>
      </c>
      <c r="AP263" s="340" t="s">
        <v>584</v>
      </c>
      <c r="AQ263" s="340" t="s">
        <v>198</v>
      </c>
      <c r="AR263" s="340" t="s">
        <v>361</v>
      </c>
      <c r="AS263" s="340" t="s">
        <v>361</v>
      </c>
      <c r="AT263" s="340" t="s">
        <v>23</v>
      </c>
      <c r="AU263" s="340"/>
      <c r="AV263" s="340"/>
      <c r="AW263" s="340"/>
    </row>
    <row r="264" spans="1:49" ht="15" thickBot="1" x14ac:dyDescent="0.4">
      <c r="A264" s="322" t="s">
        <v>444</v>
      </c>
      <c r="B264" s="322" t="s">
        <v>614</v>
      </c>
      <c r="C264" s="349">
        <v>3</v>
      </c>
      <c r="D264" s="340">
        <v>21557084.119876001</v>
      </c>
      <c r="E264" s="341">
        <v>0.77</v>
      </c>
      <c r="F264" s="340">
        <v>49796864.316913597</v>
      </c>
      <c r="G264" s="340"/>
      <c r="H264" s="340"/>
      <c r="I264" s="340"/>
      <c r="J264" s="340">
        <v>16598954.7723045</v>
      </c>
      <c r="K264" s="340">
        <v>16598954.7723045</v>
      </c>
      <c r="L264" s="340">
        <v>16598954.7723045</v>
      </c>
      <c r="M264" s="340"/>
      <c r="N264" s="340"/>
      <c r="O264" s="340"/>
      <c r="P264" s="340"/>
      <c r="Q264" s="340"/>
      <c r="R264" s="340"/>
      <c r="S264" s="340"/>
      <c r="T264" s="340"/>
      <c r="U264" s="340"/>
      <c r="V264" s="340"/>
      <c r="W264" s="340"/>
      <c r="X264" s="340"/>
      <c r="Y264" s="340"/>
      <c r="Z264" s="340"/>
      <c r="AA264" s="340"/>
      <c r="AB264" s="340"/>
      <c r="AC264" s="340"/>
      <c r="AD264" s="340"/>
      <c r="AE264" s="340"/>
      <c r="AF264" s="340"/>
      <c r="AG264" s="340"/>
      <c r="AH264" s="340"/>
      <c r="AI264" s="340"/>
      <c r="AJ264" s="340"/>
      <c r="AK264" s="340"/>
      <c r="AL264" s="340"/>
      <c r="AM264" s="340"/>
      <c r="AN264" s="340" t="s">
        <v>709</v>
      </c>
      <c r="AO264" s="340" t="s">
        <v>1247</v>
      </c>
      <c r="AP264" s="340" t="s">
        <v>584</v>
      </c>
      <c r="AQ264" s="340" t="s">
        <v>198</v>
      </c>
      <c r="AR264" s="340" t="s">
        <v>614</v>
      </c>
      <c r="AS264" s="340" t="s">
        <v>614</v>
      </c>
      <c r="AT264" s="340" t="s">
        <v>25</v>
      </c>
      <c r="AU264" s="340"/>
      <c r="AV264" s="340"/>
      <c r="AW264" s="340"/>
    </row>
    <row r="265" spans="1:49" ht="15" thickBot="1" x14ac:dyDescent="0.4">
      <c r="A265" s="322" t="s">
        <v>444</v>
      </c>
      <c r="B265" s="322" t="s">
        <v>946</v>
      </c>
      <c r="C265" s="349">
        <v>13</v>
      </c>
      <c r="D265" s="340">
        <v>6015749.4857160896</v>
      </c>
      <c r="E265" s="341">
        <v>0.77</v>
      </c>
      <c r="F265" s="340">
        <v>60217652.352018103</v>
      </c>
      <c r="G265" s="340"/>
      <c r="H265" s="340"/>
      <c r="I265" s="340"/>
      <c r="J265" s="340">
        <v>4632127.1040013898</v>
      </c>
      <c r="K265" s="340">
        <v>4632127.1040013898</v>
      </c>
      <c r="L265" s="340">
        <v>4632127.1040013898</v>
      </c>
      <c r="M265" s="340">
        <v>4632127.1040013898</v>
      </c>
      <c r="N265" s="340">
        <v>4632127.1040013898</v>
      </c>
      <c r="O265" s="340">
        <v>4632127.1040013898</v>
      </c>
      <c r="P265" s="340">
        <v>4632127.1040013898</v>
      </c>
      <c r="Q265" s="340">
        <v>4632127.1040013898</v>
      </c>
      <c r="R265" s="340">
        <v>4632127.1040013898</v>
      </c>
      <c r="S265" s="340">
        <v>4632127.1040013898</v>
      </c>
      <c r="T265" s="340">
        <v>4632127.1040013898</v>
      </c>
      <c r="U265" s="340">
        <v>4632127.1040013898</v>
      </c>
      <c r="V265" s="340">
        <v>4632127.1040013898</v>
      </c>
      <c r="W265" s="340"/>
      <c r="X265" s="340"/>
      <c r="Y265" s="340"/>
      <c r="Z265" s="340"/>
      <c r="AA265" s="340"/>
      <c r="AB265" s="340"/>
      <c r="AC265" s="340"/>
      <c r="AD265" s="340"/>
      <c r="AE265" s="340"/>
      <c r="AF265" s="340"/>
      <c r="AG265" s="340"/>
      <c r="AH265" s="340"/>
      <c r="AI265" s="340"/>
      <c r="AJ265" s="340"/>
      <c r="AK265" s="340"/>
      <c r="AL265" s="340"/>
      <c r="AM265" s="340"/>
      <c r="AN265" s="340" t="s">
        <v>709</v>
      </c>
      <c r="AO265" s="340" t="s">
        <v>1247</v>
      </c>
      <c r="AP265" s="340" t="s">
        <v>584</v>
      </c>
      <c r="AQ265" s="340" t="s">
        <v>198</v>
      </c>
      <c r="AR265" s="340" t="s">
        <v>350</v>
      </c>
      <c r="AS265" s="340" t="s">
        <v>350</v>
      </c>
      <c r="AT265" s="340" t="s">
        <v>25</v>
      </c>
      <c r="AU265" s="340"/>
      <c r="AV265" s="340"/>
      <c r="AW265" s="340"/>
    </row>
    <row r="266" spans="1:49" ht="15" thickBot="1" x14ac:dyDescent="0.4">
      <c r="A266" s="322" t="s">
        <v>444</v>
      </c>
      <c r="B266" s="322" t="s">
        <v>947</v>
      </c>
      <c r="C266" s="349">
        <v>13</v>
      </c>
      <c r="D266" s="340">
        <v>4103837.4716047202</v>
      </c>
      <c r="E266" s="341">
        <v>0.77</v>
      </c>
      <c r="F266" s="340">
        <v>41079413.090763196</v>
      </c>
      <c r="G266" s="340"/>
      <c r="H266" s="340"/>
      <c r="I266" s="340"/>
      <c r="J266" s="340">
        <v>3159954.85313563</v>
      </c>
      <c r="K266" s="340">
        <v>3159954.85313563</v>
      </c>
      <c r="L266" s="340">
        <v>3159954.85313563</v>
      </c>
      <c r="M266" s="340">
        <v>3159954.85313563</v>
      </c>
      <c r="N266" s="340">
        <v>3159954.85313563</v>
      </c>
      <c r="O266" s="340">
        <v>3159954.85313563</v>
      </c>
      <c r="P266" s="340">
        <v>3159954.85313563</v>
      </c>
      <c r="Q266" s="340">
        <v>3159954.85313563</v>
      </c>
      <c r="R266" s="340">
        <v>3159954.85313563</v>
      </c>
      <c r="S266" s="340">
        <v>3159954.85313563</v>
      </c>
      <c r="T266" s="340">
        <v>3159954.85313563</v>
      </c>
      <c r="U266" s="340">
        <v>3159954.85313563</v>
      </c>
      <c r="V266" s="340">
        <v>3159954.85313563</v>
      </c>
      <c r="W266" s="340"/>
      <c r="X266" s="340"/>
      <c r="Y266" s="340"/>
      <c r="Z266" s="340"/>
      <c r="AA266" s="340"/>
      <c r="AB266" s="340"/>
      <c r="AC266" s="340"/>
      <c r="AD266" s="340"/>
      <c r="AE266" s="340"/>
      <c r="AF266" s="340"/>
      <c r="AG266" s="340"/>
      <c r="AH266" s="340"/>
      <c r="AI266" s="340"/>
      <c r="AJ266" s="340"/>
      <c r="AK266" s="340"/>
      <c r="AL266" s="340"/>
      <c r="AM266" s="340"/>
      <c r="AN266" s="340" t="s">
        <v>709</v>
      </c>
      <c r="AO266" s="340" t="s">
        <v>1247</v>
      </c>
      <c r="AP266" s="340" t="s">
        <v>584</v>
      </c>
      <c r="AQ266" s="340" t="s">
        <v>198</v>
      </c>
      <c r="AR266" s="340" t="s">
        <v>350</v>
      </c>
      <c r="AS266" s="340" t="s">
        <v>350</v>
      </c>
      <c r="AT266" s="340" t="s">
        <v>25</v>
      </c>
      <c r="AU266" s="340"/>
      <c r="AV266" s="340"/>
      <c r="AW266" s="340"/>
    </row>
    <row r="267" spans="1:49" ht="15" thickBot="1" x14ac:dyDescent="0.4">
      <c r="A267" s="322" t="s">
        <v>444</v>
      </c>
      <c r="B267" s="322" t="s">
        <v>125</v>
      </c>
      <c r="C267" s="349">
        <v>13</v>
      </c>
      <c r="D267" s="340">
        <v>3856263.5193732898</v>
      </c>
      <c r="E267" s="341">
        <v>0.77</v>
      </c>
      <c r="F267" s="340">
        <v>38601197.828926601</v>
      </c>
      <c r="G267" s="340"/>
      <c r="H267" s="340"/>
      <c r="I267" s="340"/>
      <c r="J267" s="340">
        <v>2969322.90991743</v>
      </c>
      <c r="K267" s="340">
        <v>2969322.90991743</v>
      </c>
      <c r="L267" s="340">
        <v>2969322.90991743</v>
      </c>
      <c r="M267" s="340">
        <v>2969322.90991743</v>
      </c>
      <c r="N267" s="340">
        <v>2969322.90991743</v>
      </c>
      <c r="O267" s="340">
        <v>2969322.90991743</v>
      </c>
      <c r="P267" s="340">
        <v>2969322.90991743</v>
      </c>
      <c r="Q267" s="340">
        <v>2969322.90991743</v>
      </c>
      <c r="R267" s="340">
        <v>2969322.90991743</v>
      </c>
      <c r="S267" s="340">
        <v>2969322.90991743</v>
      </c>
      <c r="T267" s="340">
        <v>2969322.90991743</v>
      </c>
      <c r="U267" s="340">
        <v>2969322.90991743</v>
      </c>
      <c r="V267" s="340">
        <v>2969322.90991743</v>
      </c>
      <c r="W267" s="340"/>
      <c r="X267" s="340"/>
      <c r="Y267" s="340"/>
      <c r="Z267" s="340"/>
      <c r="AA267" s="340"/>
      <c r="AB267" s="340"/>
      <c r="AC267" s="340"/>
      <c r="AD267" s="340"/>
      <c r="AE267" s="340"/>
      <c r="AF267" s="340"/>
      <c r="AG267" s="340"/>
      <c r="AH267" s="340"/>
      <c r="AI267" s="340"/>
      <c r="AJ267" s="340"/>
      <c r="AK267" s="340"/>
      <c r="AL267" s="340"/>
      <c r="AM267" s="340"/>
      <c r="AN267" s="340" t="s">
        <v>709</v>
      </c>
      <c r="AO267" s="340" t="s">
        <v>1247</v>
      </c>
      <c r="AP267" s="340" t="s">
        <v>584</v>
      </c>
      <c r="AQ267" s="340" t="s">
        <v>198</v>
      </c>
      <c r="AR267" s="340" t="s">
        <v>347</v>
      </c>
      <c r="AS267" s="340" t="s">
        <v>347</v>
      </c>
      <c r="AT267" s="340" t="s">
        <v>125</v>
      </c>
      <c r="AU267" s="340"/>
      <c r="AV267" s="340"/>
      <c r="AW267" s="340"/>
    </row>
    <row r="268" spans="1:49" ht="15" thickBot="1" x14ac:dyDescent="0.4">
      <c r="A268" s="322" t="s">
        <v>444</v>
      </c>
      <c r="B268" s="322" t="s">
        <v>948</v>
      </c>
      <c r="C268" s="349">
        <v>5</v>
      </c>
      <c r="D268" s="340">
        <v>2045506.0105244501</v>
      </c>
      <c r="E268" s="341">
        <v>0.77</v>
      </c>
      <c r="F268" s="340">
        <v>7875198.1405191496</v>
      </c>
      <c r="G268" s="340"/>
      <c r="H268" s="340"/>
      <c r="I268" s="340"/>
      <c r="J268" s="340">
        <v>1575039.6281038299</v>
      </c>
      <c r="K268" s="340">
        <v>1575039.6281038299</v>
      </c>
      <c r="L268" s="340">
        <v>1575039.6281038299</v>
      </c>
      <c r="M268" s="340">
        <v>1575039.6281038299</v>
      </c>
      <c r="N268" s="340">
        <v>1575039.6281038299</v>
      </c>
      <c r="O268" s="340"/>
      <c r="P268" s="340"/>
      <c r="Q268" s="340"/>
      <c r="R268" s="340"/>
      <c r="S268" s="340"/>
      <c r="T268" s="340"/>
      <c r="U268" s="340"/>
      <c r="V268" s="340"/>
      <c r="W268" s="340"/>
      <c r="X268" s="340"/>
      <c r="Y268" s="340"/>
      <c r="Z268" s="340"/>
      <c r="AA268" s="340"/>
      <c r="AB268" s="340"/>
      <c r="AC268" s="340"/>
      <c r="AD268" s="340"/>
      <c r="AE268" s="340"/>
      <c r="AF268" s="340"/>
      <c r="AG268" s="340"/>
      <c r="AH268" s="340"/>
      <c r="AI268" s="340"/>
      <c r="AJ268" s="340"/>
      <c r="AK268" s="340"/>
      <c r="AL268" s="340"/>
      <c r="AM268" s="340"/>
      <c r="AN268" s="340" t="s">
        <v>709</v>
      </c>
      <c r="AO268" s="340" t="s">
        <v>1247</v>
      </c>
      <c r="AP268" s="340" t="s">
        <v>584</v>
      </c>
      <c r="AQ268" s="340" t="s">
        <v>198</v>
      </c>
      <c r="AR268" s="340" t="s">
        <v>357</v>
      </c>
      <c r="AS268" s="340" t="s">
        <v>357</v>
      </c>
      <c r="AT268" s="340" t="s">
        <v>23</v>
      </c>
      <c r="AU268" s="340"/>
      <c r="AV268" s="340"/>
      <c r="AW268" s="340"/>
    </row>
    <row r="269" spans="1:49" ht="15" thickBot="1" x14ac:dyDescent="0.4">
      <c r="A269" s="322" t="s">
        <v>444</v>
      </c>
      <c r="B269" s="322" t="s">
        <v>949</v>
      </c>
      <c r="C269" s="349">
        <v>20</v>
      </c>
      <c r="D269" s="340">
        <v>1585271.0610861301</v>
      </c>
      <c r="E269" s="341">
        <v>0.77</v>
      </c>
      <c r="F269" s="340">
        <v>24413174.340726402</v>
      </c>
      <c r="G269" s="340"/>
      <c r="H269" s="340"/>
      <c r="I269" s="340"/>
      <c r="J269" s="340">
        <v>1220658.7170363199</v>
      </c>
      <c r="K269" s="340">
        <v>1220658.7170363199</v>
      </c>
      <c r="L269" s="340">
        <v>1220658.7170363199</v>
      </c>
      <c r="M269" s="340">
        <v>1220658.7170363199</v>
      </c>
      <c r="N269" s="340">
        <v>1220658.7170363199</v>
      </c>
      <c r="O269" s="340">
        <v>1220658.7170363199</v>
      </c>
      <c r="P269" s="340">
        <v>1220658.7170363199</v>
      </c>
      <c r="Q269" s="340">
        <v>1220658.7170363199</v>
      </c>
      <c r="R269" s="340">
        <v>1220658.7170363199</v>
      </c>
      <c r="S269" s="340">
        <v>1220658.7170363199</v>
      </c>
      <c r="T269" s="340">
        <v>1220658.7170363199</v>
      </c>
      <c r="U269" s="340">
        <v>1220658.7170363199</v>
      </c>
      <c r="V269" s="340">
        <v>1220658.7170363199</v>
      </c>
      <c r="W269" s="340">
        <v>1220658.7170363199</v>
      </c>
      <c r="X269" s="340">
        <v>1220658.7170363199</v>
      </c>
      <c r="Y269" s="340">
        <v>1220658.7170363199</v>
      </c>
      <c r="Z269" s="340">
        <v>1220658.7170363199</v>
      </c>
      <c r="AA269" s="340">
        <v>1220658.7170363199</v>
      </c>
      <c r="AB269" s="340">
        <v>1220658.7170363199</v>
      </c>
      <c r="AC269" s="340">
        <v>1220658.7170363199</v>
      </c>
      <c r="AD269" s="340"/>
      <c r="AE269" s="340"/>
      <c r="AF269" s="340"/>
      <c r="AG269" s="340"/>
      <c r="AH269" s="340"/>
      <c r="AI269" s="340"/>
      <c r="AJ269" s="340"/>
      <c r="AK269" s="340"/>
      <c r="AL269" s="340"/>
      <c r="AM269" s="340"/>
      <c r="AN269" s="340" t="s">
        <v>709</v>
      </c>
      <c r="AO269" s="340" t="s">
        <v>1247</v>
      </c>
      <c r="AP269" s="340" t="s">
        <v>584</v>
      </c>
      <c r="AQ269" s="340" t="s">
        <v>198</v>
      </c>
      <c r="AR269" s="340" t="s">
        <v>486</v>
      </c>
      <c r="AS269" s="340" t="s">
        <v>486</v>
      </c>
      <c r="AT269" s="340" t="s">
        <v>23</v>
      </c>
      <c r="AU269" s="340"/>
      <c r="AV269" s="340"/>
      <c r="AW269" s="340"/>
    </row>
    <row r="270" spans="1:49" ht="15" thickBot="1" x14ac:dyDescent="0.4">
      <c r="A270" s="322" t="s">
        <v>444</v>
      </c>
      <c r="B270" s="322" t="s">
        <v>950</v>
      </c>
      <c r="C270" s="349">
        <v>10</v>
      </c>
      <c r="D270" s="340">
        <v>1178220.2866915199</v>
      </c>
      <c r="E270" s="341">
        <v>0.77</v>
      </c>
      <c r="F270" s="340">
        <v>9072296.2075247206</v>
      </c>
      <c r="G270" s="340"/>
      <c r="H270" s="340"/>
      <c r="I270" s="340"/>
      <c r="J270" s="340">
        <v>907229.62075247196</v>
      </c>
      <c r="K270" s="340">
        <v>907229.62075247196</v>
      </c>
      <c r="L270" s="340">
        <v>907229.62075247196</v>
      </c>
      <c r="M270" s="340">
        <v>907229.62075247196</v>
      </c>
      <c r="N270" s="340">
        <v>907229.62075247196</v>
      </c>
      <c r="O270" s="340">
        <v>907229.62075247196</v>
      </c>
      <c r="P270" s="340">
        <v>907229.62075247196</v>
      </c>
      <c r="Q270" s="340">
        <v>907229.62075247196</v>
      </c>
      <c r="R270" s="340">
        <v>907229.62075247196</v>
      </c>
      <c r="S270" s="340">
        <v>907229.62075247196</v>
      </c>
      <c r="T270" s="340"/>
      <c r="U270" s="340"/>
      <c r="V270" s="340"/>
      <c r="W270" s="340"/>
      <c r="X270" s="340"/>
      <c r="Y270" s="340"/>
      <c r="Z270" s="340"/>
      <c r="AA270" s="340"/>
      <c r="AB270" s="340"/>
      <c r="AC270" s="340"/>
      <c r="AD270" s="340"/>
      <c r="AE270" s="340"/>
      <c r="AF270" s="340"/>
      <c r="AG270" s="340"/>
      <c r="AH270" s="340"/>
      <c r="AI270" s="340"/>
      <c r="AJ270" s="340"/>
      <c r="AK270" s="340"/>
      <c r="AL270" s="340"/>
      <c r="AM270" s="340"/>
      <c r="AN270" s="340" t="s">
        <v>709</v>
      </c>
      <c r="AO270" s="340" t="s">
        <v>1247</v>
      </c>
      <c r="AP270" s="340" t="s">
        <v>584</v>
      </c>
      <c r="AQ270" s="340" t="s">
        <v>198</v>
      </c>
      <c r="AR270" s="340" t="s">
        <v>361</v>
      </c>
      <c r="AS270" s="340" t="s">
        <v>361</v>
      </c>
      <c r="AT270" s="340" t="s">
        <v>23</v>
      </c>
      <c r="AU270" s="340"/>
      <c r="AV270" s="340"/>
      <c r="AW270" s="340"/>
    </row>
    <row r="271" spans="1:49" ht="15" thickBot="1" x14ac:dyDescent="0.4">
      <c r="A271" s="322" t="s">
        <v>444</v>
      </c>
      <c r="B271" s="322" t="s">
        <v>851</v>
      </c>
      <c r="C271" s="349">
        <v>20</v>
      </c>
      <c r="D271" s="340">
        <v>980660.00841511495</v>
      </c>
      <c r="E271" s="341">
        <v>0.77</v>
      </c>
      <c r="F271" s="340">
        <v>15102164.129592801</v>
      </c>
      <c r="G271" s="340"/>
      <c r="H271" s="340"/>
      <c r="I271" s="340"/>
      <c r="J271" s="340">
        <v>755108.20647963905</v>
      </c>
      <c r="K271" s="340">
        <v>755108.20647963905</v>
      </c>
      <c r="L271" s="340">
        <v>755108.20647963905</v>
      </c>
      <c r="M271" s="340">
        <v>755108.20647963905</v>
      </c>
      <c r="N271" s="340">
        <v>755108.20647963905</v>
      </c>
      <c r="O271" s="340">
        <v>755108.20647963905</v>
      </c>
      <c r="P271" s="340">
        <v>755108.20647963905</v>
      </c>
      <c r="Q271" s="340">
        <v>755108.20647963905</v>
      </c>
      <c r="R271" s="340">
        <v>755108.20647963905</v>
      </c>
      <c r="S271" s="340">
        <v>755108.20647963905</v>
      </c>
      <c r="T271" s="340">
        <v>755108.20647963905</v>
      </c>
      <c r="U271" s="340">
        <v>755108.20647963905</v>
      </c>
      <c r="V271" s="340">
        <v>755108.20647963905</v>
      </c>
      <c r="W271" s="340">
        <v>755108.20647963905</v>
      </c>
      <c r="X271" s="340">
        <v>755108.20647963905</v>
      </c>
      <c r="Y271" s="340">
        <v>755108.20647963905</v>
      </c>
      <c r="Z271" s="340">
        <v>755108.20647963905</v>
      </c>
      <c r="AA271" s="340">
        <v>755108.20647963905</v>
      </c>
      <c r="AB271" s="340">
        <v>755108.20647963905</v>
      </c>
      <c r="AC271" s="340">
        <v>755108.20647963905</v>
      </c>
      <c r="AD271" s="340"/>
      <c r="AE271" s="340"/>
      <c r="AF271" s="340"/>
      <c r="AG271" s="340"/>
      <c r="AH271" s="340"/>
      <c r="AI271" s="340"/>
      <c r="AJ271" s="340"/>
      <c r="AK271" s="340"/>
      <c r="AL271" s="340"/>
      <c r="AM271" s="340"/>
      <c r="AN271" s="340" t="s">
        <v>709</v>
      </c>
      <c r="AO271" s="340" t="s">
        <v>1247</v>
      </c>
      <c r="AP271" s="340" t="s">
        <v>584</v>
      </c>
      <c r="AQ271" s="340" t="s">
        <v>198</v>
      </c>
      <c r="AR271" s="340" t="s">
        <v>484</v>
      </c>
      <c r="AS271" s="340" t="s">
        <v>484</v>
      </c>
      <c r="AT271" s="340" t="s">
        <v>24</v>
      </c>
      <c r="AU271" s="340"/>
      <c r="AV271" s="340"/>
      <c r="AW271" s="340"/>
    </row>
    <row r="272" spans="1:49" ht="15" thickBot="1" x14ac:dyDescent="0.4">
      <c r="A272" s="322" t="s">
        <v>444</v>
      </c>
      <c r="B272" s="322" t="s">
        <v>951</v>
      </c>
      <c r="C272" s="349">
        <v>13</v>
      </c>
      <c r="D272" s="340">
        <v>791186.88728670694</v>
      </c>
      <c r="E272" s="341">
        <v>0.77</v>
      </c>
      <c r="F272" s="340">
        <v>7919780.7417399399</v>
      </c>
      <c r="G272" s="340"/>
      <c r="H272" s="340"/>
      <c r="I272" s="340"/>
      <c r="J272" s="340">
        <v>609213.90321076405</v>
      </c>
      <c r="K272" s="340">
        <v>609213.90321076405</v>
      </c>
      <c r="L272" s="340">
        <v>609213.90321076405</v>
      </c>
      <c r="M272" s="340">
        <v>609213.90321076405</v>
      </c>
      <c r="N272" s="340">
        <v>609213.90321076405</v>
      </c>
      <c r="O272" s="340">
        <v>609213.90321076405</v>
      </c>
      <c r="P272" s="340">
        <v>609213.90321076405</v>
      </c>
      <c r="Q272" s="340">
        <v>609213.90321076405</v>
      </c>
      <c r="R272" s="340">
        <v>609213.90321076405</v>
      </c>
      <c r="S272" s="340">
        <v>609213.90321076405</v>
      </c>
      <c r="T272" s="340">
        <v>609213.90321076405</v>
      </c>
      <c r="U272" s="340">
        <v>609213.90321076405</v>
      </c>
      <c r="V272" s="340">
        <v>609213.90321076405</v>
      </c>
      <c r="W272" s="340"/>
      <c r="X272" s="340"/>
      <c r="Y272" s="340"/>
      <c r="Z272" s="340"/>
      <c r="AA272" s="340"/>
      <c r="AB272" s="340"/>
      <c r="AC272" s="340"/>
      <c r="AD272" s="340"/>
      <c r="AE272" s="340"/>
      <c r="AF272" s="340"/>
      <c r="AG272" s="340"/>
      <c r="AH272" s="340"/>
      <c r="AI272" s="340"/>
      <c r="AJ272" s="340"/>
      <c r="AK272" s="340"/>
      <c r="AL272" s="340"/>
      <c r="AM272" s="340"/>
      <c r="AN272" s="340" t="s">
        <v>709</v>
      </c>
      <c r="AO272" s="340" t="s">
        <v>1247</v>
      </c>
      <c r="AP272" s="340" t="s">
        <v>584</v>
      </c>
      <c r="AQ272" s="340" t="s">
        <v>198</v>
      </c>
      <c r="AR272" s="340" t="s">
        <v>357</v>
      </c>
      <c r="AS272" s="340" t="s">
        <v>357</v>
      </c>
      <c r="AT272" s="340" t="s">
        <v>23</v>
      </c>
      <c r="AU272" s="340"/>
      <c r="AV272" s="340"/>
      <c r="AW272" s="340"/>
    </row>
    <row r="273" spans="1:49" ht="15" thickBot="1" x14ac:dyDescent="0.4">
      <c r="A273" s="322" t="s">
        <v>444</v>
      </c>
      <c r="B273" s="322" t="s">
        <v>247</v>
      </c>
      <c r="C273" s="349">
        <v>15</v>
      </c>
      <c r="D273" s="340">
        <v>317282.441942979</v>
      </c>
      <c r="E273" s="341">
        <v>0.77</v>
      </c>
      <c r="F273" s="340">
        <v>3461329.0629421999</v>
      </c>
      <c r="G273" s="340"/>
      <c r="H273" s="340"/>
      <c r="I273" s="340"/>
      <c r="J273" s="340">
        <v>244307.480296094</v>
      </c>
      <c r="K273" s="340">
        <v>244307.480296094</v>
      </c>
      <c r="L273" s="340">
        <v>244307.480296094</v>
      </c>
      <c r="M273" s="340">
        <v>244307.480296094</v>
      </c>
      <c r="N273" s="340">
        <v>244307.480296094</v>
      </c>
      <c r="O273" s="340">
        <v>244307.480296094</v>
      </c>
      <c r="P273" s="340">
        <v>244307.480296094</v>
      </c>
      <c r="Q273" s="340">
        <v>244307.480296094</v>
      </c>
      <c r="R273" s="340">
        <v>244307.480296094</v>
      </c>
      <c r="S273" s="340">
        <v>244307.480296094</v>
      </c>
      <c r="T273" s="340">
        <v>244307.480296094</v>
      </c>
      <c r="U273" s="340">
        <v>244307.480296094</v>
      </c>
      <c r="V273" s="340">
        <v>244307.480296094</v>
      </c>
      <c r="W273" s="340">
        <v>142665.909546487</v>
      </c>
      <c r="X273" s="340">
        <v>142665.909546487</v>
      </c>
      <c r="Y273" s="340"/>
      <c r="Z273" s="340"/>
      <c r="AA273" s="340"/>
      <c r="AB273" s="340"/>
      <c r="AC273" s="340"/>
      <c r="AD273" s="340"/>
      <c r="AE273" s="340"/>
      <c r="AF273" s="340"/>
      <c r="AG273" s="340"/>
      <c r="AH273" s="340"/>
      <c r="AI273" s="340"/>
      <c r="AJ273" s="340"/>
      <c r="AK273" s="340"/>
      <c r="AL273" s="340"/>
      <c r="AM273" s="340"/>
      <c r="AN273" s="340" t="s">
        <v>709</v>
      </c>
      <c r="AO273" s="340" t="s">
        <v>1247</v>
      </c>
      <c r="AP273" s="340" t="s">
        <v>584</v>
      </c>
      <c r="AQ273" s="340" t="s">
        <v>198</v>
      </c>
      <c r="AR273" s="340" t="s">
        <v>357</v>
      </c>
      <c r="AS273" s="340" t="s">
        <v>357</v>
      </c>
      <c r="AT273" s="340" t="s">
        <v>23</v>
      </c>
      <c r="AU273" s="340"/>
      <c r="AV273" s="340"/>
      <c r="AW273" s="340"/>
    </row>
    <row r="274" spans="1:49" ht="15" thickBot="1" x14ac:dyDescent="0.4">
      <c r="A274" s="322" t="s">
        <v>444</v>
      </c>
      <c r="B274" s="322" t="s">
        <v>952</v>
      </c>
      <c r="C274" s="349">
        <v>17.5</v>
      </c>
      <c r="D274" s="340">
        <v>271493.44952791702</v>
      </c>
      <c r="E274" s="341">
        <v>0.77</v>
      </c>
      <c r="F274" s="340">
        <v>3658374.2323886799</v>
      </c>
      <c r="G274" s="340"/>
      <c r="H274" s="340"/>
      <c r="I274" s="340"/>
      <c r="J274" s="340">
        <v>209049.95613649601</v>
      </c>
      <c r="K274" s="340">
        <v>209049.95613649601</v>
      </c>
      <c r="L274" s="340">
        <v>209049.95613649601</v>
      </c>
      <c r="M274" s="340">
        <v>209049.95613649601</v>
      </c>
      <c r="N274" s="340">
        <v>209049.95613649601</v>
      </c>
      <c r="O274" s="340">
        <v>209049.95613649601</v>
      </c>
      <c r="P274" s="340">
        <v>209049.95613649601</v>
      </c>
      <c r="Q274" s="340">
        <v>209049.95613649601</v>
      </c>
      <c r="R274" s="340">
        <v>209049.95613649601</v>
      </c>
      <c r="S274" s="340">
        <v>209049.95613649601</v>
      </c>
      <c r="T274" s="340">
        <v>209049.95613649601</v>
      </c>
      <c r="U274" s="340">
        <v>209049.95613649601</v>
      </c>
      <c r="V274" s="340">
        <v>209049.95613649601</v>
      </c>
      <c r="W274" s="340">
        <v>209049.95613649601</v>
      </c>
      <c r="X274" s="340">
        <v>209049.95613649601</v>
      </c>
      <c r="Y274" s="340">
        <v>209049.95613649601</v>
      </c>
      <c r="Z274" s="340">
        <v>209049.95613649601</v>
      </c>
      <c r="AA274" s="340">
        <v>104524.97806824801</v>
      </c>
      <c r="AB274" s="340"/>
      <c r="AC274" s="340"/>
      <c r="AD274" s="340"/>
      <c r="AE274" s="340"/>
      <c r="AF274" s="340"/>
      <c r="AG274" s="340"/>
      <c r="AH274" s="340"/>
      <c r="AI274" s="340"/>
      <c r="AJ274" s="340"/>
      <c r="AK274" s="340"/>
      <c r="AL274" s="340"/>
      <c r="AM274" s="340"/>
      <c r="AN274" s="340" t="s">
        <v>709</v>
      </c>
      <c r="AO274" s="340" t="s">
        <v>1247</v>
      </c>
      <c r="AP274" s="340" t="s">
        <v>584</v>
      </c>
      <c r="AQ274" s="340" t="s">
        <v>198</v>
      </c>
      <c r="AR274" s="340" t="s">
        <v>361</v>
      </c>
      <c r="AS274" s="340" t="s">
        <v>361</v>
      </c>
      <c r="AT274" s="340" t="s">
        <v>23</v>
      </c>
      <c r="AU274" s="340"/>
      <c r="AV274" s="340"/>
      <c r="AW274" s="340"/>
    </row>
    <row r="275" spans="1:49" ht="15" thickBot="1" x14ac:dyDescent="0.4">
      <c r="A275" s="322" t="s">
        <v>444</v>
      </c>
      <c r="B275" s="322" t="s">
        <v>953</v>
      </c>
      <c r="C275" s="349">
        <v>15</v>
      </c>
      <c r="D275" s="340">
        <v>183070.10330762799</v>
      </c>
      <c r="E275" s="341">
        <v>0.77</v>
      </c>
      <c r="F275" s="340">
        <v>2114459.6932031</v>
      </c>
      <c r="G275" s="340"/>
      <c r="H275" s="340"/>
      <c r="I275" s="340"/>
      <c r="J275" s="340">
        <v>140963.97954687299</v>
      </c>
      <c r="K275" s="340">
        <v>140963.97954687299</v>
      </c>
      <c r="L275" s="340">
        <v>140963.97954687299</v>
      </c>
      <c r="M275" s="340">
        <v>140963.97954687299</v>
      </c>
      <c r="N275" s="340">
        <v>140963.97954687299</v>
      </c>
      <c r="O275" s="340">
        <v>140963.97954687299</v>
      </c>
      <c r="P275" s="340">
        <v>140963.97954687299</v>
      </c>
      <c r="Q275" s="340">
        <v>140963.97954687299</v>
      </c>
      <c r="R275" s="340">
        <v>140963.97954687299</v>
      </c>
      <c r="S275" s="340">
        <v>140963.97954687299</v>
      </c>
      <c r="T275" s="340">
        <v>140963.97954687299</v>
      </c>
      <c r="U275" s="340">
        <v>140963.97954687299</v>
      </c>
      <c r="V275" s="340">
        <v>140963.97954687299</v>
      </c>
      <c r="W275" s="340">
        <v>140963.97954687299</v>
      </c>
      <c r="X275" s="340">
        <v>140963.97954687299</v>
      </c>
      <c r="Y275" s="340"/>
      <c r="Z275" s="340"/>
      <c r="AA275" s="340"/>
      <c r="AB275" s="340"/>
      <c r="AC275" s="340"/>
      <c r="AD275" s="340"/>
      <c r="AE275" s="340"/>
      <c r="AF275" s="340"/>
      <c r="AG275" s="340"/>
      <c r="AH275" s="340"/>
      <c r="AI275" s="340"/>
      <c r="AJ275" s="340"/>
      <c r="AK275" s="340"/>
      <c r="AL275" s="340"/>
      <c r="AM275" s="340"/>
      <c r="AN275" s="340" t="s">
        <v>709</v>
      </c>
      <c r="AO275" s="340" t="s">
        <v>1247</v>
      </c>
      <c r="AP275" s="340" t="s">
        <v>584</v>
      </c>
      <c r="AQ275" s="340" t="s">
        <v>198</v>
      </c>
      <c r="AR275" s="340" t="s">
        <v>350</v>
      </c>
      <c r="AS275" s="340" t="s">
        <v>350</v>
      </c>
      <c r="AT275" s="340" t="s">
        <v>25</v>
      </c>
      <c r="AU275" s="340"/>
      <c r="AV275" s="340"/>
      <c r="AW275" s="340"/>
    </row>
    <row r="276" spans="1:49" ht="15" thickBot="1" x14ac:dyDescent="0.4">
      <c r="A276" s="322" t="s">
        <v>444</v>
      </c>
      <c r="B276" s="322" t="s">
        <v>954</v>
      </c>
      <c r="C276" s="349">
        <v>15</v>
      </c>
      <c r="D276" s="340">
        <v>132204.39577263701</v>
      </c>
      <c r="E276" s="341">
        <v>0.77</v>
      </c>
      <c r="F276" s="340">
        <v>1526960.7711739601</v>
      </c>
      <c r="G276" s="340"/>
      <c r="H276" s="340"/>
      <c r="I276" s="340"/>
      <c r="J276" s="340">
        <v>101797.384744931</v>
      </c>
      <c r="K276" s="340">
        <v>101797.384744931</v>
      </c>
      <c r="L276" s="340">
        <v>101797.384744931</v>
      </c>
      <c r="M276" s="340">
        <v>101797.384744931</v>
      </c>
      <c r="N276" s="340">
        <v>101797.384744931</v>
      </c>
      <c r="O276" s="340">
        <v>101797.384744931</v>
      </c>
      <c r="P276" s="340">
        <v>101797.384744931</v>
      </c>
      <c r="Q276" s="340">
        <v>101797.384744931</v>
      </c>
      <c r="R276" s="340">
        <v>101797.384744931</v>
      </c>
      <c r="S276" s="340">
        <v>101797.384744931</v>
      </c>
      <c r="T276" s="340">
        <v>101797.384744931</v>
      </c>
      <c r="U276" s="340">
        <v>101797.384744931</v>
      </c>
      <c r="V276" s="340">
        <v>101797.384744931</v>
      </c>
      <c r="W276" s="340">
        <v>101797.384744931</v>
      </c>
      <c r="X276" s="340">
        <v>101797.384744931</v>
      </c>
      <c r="Y276" s="340"/>
      <c r="Z276" s="340"/>
      <c r="AA276" s="340"/>
      <c r="AB276" s="340"/>
      <c r="AC276" s="340"/>
      <c r="AD276" s="340"/>
      <c r="AE276" s="340"/>
      <c r="AF276" s="340"/>
      <c r="AG276" s="340"/>
      <c r="AH276" s="340"/>
      <c r="AI276" s="340"/>
      <c r="AJ276" s="340"/>
      <c r="AK276" s="340"/>
      <c r="AL276" s="340"/>
      <c r="AM276" s="340"/>
      <c r="AN276" s="340" t="s">
        <v>709</v>
      </c>
      <c r="AO276" s="340" t="s">
        <v>1247</v>
      </c>
      <c r="AP276" s="340" t="s">
        <v>584</v>
      </c>
      <c r="AQ276" s="340" t="s">
        <v>198</v>
      </c>
      <c r="AR276" s="340" t="s">
        <v>482</v>
      </c>
      <c r="AS276" s="340" t="s">
        <v>482</v>
      </c>
      <c r="AT276" s="340" t="s">
        <v>23</v>
      </c>
      <c r="AU276" s="340"/>
      <c r="AV276" s="340"/>
      <c r="AW276" s="340"/>
    </row>
    <row r="277" spans="1:49" ht="15" thickBot="1" x14ac:dyDescent="0.4">
      <c r="A277" s="322" t="s">
        <v>444</v>
      </c>
      <c r="B277" s="322" t="s">
        <v>848</v>
      </c>
      <c r="C277" s="349">
        <v>23</v>
      </c>
      <c r="D277" s="340">
        <v>115887.642115586</v>
      </c>
      <c r="E277" s="341">
        <v>0.77</v>
      </c>
      <c r="F277" s="340">
        <v>2052370.14186704</v>
      </c>
      <c r="G277" s="340"/>
      <c r="H277" s="340"/>
      <c r="I277" s="340"/>
      <c r="J277" s="340">
        <v>89233.484429001604</v>
      </c>
      <c r="K277" s="340">
        <v>89233.484429001604</v>
      </c>
      <c r="L277" s="340">
        <v>89233.484429001604</v>
      </c>
      <c r="M277" s="340">
        <v>89233.484429001604</v>
      </c>
      <c r="N277" s="340">
        <v>89233.484429001604</v>
      </c>
      <c r="O277" s="340">
        <v>89233.484429001604</v>
      </c>
      <c r="P277" s="340">
        <v>89233.484429001604</v>
      </c>
      <c r="Q277" s="340">
        <v>89233.484429001604</v>
      </c>
      <c r="R277" s="340">
        <v>89233.484429001604</v>
      </c>
      <c r="S277" s="340">
        <v>89233.484429001604</v>
      </c>
      <c r="T277" s="340">
        <v>89233.484429001604</v>
      </c>
      <c r="U277" s="340">
        <v>89233.484429001604</v>
      </c>
      <c r="V277" s="340">
        <v>89233.484429001604</v>
      </c>
      <c r="W277" s="340">
        <v>89233.484429001604</v>
      </c>
      <c r="X277" s="340">
        <v>89233.484429001604</v>
      </c>
      <c r="Y277" s="340">
        <v>89233.484429001604</v>
      </c>
      <c r="Z277" s="340">
        <v>89233.484429001604</v>
      </c>
      <c r="AA277" s="340">
        <v>89233.484429001604</v>
      </c>
      <c r="AB277" s="340">
        <v>89233.484429001604</v>
      </c>
      <c r="AC277" s="340">
        <v>89233.484429001604</v>
      </c>
      <c r="AD277" s="340">
        <v>89233.484429001604</v>
      </c>
      <c r="AE277" s="340">
        <v>89233.484429001604</v>
      </c>
      <c r="AF277" s="340">
        <v>89233.484429001604</v>
      </c>
      <c r="AG277" s="340"/>
      <c r="AH277" s="340"/>
      <c r="AI277" s="340"/>
      <c r="AJ277" s="340"/>
      <c r="AK277" s="340"/>
      <c r="AL277" s="340"/>
      <c r="AM277" s="340"/>
      <c r="AN277" s="340" t="s">
        <v>709</v>
      </c>
      <c r="AO277" s="340" t="s">
        <v>1247</v>
      </c>
      <c r="AP277" s="340" t="s">
        <v>584</v>
      </c>
      <c r="AQ277" s="340" t="s">
        <v>198</v>
      </c>
      <c r="AR277" s="340" t="s">
        <v>494</v>
      </c>
      <c r="AS277" s="340" t="s">
        <v>494</v>
      </c>
      <c r="AT277" s="340" t="s">
        <v>23</v>
      </c>
      <c r="AU277" s="340"/>
      <c r="AV277" s="340"/>
      <c r="AW277" s="340"/>
    </row>
    <row r="278" spans="1:49" ht="15" thickBot="1" x14ac:dyDescent="0.4">
      <c r="A278" s="322" t="s">
        <v>444</v>
      </c>
      <c r="B278" s="322" t="s">
        <v>955</v>
      </c>
      <c r="C278" s="349">
        <v>15</v>
      </c>
      <c r="D278" s="340">
        <v>40830.267542067297</v>
      </c>
      <c r="E278" s="341">
        <v>0.77</v>
      </c>
      <c r="F278" s="340">
        <v>471589.590110877</v>
      </c>
      <c r="G278" s="340"/>
      <c r="H278" s="340"/>
      <c r="I278" s="340"/>
      <c r="J278" s="340">
        <v>31439.306007391799</v>
      </c>
      <c r="K278" s="340">
        <v>31439.306007391799</v>
      </c>
      <c r="L278" s="340">
        <v>31439.306007391799</v>
      </c>
      <c r="M278" s="340">
        <v>31439.306007391799</v>
      </c>
      <c r="N278" s="340">
        <v>31439.306007391799</v>
      </c>
      <c r="O278" s="340">
        <v>31439.306007391799</v>
      </c>
      <c r="P278" s="340">
        <v>31439.306007391799</v>
      </c>
      <c r="Q278" s="340">
        <v>31439.306007391799</v>
      </c>
      <c r="R278" s="340">
        <v>31439.306007391799</v>
      </c>
      <c r="S278" s="340">
        <v>31439.306007391799</v>
      </c>
      <c r="T278" s="340">
        <v>31439.306007391799</v>
      </c>
      <c r="U278" s="340">
        <v>31439.306007391799</v>
      </c>
      <c r="V278" s="340">
        <v>31439.306007391799</v>
      </c>
      <c r="W278" s="340">
        <v>31439.306007391799</v>
      </c>
      <c r="X278" s="340">
        <v>31439.306007391799</v>
      </c>
      <c r="Y278" s="340"/>
      <c r="Z278" s="340"/>
      <c r="AA278" s="340"/>
      <c r="AB278" s="340"/>
      <c r="AC278" s="340"/>
      <c r="AD278" s="340"/>
      <c r="AE278" s="340"/>
      <c r="AF278" s="340"/>
      <c r="AG278" s="340"/>
      <c r="AH278" s="340"/>
      <c r="AI278" s="340"/>
      <c r="AJ278" s="340"/>
      <c r="AK278" s="340"/>
      <c r="AL278" s="340"/>
      <c r="AM278" s="340"/>
      <c r="AN278" s="340" t="s">
        <v>709</v>
      </c>
      <c r="AO278" s="340" t="s">
        <v>1247</v>
      </c>
      <c r="AP278" s="340" t="s">
        <v>584</v>
      </c>
      <c r="AQ278" s="340" t="s">
        <v>198</v>
      </c>
      <c r="AR278" s="340" t="s">
        <v>486</v>
      </c>
      <c r="AS278" s="340" t="s">
        <v>486</v>
      </c>
      <c r="AT278" s="340" t="s">
        <v>23</v>
      </c>
      <c r="AU278" s="340"/>
      <c r="AV278" s="340"/>
      <c r="AW278" s="340"/>
    </row>
    <row r="279" spans="1:49" ht="15" thickBot="1" x14ac:dyDescent="0.4">
      <c r="A279" s="322" t="s">
        <v>444</v>
      </c>
      <c r="B279" s="322" t="s">
        <v>956</v>
      </c>
      <c r="C279" s="349">
        <v>8</v>
      </c>
      <c r="D279" s="340">
        <v>27822.977887301899</v>
      </c>
      <c r="E279" s="341">
        <v>0.77</v>
      </c>
      <c r="F279" s="340">
        <v>171389.54378578</v>
      </c>
      <c r="G279" s="340"/>
      <c r="H279" s="340"/>
      <c r="I279" s="340"/>
      <c r="J279" s="340">
        <v>21423.6929732225</v>
      </c>
      <c r="K279" s="340">
        <v>21423.6929732225</v>
      </c>
      <c r="L279" s="340">
        <v>21423.6929732225</v>
      </c>
      <c r="M279" s="340">
        <v>21423.6929732225</v>
      </c>
      <c r="N279" s="340">
        <v>21423.6929732225</v>
      </c>
      <c r="O279" s="340">
        <v>21423.6929732225</v>
      </c>
      <c r="P279" s="340">
        <v>21423.6929732225</v>
      </c>
      <c r="Q279" s="340">
        <v>21423.6929732225</v>
      </c>
      <c r="R279" s="340"/>
      <c r="S279" s="340"/>
      <c r="T279" s="340"/>
      <c r="U279" s="340"/>
      <c r="V279" s="340"/>
      <c r="W279" s="340"/>
      <c r="X279" s="340"/>
      <c r="Y279" s="340"/>
      <c r="Z279" s="340"/>
      <c r="AA279" s="340"/>
      <c r="AB279" s="340"/>
      <c r="AC279" s="340"/>
      <c r="AD279" s="340"/>
      <c r="AE279" s="340"/>
      <c r="AF279" s="340"/>
      <c r="AG279" s="340"/>
      <c r="AH279" s="340"/>
      <c r="AI279" s="340"/>
      <c r="AJ279" s="340"/>
      <c r="AK279" s="340"/>
      <c r="AL279" s="340"/>
      <c r="AM279" s="340"/>
      <c r="AN279" s="340" t="s">
        <v>709</v>
      </c>
      <c r="AO279" s="340" t="s">
        <v>1247</v>
      </c>
      <c r="AP279" s="340" t="s">
        <v>584</v>
      </c>
      <c r="AQ279" s="340" t="s">
        <v>198</v>
      </c>
      <c r="AR279" s="340" t="s">
        <v>486</v>
      </c>
      <c r="AS279" s="340" t="s">
        <v>486</v>
      </c>
      <c r="AT279" s="340" t="s">
        <v>23</v>
      </c>
      <c r="AU279" s="340"/>
      <c r="AV279" s="340"/>
      <c r="AW279" s="340"/>
    </row>
    <row r="280" spans="1:49" ht="15" thickBot="1" x14ac:dyDescent="0.4">
      <c r="A280" s="322" t="s">
        <v>444</v>
      </c>
      <c r="B280" s="322" t="s">
        <v>957</v>
      </c>
      <c r="C280" s="349">
        <v>10</v>
      </c>
      <c r="D280" s="340">
        <v>23026.2402684683</v>
      </c>
      <c r="E280" s="341">
        <v>0.77</v>
      </c>
      <c r="F280" s="340">
        <v>177302.050067206</v>
      </c>
      <c r="G280" s="340"/>
      <c r="H280" s="340"/>
      <c r="I280" s="340"/>
      <c r="J280" s="340">
        <v>17730.2050067206</v>
      </c>
      <c r="K280" s="340">
        <v>17730.2050067206</v>
      </c>
      <c r="L280" s="340">
        <v>17730.2050067206</v>
      </c>
      <c r="M280" s="340">
        <v>17730.2050067206</v>
      </c>
      <c r="N280" s="340">
        <v>17730.2050067206</v>
      </c>
      <c r="O280" s="340">
        <v>17730.2050067206</v>
      </c>
      <c r="P280" s="340">
        <v>17730.2050067206</v>
      </c>
      <c r="Q280" s="340">
        <v>17730.2050067206</v>
      </c>
      <c r="R280" s="340">
        <v>17730.2050067206</v>
      </c>
      <c r="S280" s="340">
        <v>17730.2050067206</v>
      </c>
      <c r="T280" s="340"/>
      <c r="U280" s="340"/>
      <c r="V280" s="340"/>
      <c r="W280" s="340"/>
      <c r="X280" s="340"/>
      <c r="Y280" s="340"/>
      <c r="Z280" s="340"/>
      <c r="AA280" s="340"/>
      <c r="AB280" s="340"/>
      <c r="AC280" s="340"/>
      <c r="AD280" s="340"/>
      <c r="AE280" s="340"/>
      <c r="AF280" s="340"/>
      <c r="AG280" s="340"/>
      <c r="AH280" s="340"/>
      <c r="AI280" s="340"/>
      <c r="AJ280" s="340"/>
      <c r="AK280" s="340"/>
      <c r="AL280" s="340"/>
      <c r="AM280" s="340"/>
      <c r="AN280" s="340" t="s">
        <v>709</v>
      </c>
      <c r="AO280" s="340" t="s">
        <v>1247</v>
      </c>
      <c r="AP280" s="340" t="s">
        <v>584</v>
      </c>
      <c r="AQ280" s="340" t="s">
        <v>198</v>
      </c>
      <c r="AR280" s="340" t="s">
        <v>350</v>
      </c>
      <c r="AS280" s="340" t="s">
        <v>350</v>
      </c>
      <c r="AT280" s="340" t="s">
        <v>25</v>
      </c>
      <c r="AU280" s="340"/>
      <c r="AV280" s="340"/>
      <c r="AW280" s="340"/>
    </row>
    <row r="281" spans="1:49" ht="15" thickBot="1" x14ac:dyDescent="0.4">
      <c r="A281" s="322" t="s">
        <v>958</v>
      </c>
      <c r="B281" s="322" t="s">
        <v>959</v>
      </c>
      <c r="C281" s="349">
        <v>19.963500393314</v>
      </c>
      <c r="D281" s="340">
        <v>38329092.932169102</v>
      </c>
      <c r="E281" s="341">
        <v>0.81</v>
      </c>
      <c r="F281" s="340">
        <v>619798118.07964897</v>
      </c>
      <c r="G281" s="340"/>
      <c r="H281" s="340"/>
      <c r="I281" s="340"/>
      <c r="J281" s="340">
        <v>31046565.275056899</v>
      </c>
      <c r="K281" s="340">
        <v>31046565.275056899</v>
      </c>
      <c r="L281" s="340">
        <v>31046565.275056899</v>
      </c>
      <c r="M281" s="340">
        <v>31046565.275056899</v>
      </c>
      <c r="N281" s="340">
        <v>31046565.275056899</v>
      </c>
      <c r="O281" s="340">
        <v>31046565.275056899</v>
      </c>
      <c r="P281" s="340">
        <v>31046565.275056899</v>
      </c>
      <c r="Q281" s="340">
        <v>31046565.275056899</v>
      </c>
      <c r="R281" s="340">
        <v>31046565.275056899</v>
      </c>
      <c r="S281" s="340">
        <v>31046565.275056899</v>
      </c>
      <c r="T281" s="340">
        <v>31046565.275056899</v>
      </c>
      <c r="U281" s="340">
        <v>31046565.275056899</v>
      </c>
      <c r="V281" s="340">
        <v>31046565.275056899</v>
      </c>
      <c r="W281" s="340">
        <v>31046565.275056899</v>
      </c>
      <c r="X281" s="340">
        <v>31046565.275056899</v>
      </c>
      <c r="Y281" s="340">
        <v>31046565.275056899</v>
      </c>
      <c r="Z281" s="340">
        <v>31046565.275056899</v>
      </c>
      <c r="AA281" s="340">
        <v>31046565.275056899</v>
      </c>
      <c r="AB281" s="340">
        <v>31046565.275056899</v>
      </c>
      <c r="AC281" s="340">
        <v>29913377.853566799</v>
      </c>
      <c r="AD281" s="340"/>
      <c r="AE281" s="340"/>
      <c r="AF281" s="340"/>
      <c r="AG281" s="340"/>
      <c r="AH281" s="340"/>
      <c r="AI281" s="340"/>
      <c r="AJ281" s="340"/>
      <c r="AK281" s="340"/>
      <c r="AL281" s="340"/>
      <c r="AM281" s="340"/>
      <c r="AN281" s="340" t="s">
        <v>709</v>
      </c>
      <c r="AO281" s="340" t="s">
        <v>1248</v>
      </c>
      <c r="AP281" s="340" t="s">
        <v>158</v>
      </c>
      <c r="AQ281" s="340" t="s">
        <v>198</v>
      </c>
      <c r="AR281" s="340" t="s">
        <v>612</v>
      </c>
      <c r="AS281" s="340" t="s">
        <v>612</v>
      </c>
      <c r="AT281" s="340" t="s">
        <v>22</v>
      </c>
      <c r="AU281" s="340"/>
      <c r="AV281" s="340"/>
      <c r="AW281" s="340"/>
    </row>
    <row r="282" spans="1:49" ht="15" thickBot="1" x14ac:dyDescent="0.4">
      <c r="A282" s="322" t="s">
        <v>960</v>
      </c>
      <c r="B282" s="322" t="s">
        <v>959</v>
      </c>
      <c r="C282" s="349">
        <v>20.0000000000047</v>
      </c>
      <c r="D282" s="340">
        <v>10805677.343099801</v>
      </c>
      <c r="E282" s="341">
        <v>1</v>
      </c>
      <c r="F282" s="340">
        <v>216113546.86199501</v>
      </c>
      <c r="G282" s="340"/>
      <c r="H282" s="340"/>
      <c r="I282" s="340"/>
      <c r="J282" s="340">
        <v>10805677.343099801</v>
      </c>
      <c r="K282" s="340">
        <v>10805677.343099801</v>
      </c>
      <c r="L282" s="340">
        <v>10805677.343099801</v>
      </c>
      <c r="M282" s="340">
        <v>10805677.343099801</v>
      </c>
      <c r="N282" s="340">
        <v>10805677.343099801</v>
      </c>
      <c r="O282" s="340">
        <v>10805677.343099801</v>
      </c>
      <c r="P282" s="340">
        <v>10805677.343099801</v>
      </c>
      <c r="Q282" s="340">
        <v>10805677.343099801</v>
      </c>
      <c r="R282" s="340">
        <v>10805677.343099801</v>
      </c>
      <c r="S282" s="340">
        <v>10805677.343099801</v>
      </c>
      <c r="T282" s="340">
        <v>10805677.343099801</v>
      </c>
      <c r="U282" s="340">
        <v>10805677.343099801</v>
      </c>
      <c r="V282" s="340">
        <v>10805677.343099801</v>
      </c>
      <c r="W282" s="340">
        <v>10805677.343099801</v>
      </c>
      <c r="X282" s="340">
        <v>10805677.343099801</v>
      </c>
      <c r="Y282" s="340">
        <v>10805677.343099801</v>
      </c>
      <c r="Z282" s="340">
        <v>10805677.343099801</v>
      </c>
      <c r="AA282" s="340">
        <v>10805677.343099801</v>
      </c>
      <c r="AB282" s="340">
        <v>10805677.343099801</v>
      </c>
      <c r="AC282" s="340">
        <v>10805677.343099801</v>
      </c>
      <c r="AD282" s="340"/>
      <c r="AE282" s="340"/>
      <c r="AF282" s="340"/>
      <c r="AG282" s="340"/>
      <c r="AH282" s="340"/>
      <c r="AI282" s="340"/>
      <c r="AJ282" s="340"/>
      <c r="AK282" s="340"/>
      <c r="AL282" s="340"/>
      <c r="AM282" s="340"/>
      <c r="AN282" s="340" t="s">
        <v>709</v>
      </c>
      <c r="AO282" s="340" t="s">
        <v>1248</v>
      </c>
      <c r="AP282" s="340" t="s">
        <v>158</v>
      </c>
      <c r="AQ282" s="340" t="s">
        <v>198</v>
      </c>
      <c r="AR282" s="340" t="s">
        <v>612</v>
      </c>
      <c r="AS282" s="340" t="s">
        <v>612</v>
      </c>
      <c r="AT282" s="340" t="s">
        <v>22</v>
      </c>
      <c r="AU282" s="340"/>
      <c r="AV282" s="340"/>
      <c r="AW282" s="340"/>
    </row>
    <row r="283" spans="1:49" ht="15" thickBot="1" x14ac:dyDescent="0.4">
      <c r="A283" s="322" t="s">
        <v>960</v>
      </c>
      <c r="B283" s="322" t="s">
        <v>961</v>
      </c>
      <c r="C283" s="349">
        <v>19.999999999999599</v>
      </c>
      <c r="D283" s="340">
        <v>4769692.8758686902</v>
      </c>
      <c r="E283" s="341">
        <v>1</v>
      </c>
      <c r="F283" s="340">
        <v>59483602.783655398</v>
      </c>
      <c r="G283" s="340"/>
      <c r="H283" s="340"/>
      <c r="I283" s="340"/>
      <c r="J283" s="340">
        <v>4769692.8758686902</v>
      </c>
      <c r="K283" s="340">
        <v>4769692.8758686902</v>
      </c>
      <c r="L283" s="340">
        <v>4769692.8758686902</v>
      </c>
      <c r="M283" s="340">
        <v>2657324.9503558399</v>
      </c>
      <c r="N283" s="340">
        <v>2657324.9503558399</v>
      </c>
      <c r="O283" s="340">
        <v>2657324.9503558399</v>
      </c>
      <c r="P283" s="340">
        <v>2657324.9503558399</v>
      </c>
      <c r="Q283" s="340">
        <v>2657324.9503558399</v>
      </c>
      <c r="R283" s="340">
        <v>2657324.9503558399</v>
      </c>
      <c r="S283" s="340">
        <v>2657324.9503558399</v>
      </c>
      <c r="T283" s="340">
        <v>2657324.9503558399</v>
      </c>
      <c r="U283" s="340">
        <v>2657324.9503558399</v>
      </c>
      <c r="V283" s="340">
        <v>2657324.9503558399</v>
      </c>
      <c r="W283" s="340">
        <v>2657324.9503558399</v>
      </c>
      <c r="X283" s="340">
        <v>2657324.9503558399</v>
      </c>
      <c r="Y283" s="340">
        <v>2657324.9503558399</v>
      </c>
      <c r="Z283" s="340">
        <v>2657324.9503558399</v>
      </c>
      <c r="AA283" s="340">
        <v>2657324.9503558399</v>
      </c>
      <c r="AB283" s="340">
        <v>2657324.9503558399</v>
      </c>
      <c r="AC283" s="340">
        <v>2657324.9503558399</v>
      </c>
      <c r="AD283" s="340"/>
      <c r="AE283" s="340"/>
      <c r="AF283" s="340"/>
      <c r="AG283" s="340"/>
      <c r="AH283" s="340"/>
      <c r="AI283" s="340"/>
      <c r="AJ283" s="340"/>
      <c r="AK283" s="340"/>
      <c r="AL283" s="340"/>
      <c r="AM283" s="340"/>
      <c r="AN283" s="340" t="s">
        <v>709</v>
      </c>
      <c r="AO283" s="340" t="s">
        <v>1248</v>
      </c>
      <c r="AP283" s="340" t="s">
        <v>158</v>
      </c>
      <c r="AQ283" s="340" t="s">
        <v>198</v>
      </c>
      <c r="AR283" s="340" t="s">
        <v>612</v>
      </c>
      <c r="AS283" s="340" t="s">
        <v>612</v>
      </c>
      <c r="AT283" s="340" t="s">
        <v>22</v>
      </c>
      <c r="AU283" s="340"/>
      <c r="AV283" s="340"/>
      <c r="AW283" s="340"/>
    </row>
    <row r="284" spans="1:49" ht="15" thickBot="1" x14ac:dyDescent="0.4">
      <c r="A284" s="322" t="s">
        <v>958</v>
      </c>
      <c r="B284" s="322" t="s">
        <v>961</v>
      </c>
      <c r="C284" s="349">
        <v>20</v>
      </c>
      <c r="D284" s="340">
        <v>289660.09963699698</v>
      </c>
      <c r="E284" s="341">
        <v>0.81</v>
      </c>
      <c r="F284" s="340">
        <v>2533742.25366785</v>
      </c>
      <c r="G284" s="340"/>
      <c r="H284" s="340"/>
      <c r="I284" s="340"/>
      <c r="J284" s="340">
        <v>234624.680705968</v>
      </c>
      <c r="K284" s="340">
        <v>234624.680705968</v>
      </c>
      <c r="L284" s="340">
        <v>234624.680705968</v>
      </c>
      <c r="M284" s="340">
        <v>107639.306561761</v>
      </c>
      <c r="N284" s="340">
        <v>107639.306561761</v>
      </c>
      <c r="O284" s="340">
        <v>107639.306561761</v>
      </c>
      <c r="P284" s="340">
        <v>107639.306561761</v>
      </c>
      <c r="Q284" s="340">
        <v>107639.306561761</v>
      </c>
      <c r="R284" s="340">
        <v>107639.306561761</v>
      </c>
      <c r="S284" s="340">
        <v>107639.306561761</v>
      </c>
      <c r="T284" s="340">
        <v>107639.306561761</v>
      </c>
      <c r="U284" s="340">
        <v>107639.306561761</v>
      </c>
      <c r="V284" s="340">
        <v>107639.306561761</v>
      </c>
      <c r="W284" s="340">
        <v>107639.306561761</v>
      </c>
      <c r="X284" s="340">
        <v>107639.306561761</v>
      </c>
      <c r="Y284" s="340">
        <v>107639.306561761</v>
      </c>
      <c r="Z284" s="340">
        <v>107639.306561761</v>
      </c>
      <c r="AA284" s="340">
        <v>107639.306561761</v>
      </c>
      <c r="AB284" s="340">
        <v>107639.306561761</v>
      </c>
      <c r="AC284" s="340">
        <v>107639.306561761</v>
      </c>
      <c r="AD284" s="340"/>
      <c r="AE284" s="340"/>
      <c r="AF284" s="340"/>
      <c r="AG284" s="340"/>
      <c r="AH284" s="340"/>
      <c r="AI284" s="340"/>
      <c r="AJ284" s="340"/>
      <c r="AK284" s="340"/>
      <c r="AL284" s="340"/>
      <c r="AM284" s="340"/>
      <c r="AN284" s="340" t="s">
        <v>709</v>
      </c>
      <c r="AO284" s="340" t="s">
        <v>1248</v>
      </c>
      <c r="AP284" s="340" t="s">
        <v>158</v>
      </c>
      <c r="AQ284" s="340" t="s">
        <v>198</v>
      </c>
      <c r="AR284" s="340" t="s">
        <v>612</v>
      </c>
      <c r="AS284" s="340" t="s">
        <v>612</v>
      </c>
      <c r="AT284" s="340" t="s">
        <v>22</v>
      </c>
      <c r="AU284" s="340"/>
      <c r="AV284" s="340"/>
      <c r="AW284" s="340"/>
    </row>
    <row r="285" spans="1:49" ht="15" thickBot="1" x14ac:dyDescent="0.4">
      <c r="A285" s="322" t="s">
        <v>22</v>
      </c>
      <c r="B285" s="322" t="s">
        <v>972</v>
      </c>
      <c r="C285" s="349">
        <v>11.619800139437601</v>
      </c>
      <c r="D285" s="340">
        <v>1651201.1626500001</v>
      </c>
      <c r="E285" s="341">
        <v>0.83</v>
      </c>
      <c r="F285" s="340">
        <v>15924900.824999999</v>
      </c>
      <c r="G285" s="340"/>
      <c r="H285" s="340"/>
      <c r="I285" s="340"/>
      <c r="J285" s="340">
        <v>1370496.9649995</v>
      </c>
      <c r="K285" s="340">
        <v>1370496.9649995</v>
      </c>
      <c r="L285" s="340">
        <v>1370496.9649995</v>
      </c>
      <c r="M285" s="340">
        <v>1370496.9649995</v>
      </c>
      <c r="N285" s="340">
        <v>1370496.9649995</v>
      </c>
      <c r="O285" s="340">
        <v>1370496.9649995</v>
      </c>
      <c r="P285" s="340">
        <v>1370496.9649995</v>
      </c>
      <c r="Q285" s="340">
        <v>1370496.9649995</v>
      </c>
      <c r="R285" s="340">
        <v>1370496.9649995</v>
      </c>
      <c r="S285" s="340">
        <v>1370496.9649995</v>
      </c>
      <c r="T285" s="340">
        <v>1370496.9649995</v>
      </c>
      <c r="U285" s="340">
        <v>849434.21000550105</v>
      </c>
      <c r="V285" s="340"/>
      <c r="W285" s="340"/>
      <c r="X285" s="340"/>
      <c r="Y285" s="340"/>
      <c r="Z285" s="340"/>
      <c r="AA285" s="340"/>
      <c r="AB285" s="340"/>
      <c r="AC285" s="340"/>
      <c r="AD285" s="340"/>
      <c r="AE285" s="340"/>
      <c r="AF285" s="340"/>
      <c r="AG285" s="340"/>
      <c r="AH285" s="340"/>
      <c r="AI285" s="340"/>
      <c r="AJ285" s="340"/>
      <c r="AK285" s="340"/>
      <c r="AL285" s="340"/>
      <c r="AM285" s="340"/>
      <c r="AN285" s="340" t="s">
        <v>709</v>
      </c>
      <c r="AO285" s="340" t="s">
        <v>1249</v>
      </c>
      <c r="AP285" s="340" t="s">
        <v>590</v>
      </c>
      <c r="AQ285" s="340" t="s">
        <v>97</v>
      </c>
      <c r="AR285" s="340" t="s">
        <v>497</v>
      </c>
      <c r="AS285" s="340" t="s">
        <v>497</v>
      </c>
      <c r="AT285" s="340" t="s">
        <v>22</v>
      </c>
      <c r="AU285" s="340"/>
      <c r="AV285" s="340"/>
      <c r="AW285" s="340"/>
    </row>
    <row r="286" spans="1:49" ht="15" thickBot="1" x14ac:dyDescent="0.4">
      <c r="A286" s="322" t="s">
        <v>22</v>
      </c>
      <c r="B286" s="322" t="s">
        <v>973</v>
      </c>
      <c r="C286" s="349">
        <v>5</v>
      </c>
      <c r="D286" s="340">
        <v>1191114.2270160001</v>
      </c>
      <c r="E286" s="341">
        <v>0.83</v>
      </c>
      <c r="F286" s="340">
        <v>4943124.0421163999</v>
      </c>
      <c r="G286" s="340"/>
      <c r="H286" s="340"/>
      <c r="I286" s="340"/>
      <c r="J286" s="340">
        <v>988624.80842328002</v>
      </c>
      <c r="K286" s="340">
        <v>988624.80842328002</v>
      </c>
      <c r="L286" s="340">
        <v>988624.80842328002</v>
      </c>
      <c r="M286" s="340">
        <v>988624.80842328002</v>
      </c>
      <c r="N286" s="340">
        <v>988624.80842328002</v>
      </c>
      <c r="O286" s="340"/>
      <c r="P286" s="340"/>
      <c r="Q286" s="340"/>
      <c r="R286" s="340"/>
      <c r="S286" s="340"/>
      <c r="T286" s="340"/>
      <c r="U286" s="340"/>
      <c r="V286" s="340"/>
      <c r="W286" s="340"/>
      <c r="X286" s="340"/>
      <c r="Y286" s="340"/>
      <c r="Z286" s="340"/>
      <c r="AA286" s="340"/>
      <c r="AB286" s="340"/>
      <c r="AC286" s="340"/>
      <c r="AD286" s="340"/>
      <c r="AE286" s="340"/>
      <c r="AF286" s="340"/>
      <c r="AG286" s="340"/>
      <c r="AH286" s="340"/>
      <c r="AI286" s="340"/>
      <c r="AJ286" s="340"/>
      <c r="AK286" s="340"/>
      <c r="AL286" s="340"/>
      <c r="AM286" s="340"/>
      <c r="AN286" s="340" t="s">
        <v>709</v>
      </c>
      <c r="AO286" s="340" t="s">
        <v>1249</v>
      </c>
      <c r="AP286" s="340" t="s">
        <v>590</v>
      </c>
      <c r="AQ286" s="340" t="s">
        <v>97</v>
      </c>
      <c r="AR286" s="340" t="s">
        <v>355</v>
      </c>
      <c r="AS286" s="340" t="s">
        <v>355</v>
      </c>
      <c r="AT286" s="340" t="s">
        <v>22</v>
      </c>
      <c r="AU286" s="340"/>
      <c r="AV286" s="340"/>
      <c r="AW286" s="340"/>
    </row>
    <row r="287" spans="1:49" ht="15" thickBot="1" x14ac:dyDescent="0.4">
      <c r="A287" s="322" t="s">
        <v>22</v>
      </c>
      <c r="B287" s="322" t="s">
        <v>974</v>
      </c>
      <c r="C287" s="349">
        <v>5.7038558065252101</v>
      </c>
      <c r="D287" s="340">
        <v>1075720.1201476201</v>
      </c>
      <c r="E287" s="341">
        <v>0.96</v>
      </c>
      <c r="F287" s="340">
        <v>5890322.3553600004</v>
      </c>
      <c r="G287" s="340"/>
      <c r="H287" s="340"/>
      <c r="I287" s="340"/>
      <c r="J287" s="340">
        <v>1032691.31534172</v>
      </c>
      <c r="K287" s="340">
        <v>1032691.31534172</v>
      </c>
      <c r="L287" s="340">
        <v>1032691.31534172</v>
      </c>
      <c r="M287" s="340">
        <v>1032691.31534172</v>
      </c>
      <c r="N287" s="340">
        <v>1032691.31534172</v>
      </c>
      <c r="O287" s="340">
        <v>726865.77865142399</v>
      </c>
      <c r="P287" s="340"/>
      <c r="Q287" s="340"/>
      <c r="R287" s="340"/>
      <c r="S287" s="340"/>
      <c r="T287" s="340"/>
      <c r="U287" s="340"/>
      <c r="V287" s="340"/>
      <c r="W287" s="340"/>
      <c r="X287" s="340"/>
      <c r="Y287" s="340"/>
      <c r="Z287" s="340"/>
      <c r="AA287" s="340"/>
      <c r="AB287" s="340"/>
      <c r="AC287" s="340"/>
      <c r="AD287" s="340"/>
      <c r="AE287" s="340"/>
      <c r="AF287" s="340"/>
      <c r="AG287" s="340"/>
      <c r="AH287" s="340"/>
      <c r="AI287" s="340"/>
      <c r="AJ287" s="340"/>
      <c r="AK287" s="340"/>
      <c r="AL287" s="340"/>
      <c r="AM287" s="340"/>
      <c r="AN287" s="340" t="s">
        <v>709</v>
      </c>
      <c r="AO287" s="340" t="s">
        <v>1249</v>
      </c>
      <c r="AP287" s="340" t="s">
        <v>590</v>
      </c>
      <c r="AQ287" s="340" t="s">
        <v>97</v>
      </c>
      <c r="AR287" s="340" t="s">
        <v>481</v>
      </c>
      <c r="AS287" s="340" t="s">
        <v>481</v>
      </c>
      <c r="AT287" s="340" t="s">
        <v>22</v>
      </c>
      <c r="AU287" s="340"/>
      <c r="AV287" s="340"/>
      <c r="AW287" s="340"/>
    </row>
    <row r="288" spans="1:49" ht="15" thickBot="1" x14ac:dyDescent="0.4">
      <c r="A288" s="322" t="s">
        <v>22</v>
      </c>
      <c r="B288" s="322" t="s">
        <v>975</v>
      </c>
      <c r="C288" s="349">
        <v>5.7038558065252101</v>
      </c>
      <c r="D288" s="340">
        <v>868895.12430000002</v>
      </c>
      <c r="E288" s="341">
        <v>0.83</v>
      </c>
      <c r="F288" s="340">
        <v>4113523.5750000002</v>
      </c>
      <c r="G288" s="340"/>
      <c r="H288" s="340"/>
      <c r="I288" s="340"/>
      <c r="J288" s="340">
        <v>721182.95316899999</v>
      </c>
      <c r="K288" s="340">
        <v>721182.95316899999</v>
      </c>
      <c r="L288" s="340">
        <v>721182.95316899999</v>
      </c>
      <c r="M288" s="340">
        <v>721182.95316899999</v>
      </c>
      <c r="N288" s="340">
        <v>721182.95316899999</v>
      </c>
      <c r="O288" s="340">
        <v>507608.80915500002</v>
      </c>
      <c r="P288" s="340"/>
      <c r="Q288" s="340"/>
      <c r="R288" s="340"/>
      <c r="S288" s="340"/>
      <c r="T288" s="340"/>
      <c r="U288" s="340"/>
      <c r="V288" s="340"/>
      <c r="W288" s="340"/>
      <c r="X288" s="340"/>
      <c r="Y288" s="340"/>
      <c r="Z288" s="340"/>
      <c r="AA288" s="340"/>
      <c r="AB288" s="340"/>
      <c r="AC288" s="340"/>
      <c r="AD288" s="340"/>
      <c r="AE288" s="340"/>
      <c r="AF288" s="340"/>
      <c r="AG288" s="340"/>
      <c r="AH288" s="340"/>
      <c r="AI288" s="340"/>
      <c r="AJ288" s="340"/>
      <c r="AK288" s="340"/>
      <c r="AL288" s="340"/>
      <c r="AM288" s="340"/>
      <c r="AN288" s="340" t="s">
        <v>709</v>
      </c>
      <c r="AO288" s="340" t="s">
        <v>1249</v>
      </c>
      <c r="AP288" s="340" t="s">
        <v>590</v>
      </c>
      <c r="AQ288" s="340" t="s">
        <v>97</v>
      </c>
      <c r="AR288" s="340" t="s">
        <v>481</v>
      </c>
      <c r="AS288" s="340" t="s">
        <v>481</v>
      </c>
      <c r="AT288" s="340" t="s">
        <v>22</v>
      </c>
      <c r="AU288" s="340"/>
      <c r="AV288" s="340"/>
      <c r="AW288" s="340"/>
    </row>
    <row r="289" spans="1:49" ht="15" thickBot="1" x14ac:dyDescent="0.4">
      <c r="A289" s="322" t="s">
        <v>23</v>
      </c>
      <c r="B289" s="322" t="s">
        <v>371</v>
      </c>
      <c r="C289" s="349">
        <v>11</v>
      </c>
      <c r="D289" s="340">
        <v>712873.11038924498</v>
      </c>
      <c r="E289" s="341"/>
      <c r="F289" s="340">
        <v>6961223.2376535302</v>
      </c>
      <c r="G289" s="340"/>
      <c r="H289" s="340"/>
      <c r="I289" s="340"/>
      <c r="J289" s="340">
        <v>632838.47615032003</v>
      </c>
      <c r="K289" s="340">
        <v>632838.47615032003</v>
      </c>
      <c r="L289" s="340">
        <v>632838.47615032003</v>
      </c>
      <c r="M289" s="340">
        <v>632838.47615032003</v>
      </c>
      <c r="N289" s="340">
        <v>632838.47615032003</v>
      </c>
      <c r="O289" s="340">
        <v>632838.47615032003</v>
      </c>
      <c r="P289" s="340">
        <v>632838.47615032003</v>
      </c>
      <c r="Q289" s="340">
        <v>632838.47615032003</v>
      </c>
      <c r="R289" s="340">
        <v>632838.47615032003</v>
      </c>
      <c r="S289" s="340">
        <v>632838.47615032003</v>
      </c>
      <c r="T289" s="340">
        <v>632838.47615032003</v>
      </c>
      <c r="U289" s="340"/>
      <c r="V289" s="340"/>
      <c r="W289" s="340"/>
      <c r="X289" s="340"/>
      <c r="Y289" s="340"/>
      <c r="Z289" s="340"/>
      <c r="AA289" s="340"/>
      <c r="AB289" s="340"/>
      <c r="AC289" s="340"/>
      <c r="AD289" s="340"/>
      <c r="AE289" s="340"/>
      <c r="AF289" s="340"/>
      <c r="AG289" s="340"/>
      <c r="AH289" s="340"/>
      <c r="AI289" s="340"/>
      <c r="AJ289" s="340"/>
      <c r="AK289" s="340"/>
      <c r="AL289" s="340"/>
      <c r="AM289" s="340"/>
      <c r="AN289" s="340" t="s">
        <v>709</v>
      </c>
      <c r="AO289" s="340" t="s">
        <v>1249</v>
      </c>
      <c r="AP289" s="340" t="s">
        <v>590</v>
      </c>
      <c r="AQ289" s="340" t="s">
        <v>97</v>
      </c>
      <c r="AR289" s="340" t="s">
        <v>371</v>
      </c>
      <c r="AS289" s="340" t="s">
        <v>371</v>
      </c>
      <c r="AT289" s="340" t="s">
        <v>23</v>
      </c>
      <c r="AU289" s="340"/>
      <c r="AV289" s="340"/>
      <c r="AW289" s="340"/>
    </row>
    <row r="290" spans="1:49" ht="15" thickBot="1" x14ac:dyDescent="0.4">
      <c r="A290" s="322" t="s">
        <v>22</v>
      </c>
      <c r="B290" s="322" t="s">
        <v>976</v>
      </c>
      <c r="C290" s="349">
        <v>5.7038558065252101</v>
      </c>
      <c r="D290" s="340">
        <v>594789.78029544</v>
      </c>
      <c r="E290" s="341">
        <v>0.96</v>
      </c>
      <c r="F290" s="340">
        <v>2229884.93493375</v>
      </c>
      <c r="G290" s="340"/>
      <c r="H290" s="340"/>
      <c r="I290" s="340"/>
      <c r="J290" s="340">
        <v>570998.18908362195</v>
      </c>
      <c r="K290" s="340">
        <v>453396.61970305198</v>
      </c>
      <c r="L290" s="340">
        <v>325468.96777766501</v>
      </c>
      <c r="M290" s="340">
        <v>325468.96777766501</v>
      </c>
      <c r="N290" s="340">
        <v>325468.96777766501</v>
      </c>
      <c r="O290" s="340">
        <v>229083.222814076</v>
      </c>
      <c r="P290" s="340"/>
      <c r="Q290" s="340"/>
      <c r="R290" s="340"/>
      <c r="S290" s="340"/>
      <c r="T290" s="340"/>
      <c r="U290" s="340"/>
      <c r="V290" s="340"/>
      <c r="W290" s="340"/>
      <c r="X290" s="340"/>
      <c r="Y290" s="340"/>
      <c r="Z290" s="340"/>
      <c r="AA290" s="340"/>
      <c r="AB290" s="340"/>
      <c r="AC290" s="340"/>
      <c r="AD290" s="340"/>
      <c r="AE290" s="340"/>
      <c r="AF290" s="340"/>
      <c r="AG290" s="340"/>
      <c r="AH290" s="340"/>
      <c r="AI290" s="340"/>
      <c r="AJ290" s="340"/>
      <c r="AK290" s="340"/>
      <c r="AL290" s="340"/>
      <c r="AM290" s="340"/>
      <c r="AN290" s="340" t="s">
        <v>709</v>
      </c>
      <c r="AO290" s="340" t="s">
        <v>1249</v>
      </c>
      <c r="AP290" s="340" t="s">
        <v>590</v>
      </c>
      <c r="AQ290" s="340" t="s">
        <v>97</v>
      </c>
      <c r="AR290" s="340" t="s">
        <v>481</v>
      </c>
      <c r="AS290" s="340" t="s">
        <v>481</v>
      </c>
      <c r="AT290" s="340" t="s">
        <v>22</v>
      </c>
      <c r="AU290" s="340"/>
      <c r="AV290" s="340"/>
      <c r="AW290" s="340"/>
    </row>
    <row r="291" spans="1:49" ht="15" thickBot="1" x14ac:dyDescent="0.4">
      <c r="A291" s="322" t="s">
        <v>22</v>
      </c>
      <c r="B291" s="322" t="s">
        <v>977</v>
      </c>
      <c r="C291" s="349">
        <v>5.7038558065252101</v>
      </c>
      <c r="D291" s="340">
        <v>566973.30888000003</v>
      </c>
      <c r="E291" s="341">
        <v>0.96</v>
      </c>
      <c r="F291" s="340">
        <v>3104576.64</v>
      </c>
      <c r="G291" s="340"/>
      <c r="H291" s="340"/>
      <c r="I291" s="340"/>
      <c r="J291" s="340">
        <v>544294.37652479997</v>
      </c>
      <c r="K291" s="340">
        <v>544294.37652479997</v>
      </c>
      <c r="L291" s="340">
        <v>544294.37652479997</v>
      </c>
      <c r="M291" s="340">
        <v>544294.37652479997</v>
      </c>
      <c r="N291" s="340">
        <v>544294.37652479997</v>
      </c>
      <c r="O291" s="340">
        <v>383104.75737599999</v>
      </c>
      <c r="P291" s="340"/>
      <c r="Q291" s="340"/>
      <c r="R291" s="340"/>
      <c r="S291" s="340"/>
      <c r="T291" s="340"/>
      <c r="U291" s="340"/>
      <c r="V291" s="340"/>
      <c r="W291" s="340"/>
      <c r="X291" s="340"/>
      <c r="Y291" s="340"/>
      <c r="Z291" s="340"/>
      <c r="AA291" s="340"/>
      <c r="AB291" s="340"/>
      <c r="AC291" s="340"/>
      <c r="AD291" s="340"/>
      <c r="AE291" s="340"/>
      <c r="AF291" s="340"/>
      <c r="AG291" s="340"/>
      <c r="AH291" s="340"/>
      <c r="AI291" s="340"/>
      <c r="AJ291" s="340"/>
      <c r="AK291" s="340"/>
      <c r="AL291" s="340"/>
      <c r="AM291" s="340"/>
      <c r="AN291" s="340" t="s">
        <v>709</v>
      </c>
      <c r="AO291" s="340" t="s">
        <v>1249</v>
      </c>
      <c r="AP291" s="340" t="s">
        <v>590</v>
      </c>
      <c r="AQ291" s="340" t="s">
        <v>97</v>
      </c>
      <c r="AR291" s="340" t="s">
        <v>481</v>
      </c>
      <c r="AS291" s="340" t="s">
        <v>481</v>
      </c>
      <c r="AT291" s="340" t="s">
        <v>22</v>
      </c>
      <c r="AU291" s="340"/>
      <c r="AV291" s="340"/>
      <c r="AW291" s="340"/>
    </row>
    <row r="292" spans="1:49" ht="15" thickBot="1" x14ac:dyDescent="0.4">
      <c r="A292" s="322" t="s">
        <v>22</v>
      </c>
      <c r="B292" s="322" t="s">
        <v>978</v>
      </c>
      <c r="C292" s="349">
        <v>10</v>
      </c>
      <c r="D292" s="340">
        <v>543942.449093704</v>
      </c>
      <c r="E292" s="341">
        <v>0.67</v>
      </c>
      <c r="F292" s="340">
        <v>2288692.2488066698</v>
      </c>
      <c r="G292" s="340"/>
      <c r="H292" s="340"/>
      <c r="I292" s="340"/>
      <c r="J292" s="340">
        <v>364441.440892782</v>
      </c>
      <c r="K292" s="340">
        <v>364441.440892782</v>
      </c>
      <c r="L292" s="340">
        <v>364441.440892782</v>
      </c>
      <c r="M292" s="340">
        <v>364441.440892782</v>
      </c>
      <c r="N292" s="340">
        <v>138487.74753925699</v>
      </c>
      <c r="O292" s="340">
        <v>138487.74753925699</v>
      </c>
      <c r="P292" s="340">
        <v>138487.74753925699</v>
      </c>
      <c r="Q292" s="340">
        <v>138487.74753925699</v>
      </c>
      <c r="R292" s="340">
        <v>138487.74753925699</v>
      </c>
      <c r="S292" s="340">
        <v>138487.74753925699</v>
      </c>
      <c r="T292" s="340"/>
      <c r="U292" s="340"/>
      <c r="V292" s="340"/>
      <c r="W292" s="340"/>
      <c r="X292" s="340"/>
      <c r="Y292" s="340"/>
      <c r="Z292" s="340"/>
      <c r="AA292" s="340"/>
      <c r="AB292" s="340"/>
      <c r="AC292" s="340"/>
      <c r="AD292" s="340"/>
      <c r="AE292" s="340"/>
      <c r="AF292" s="340"/>
      <c r="AG292" s="340"/>
      <c r="AH292" s="340"/>
      <c r="AI292" s="340"/>
      <c r="AJ292" s="340"/>
      <c r="AK292" s="340"/>
      <c r="AL292" s="340"/>
      <c r="AM292" s="340"/>
      <c r="AN292" s="340" t="s">
        <v>709</v>
      </c>
      <c r="AO292" s="340" t="s">
        <v>1249</v>
      </c>
      <c r="AP292" s="340" t="s">
        <v>590</v>
      </c>
      <c r="AQ292" s="340" t="s">
        <v>97</v>
      </c>
      <c r="AR292" s="340" t="s">
        <v>490</v>
      </c>
      <c r="AS292" s="340" t="s">
        <v>490</v>
      </c>
      <c r="AT292" s="340" t="s">
        <v>22</v>
      </c>
      <c r="AU292" s="340"/>
      <c r="AV292" s="340"/>
      <c r="AW292" s="340"/>
    </row>
    <row r="293" spans="1:49" ht="15" thickBot="1" x14ac:dyDescent="0.4">
      <c r="A293" s="322" t="s">
        <v>22</v>
      </c>
      <c r="B293" s="322" t="s">
        <v>979</v>
      </c>
      <c r="C293" s="349">
        <v>5.7038558065252101</v>
      </c>
      <c r="D293" s="340">
        <v>364934.89152</v>
      </c>
      <c r="E293" s="341">
        <v>0.96</v>
      </c>
      <c r="F293" s="340">
        <v>1368151.98207999</v>
      </c>
      <c r="G293" s="340"/>
      <c r="H293" s="340"/>
      <c r="I293" s="340"/>
      <c r="J293" s="340">
        <v>350337.49585920002</v>
      </c>
      <c r="K293" s="340">
        <v>278182.73230027902</v>
      </c>
      <c r="L293" s="340">
        <v>199692.37263974399</v>
      </c>
      <c r="M293" s="340">
        <v>199692.37263974399</v>
      </c>
      <c r="N293" s="340">
        <v>199692.37263974399</v>
      </c>
      <c r="O293" s="340">
        <v>140554.63600128001</v>
      </c>
      <c r="P293" s="340"/>
      <c r="Q293" s="340"/>
      <c r="R293" s="340"/>
      <c r="S293" s="340"/>
      <c r="T293" s="340"/>
      <c r="U293" s="340"/>
      <c r="V293" s="340"/>
      <c r="W293" s="340"/>
      <c r="X293" s="340"/>
      <c r="Y293" s="340"/>
      <c r="Z293" s="340"/>
      <c r="AA293" s="340"/>
      <c r="AB293" s="340"/>
      <c r="AC293" s="340"/>
      <c r="AD293" s="340"/>
      <c r="AE293" s="340"/>
      <c r="AF293" s="340"/>
      <c r="AG293" s="340"/>
      <c r="AH293" s="340"/>
      <c r="AI293" s="340"/>
      <c r="AJ293" s="340"/>
      <c r="AK293" s="340"/>
      <c r="AL293" s="340"/>
      <c r="AM293" s="340"/>
      <c r="AN293" s="340" t="s">
        <v>709</v>
      </c>
      <c r="AO293" s="340" t="s">
        <v>1249</v>
      </c>
      <c r="AP293" s="340" t="s">
        <v>590</v>
      </c>
      <c r="AQ293" s="340" t="s">
        <v>97</v>
      </c>
      <c r="AR293" s="340" t="s">
        <v>481</v>
      </c>
      <c r="AS293" s="340" t="s">
        <v>481</v>
      </c>
      <c r="AT293" s="340" t="s">
        <v>22</v>
      </c>
      <c r="AU293" s="340"/>
      <c r="AV293" s="340"/>
      <c r="AW293" s="340"/>
    </row>
    <row r="294" spans="1:49" ht="15" thickBot="1" x14ac:dyDescent="0.4">
      <c r="A294" s="322" t="s">
        <v>22</v>
      </c>
      <c r="B294" s="322" t="s">
        <v>980</v>
      </c>
      <c r="C294" s="349">
        <v>10</v>
      </c>
      <c r="D294" s="340">
        <v>292285.81374299998</v>
      </c>
      <c r="E294" s="341">
        <v>0.82</v>
      </c>
      <c r="F294" s="340">
        <v>1835905.6532825299</v>
      </c>
      <c r="G294" s="340"/>
      <c r="H294" s="340"/>
      <c r="I294" s="340"/>
      <c r="J294" s="340">
        <v>239674.36726925999</v>
      </c>
      <c r="K294" s="340">
        <v>239674.36726925999</v>
      </c>
      <c r="L294" s="340">
        <v>239674.36726925999</v>
      </c>
      <c r="M294" s="340">
        <v>239674.36726925999</v>
      </c>
      <c r="N294" s="340">
        <v>146201.36403424901</v>
      </c>
      <c r="O294" s="340">
        <v>146201.36403424901</v>
      </c>
      <c r="P294" s="340">
        <v>146201.36403424901</v>
      </c>
      <c r="Q294" s="340">
        <v>146201.36403424901</v>
      </c>
      <c r="R294" s="340">
        <v>146201.36403424901</v>
      </c>
      <c r="S294" s="340">
        <v>146201.36403424901</v>
      </c>
      <c r="T294" s="340"/>
      <c r="U294" s="340"/>
      <c r="V294" s="340"/>
      <c r="W294" s="340"/>
      <c r="X294" s="340"/>
      <c r="Y294" s="340"/>
      <c r="Z294" s="340"/>
      <c r="AA294" s="340"/>
      <c r="AB294" s="340"/>
      <c r="AC294" s="340"/>
      <c r="AD294" s="340"/>
      <c r="AE294" s="340"/>
      <c r="AF294" s="340"/>
      <c r="AG294" s="340"/>
      <c r="AH294" s="340"/>
      <c r="AI294" s="340"/>
      <c r="AJ294" s="340"/>
      <c r="AK294" s="340"/>
      <c r="AL294" s="340"/>
      <c r="AM294" s="340"/>
      <c r="AN294" s="340" t="s">
        <v>709</v>
      </c>
      <c r="AO294" s="340" t="s">
        <v>1249</v>
      </c>
      <c r="AP294" s="340" t="s">
        <v>590</v>
      </c>
      <c r="AQ294" s="340" t="s">
        <v>97</v>
      </c>
      <c r="AR294" s="340" t="s">
        <v>499</v>
      </c>
      <c r="AS294" s="340" t="s">
        <v>499</v>
      </c>
      <c r="AT294" s="340" t="s">
        <v>22</v>
      </c>
      <c r="AU294" s="340"/>
      <c r="AV294" s="340"/>
      <c r="AW294" s="340"/>
    </row>
    <row r="295" spans="1:49" ht="15" thickBot="1" x14ac:dyDescent="0.4">
      <c r="A295" s="322" t="s">
        <v>122</v>
      </c>
      <c r="B295" s="322" t="s">
        <v>981</v>
      </c>
      <c r="C295" s="349">
        <v>10</v>
      </c>
      <c r="D295" s="340">
        <v>218899.81064087999</v>
      </c>
      <c r="E295" s="341">
        <v>1.03</v>
      </c>
      <c r="F295" s="340">
        <v>2254668.0496010599</v>
      </c>
      <c r="G295" s="340"/>
      <c r="H295" s="340"/>
      <c r="I295" s="340"/>
      <c r="J295" s="340">
        <v>225466.804960106</v>
      </c>
      <c r="K295" s="340">
        <v>225466.804960106</v>
      </c>
      <c r="L295" s="340">
        <v>225466.804960106</v>
      </c>
      <c r="M295" s="340">
        <v>225466.804960106</v>
      </c>
      <c r="N295" s="340">
        <v>225466.804960106</v>
      </c>
      <c r="O295" s="340">
        <v>225466.804960106</v>
      </c>
      <c r="P295" s="340">
        <v>225466.804960106</v>
      </c>
      <c r="Q295" s="340">
        <v>225466.804960106</v>
      </c>
      <c r="R295" s="340">
        <v>225466.804960106</v>
      </c>
      <c r="S295" s="340">
        <v>225466.804960106</v>
      </c>
      <c r="T295" s="340"/>
      <c r="U295" s="340"/>
      <c r="V295" s="340"/>
      <c r="W295" s="340"/>
      <c r="X295" s="340"/>
      <c r="Y295" s="340"/>
      <c r="Z295" s="340"/>
      <c r="AA295" s="340"/>
      <c r="AB295" s="340"/>
      <c r="AC295" s="340"/>
      <c r="AD295" s="340"/>
      <c r="AE295" s="340"/>
      <c r="AF295" s="340"/>
      <c r="AG295" s="340"/>
      <c r="AH295" s="340"/>
      <c r="AI295" s="340"/>
      <c r="AJ295" s="340"/>
      <c r="AK295" s="340"/>
      <c r="AL295" s="340"/>
      <c r="AM295" s="340"/>
      <c r="AN295" s="340" t="s">
        <v>709</v>
      </c>
      <c r="AO295" s="340" t="s">
        <v>1249</v>
      </c>
      <c r="AP295" s="340" t="s">
        <v>590</v>
      </c>
      <c r="AQ295" s="340" t="s">
        <v>97</v>
      </c>
      <c r="AR295" s="340" t="s">
        <v>367</v>
      </c>
      <c r="AS295" s="340" t="s">
        <v>367</v>
      </c>
      <c r="AT295" s="340" t="s">
        <v>122</v>
      </c>
      <c r="AU295" s="340"/>
      <c r="AV295" s="340"/>
      <c r="AW295" s="340"/>
    </row>
    <row r="296" spans="1:49" ht="15" thickBot="1" x14ac:dyDescent="0.4">
      <c r="A296" s="322" t="s">
        <v>22</v>
      </c>
      <c r="B296" s="322" t="s">
        <v>982</v>
      </c>
      <c r="C296" s="349">
        <v>15</v>
      </c>
      <c r="D296" s="340">
        <v>216230.74218435999</v>
      </c>
      <c r="E296" s="341">
        <v>0.96</v>
      </c>
      <c r="F296" s="340">
        <v>2141920.6378895501</v>
      </c>
      <c r="G296" s="340"/>
      <c r="H296" s="340"/>
      <c r="I296" s="340"/>
      <c r="J296" s="340">
        <v>207581.51249698599</v>
      </c>
      <c r="K296" s="340">
        <v>207581.51249698599</v>
      </c>
      <c r="L296" s="340">
        <v>207581.51249698599</v>
      </c>
      <c r="M296" s="340">
        <v>207581.51249698599</v>
      </c>
      <c r="N296" s="340">
        <v>128379.966668789</v>
      </c>
      <c r="O296" s="340">
        <v>118321.46212328201</v>
      </c>
      <c r="P296" s="340">
        <v>118321.46212328201</v>
      </c>
      <c r="Q296" s="340">
        <v>118321.46212328201</v>
      </c>
      <c r="R296" s="340">
        <v>118321.46212328201</v>
      </c>
      <c r="S296" s="340">
        <v>118321.46212328201</v>
      </c>
      <c r="T296" s="340">
        <v>118321.46212328201</v>
      </c>
      <c r="U296" s="340">
        <v>118321.46212328201</v>
      </c>
      <c r="V296" s="340">
        <v>118321.46212328201</v>
      </c>
      <c r="W296" s="340">
        <v>118321.46212328201</v>
      </c>
      <c r="X296" s="340">
        <v>118321.46212328201</v>
      </c>
      <c r="Y296" s="340"/>
      <c r="Z296" s="340"/>
      <c r="AA296" s="340"/>
      <c r="AB296" s="340"/>
      <c r="AC296" s="340"/>
      <c r="AD296" s="340"/>
      <c r="AE296" s="340"/>
      <c r="AF296" s="340"/>
      <c r="AG296" s="340"/>
      <c r="AH296" s="340"/>
      <c r="AI296" s="340"/>
      <c r="AJ296" s="340"/>
      <c r="AK296" s="340"/>
      <c r="AL296" s="340"/>
      <c r="AM296" s="340"/>
      <c r="AN296" s="340" t="s">
        <v>709</v>
      </c>
      <c r="AO296" s="340" t="s">
        <v>1249</v>
      </c>
      <c r="AP296" s="340" t="s">
        <v>590</v>
      </c>
      <c r="AQ296" s="340" t="s">
        <v>97</v>
      </c>
      <c r="AR296" s="340" t="s">
        <v>481</v>
      </c>
      <c r="AS296" s="340" t="s">
        <v>481</v>
      </c>
      <c r="AT296" s="340" t="s">
        <v>22</v>
      </c>
      <c r="AU296" s="340"/>
      <c r="AV296" s="340"/>
      <c r="AW296" s="340"/>
    </row>
    <row r="297" spans="1:49" ht="15" thickBot="1" x14ac:dyDescent="0.4">
      <c r="A297" s="322" t="s">
        <v>22</v>
      </c>
      <c r="B297" s="322" t="s">
        <v>983</v>
      </c>
      <c r="C297" s="349">
        <v>15</v>
      </c>
      <c r="D297" s="340">
        <v>209413.50334332199</v>
      </c>
      <c r="E297" s="341">
        <v>0.82</v>
      </c>
      <c r="F297" s="340">
        <v>1820222.17106015</v>
      </c>
      <c r="G297" s="340"/>
      <c r="H297" s="340"/>
      <c r="I297" s="340"/>
      <c r="J297" s="340">
        <v>171719.072741524</v>
      </c>
      <c r="K297" s="340">
        <v>171719.072741524</v>
      </c>
      <c r="L297" s="340">
        <v>171719.072741524</v>
      </c>
      <c r="M297" s="340">
        <v>171719.072741524</v>
      </c>
      <c r="N297" s="340">
        <v>103031.443644914</v>
      </c>
      <c r="O297" s="340">
        <v>103031.443644914</v>
      </c>
      <c r="P297" s="340">
        <v>103031.443644914</v>
      </c>
      <c r="Q297" s="340">
        <v>103031.443644914</v>
      </c>
      <c r="R297" s="340">
        <v>103031.443644914</v>
      </c>
      <c r="S297" s="340">
        <v>103031.443644914</v>
      </c>
      <c r="T297" s="340">
        <v>103031.443644914</v>
      </c>
      <c r="U297" s="340">
        <v>103031.443644914</v>
      </c>
      <c r="V297" s="340">
        <v>103031.443644914</v>
      </c>
      <c r="W297" s="340">
        <v>103031.443644914</v>
      </c>
      <c r="X297" s="340">
        <v>103031.443644914</v>
      </c>
      <c r="Y297" s="340"/>
      <c r="Z297" s="340"/>
      <c r="AA297" s="340"/>
      <c r="AB297" s="340"/>
      <c r="AC297" s="340"/>
      <c r="AD297" s="340"/>
      <c r="AE297" s="340"/>
      <c r="AF297" s="340"/>
      <c r="AG297" s="340"/>
      <c r="AH297" s="340"/>
      <c r="AI297" s="340"/>
      <c r="AJ297" s="340"/>
      <c r="AK297" s="340"/>
      <c r="AL297" s="340"/>
      <c r="AM297" s="340"/>
      <c r="AN297" s="340" t="s">
        <v>709</v>
      </c>
      <c r="AO297" s="340" t="s">
        <v>1249</v>
      </c>
      <c r="AP297" s="340" t="s">
        <v>590</v>
      </c>
      <c r="AQ297" s="340" t="s">
        <v>97</v>
      </c>
      <c r="AR297" s="340" t="s">
        <v>480</v>
      </c>
      <c r="AS297" s="340" t="s">
        <v>480</v>
      </c>
      <c r="AT297" s="340" t="s">
        <v>22</v>
      </c>
      <c r="AU297" s="340"/>
      <c r="AV297" s="340"/>
      <c r="AW297" s="340"/>
    </row>
    <row r="298" spans="1:49" ht="15" thickBot="1" x14ac:dyDescent="0.4">
      <c r="A298" s="322" t="s">
        <v>22</v>
      </c>
      <c r="B298" s="322" t="s">
        <v>984</v>
      </c>
      <c r="C298" s="349">
        <v>3.3613445378151301</v>
      </c>
      <c r="D298" s="340">
        <v>208274.50730624999</v>
      </c>
      <c r="E298" s="341">
        <v>0.67</v>
      </c>
      <c r="F298" s="340">
        <v>469055.19292499998</v>
      </c>
      <c r="G298" s="340"/>
      <c r="H298" s="340"/>
      <c r="I298" s="340"/>
      <c r="J298" s="340">
        <v>139543.91989518699</v>
      </c>
      <c r="K298" s="340">
        <v>139543.91989518699</v>
      </c>
      <c r="L298" s="340">
        <v>139543.91989518699</v>
      </c>
      <c r="M298" s="340">
        <v>50423.433239437501</v>
      </c>
      <c r="N298" s="340"/>
      <c r="O298" s="340"/>
      <c r="P298" s="340"/>
      <c r="Q298" s="340"/>
      <c r="R298" s="340"/>
      <c r="S298" s="340"/>
      <c r="T298" s="340"/>
      <c r="U298" s="340"/>
      <c r="V298" s="340"/>
      <c r="W298" s="340"/>
      <c r="X298" s="340"/>
      <c r="Y298" s="340"/>
      <c r="Z298" s="340"/>
      <c r="AA298" s="340"/>
      <c r="AB298" s="340"/>
      <c r="AC298" s="340"/>
      <c r="AD298" s="340"/>
      <c r="AE298" s="340"/>
      <c r="AF298" s="340"/>
      <c r="AG298" s="340"/>
      <c r="AH298" s="340"/>
      <c r="AI298" s="340"/>
      <c r="AJ298" s="340"/>
      <c r="AK298" s="340"/>
      <c r="AL298" s="340"/>
      <c r="AM298" s="340"/>
      <c r="AN298" s="340" t="s">
        <v>709</v>
      </c>
      <c r="AO298" s="340" t="s">
        <v>1249</v>
      </c>
      <c r="AP298" s="340" t="s">
        <v>590</v>
      </c>
      <c r="AQ298" s="340" t="s">
        <v>97</v>
      </c>
      <c r="AR298" s="340" t="s">
        <v>490</v>
      </c>
      <c r="AS298" s="340" t="s">
        <v>490</v>
      </c>
      <c r="AT298" s="340" t="s">
        <v>22</v>
      </c>
      <c r="AU298" s="340"/>
      <c r="AV298" s="340"/>
      <c r="AW298" s="340"/>
    </row>
    <row r="299" spans="1:49" ht="15" thickBot="1" x14ac:dyDescent="0.4">
      <c r="A299" s="322" t="s">
        <v>22</v>
      </c>
      <c r="B299" s="322" t="s">
        <v>985</v>
      </c>
      <c r="C299" s="349">
        <v>15</v>
      </c>
      <c r="D299" s="340">
        <v>168745.61117123999</v>
      </c>
      <c r="E299" s="341">
        <v>0.96000000000000096</v>
      </c>
      <c r="F299" s="340">
        <v>2429936.8008658602</v>
      </c>
      <c r="G299" s="340"/>
      <c r="H299" s="340"/>
      <c r="I299" s="340"/>
      <c r="J299" s="340">
        <v>161995.78672439099</v>
      </c>
      <c r="K299" s="340">
        <v>161995.78672439099</v>
      </c>
      <c r="L299" s="340">
        <v>161995.78672439099</v>
      </c>
      <c r="M299" s="340">
        <v>161995.78672439099</v>
      </c>
      <c r="N299" s="340">
        <v>161995.78672439099</v>
      </c>
      <c r="O299" s="340">
        <v>161995.78672439099</v>
      </c>
      <c r="P299" s="340">
        <v>161995.78672439099</v>
      </c>
      <c r="Q299" s="340">
        <v>161995.78672439099</v>
      </c>
      <c r="R299" s="340">
        <v>161995.78672439099</v>
      </c>
      <c r="S299" s="340">
        <v>161995.78672439099</v>
      </c>
      <c r="T299" s="340">
        <v>161995.78672439099</v>
      </c>
      <c r="U299" s="340">
        <v>161995.78672439099</v>
      </c>
      <c r="V299" s="340">
        <v>161995.78672439099</v>
      </c>
      <c r="W299" s="340">
        <v>161995.78672439099</v>
      </c>
      <c r="X299" s="340">
        <v>161995.78672439099</v>
      </c>
      <c r="Y299" s="340"/>
      <c r="Z299" s="340"/>
      <c r="AA299" s="340"/>
      <c r="AB299" s="340"/>
      <c r="AC299" s="340"/>
      <c r="AD299" s="340"/>
      <c r="AE299" s="340"/>
      <c r="AF299" s="340"/>
      <c r="AG299" s="340"/>
      <c r="AH299" s="340"/>
      <c r="AI299" s="340"/>
      <c r="AJ299" s="340"/>
      <c r="AK299" s="340"/>
      <c r="AL299" s="340"/>
      <c r="AM299" s="340"/>
      <c r="AN299" s="340" t="s">
        <v>709</v>
      </c>
      <c r="AO299" s="340" t="s">
        <v>1249</v>
      </c>
      <c r="AP299" s="340" t="s">
        <v>590</v>
      </c>
      <c r="AQ299" s="340" t="s">
        <v>97</v>
      </c>
      <c r="AR299" s="340" t="s">
        <v>481</v>
      </c>
      <c r="AS299" s="340" t="s">
        <v>481</v>
      </c>
      <c r="AT299" s="340" t="s">
        <v>22</v>
      </c>
      <c r="AU299" s="340"/>
      <c r="AV299" s="340"/>
      <c r="AW299" s="340"/>
    </row>
    <row r="300" spans="1:49" ht="15" thickBot="1" x14ac:dyDescent="0.4">
      <c r="A300" s="322" t="s">
        <v>22</v>
      </c>
      <c r="B300" s="322" t="s">
        <v>986</v>
      </c>
      <c r="C300" s="349">
        <v>2.8571428571428599</v>
      </c>
      <c r="D300" s="340">
        <v>79628.878559999997</v>
      </c>
      <c r="E300" s="341">
        <v>0.82</v>
      </c>
      <c r="F300" s="340">
        <v>186559.086912</v>
      </c>
      <c r="G300" s="340"/>
      <c r="H300" s="340"/>
      <c r="I300" s="340"/>
      <c r="J300" s="340">
        <v>65295.680419199998</v>
      </c>
      <c r="K300" s="340">
        <v>65295.680419199998</v>
      </c>
      <c r="L300" s="340">
        <v>55967.726073600003</v>
      </c>
      <c r="M300" s="340"/>
      <c r="N300" s="340"/>
      <c r="O300" s="340"/>
      <c r="P300" s="340"/>
      <c r="Q300" s="340"/>
      <c r="R300" s="340"/>
      <c r="S300" s="340"/>
      <c r="T300" s="340"/>
      <c r="U300" s="340"/>
      <c r="V300" s="340"/>
      <c r="W300" s="340"/>
      <c r="X300" s="340"/>
      <c r="Y300" s="340"/>
      <c r="Z300" s="340"/>
      <c r="AA300" s="340"/>
      <c r="AB300" s="340"/>
      <c r="AC300" s="340"/>
      <c r="AD300" s="340"/>
      <c r="AE300" s="340"/>
      <c r="AF300" s="340"/>
      <c r="AG300" s="340"/>
      <c r="AH300" s="340"/>
      <c r="AI300" s="340"/>
      <c r="AJ300" s="340"/>
      <c r="AK300" s="340"/>
      <c r="AL300" s="340"/>
      <c r="AM300" s="340"/>
      <c r="AN300" s="340" t="s">
        <v>709</v>
      </c>
      <c r="AO300" s="340" t="s">
        <v>1249</v>
      </c>
      <c r="AP300" s="340" t="s">
        <v>590</v>
      </c>
      <c r="AQ300" s="340" t="s">
        <v>97</v>
      </c>
      <c r="AR300" s="340" t="s">
        <v>499</v>
      </c>
      <c r="AS300" s="340" t="s">
        <v>499</v>
      </c>
      <c r="AT300" s="340" t="s">
        <v>22</v>
      </c>
      <c r="AU300" s="340"/>
      <c r="AV300" s="340"/>
      <c r="AW300" s="340"/>
    </row>
    <row r="301" spans="1:49" ht="15" thickBot="1" x14ac:dyDescent="0.4">
      <c r="A301" s="322" t="s">
        <v>22</v>
      </c>
      <c r="B301" s="322" t="s">
        <v>987</v>
      </c>
      <c r="C301" s="349">
        <v>3.3613445378151301</v>
      </c>
      <c r="D301" s="340">
        <v>74876.246444999997</v>
      </c>
      <c r="E301" s="341">
        <v>0.67</v>
      </c>
      <c r="F301" s="340">
        <v>168628.85754</v>
      </c>
      <c r="G301" s="340"/>
      <c r="H301" s="340"/>
      <c r="I301" s="340"/>
      <c r="J301" s="340">
        <v>50167.085118149997</v>
      </c>
      <c r="K301" s="340">
        <v>50167.085118149997</v>
      </c>
      <c r="L301" s="340">
        <v>50167.085118149997</v>
      </c>
      <c r="M301" s="340">
        <v>18127.60218555</v>
      </c>
      <c r="N301" s="340"/>
      <c r="O301" s="340"/>
      <c r="P301" s="340"/>
      <c r="Q301" s="340"/>
      <c r="R301" s="340"/>
      <c r="S301" s="340"/>
      <c r="T301" s="340"/>
      <c r="U301" s="340"/>
      <c r="V301" s="340"/>
      <c r="W301" s="340"/>
      <c r="X301" s="340"/>
      <c r="Y301" s="340"/>
      <c r="Z301" s="340"/>
      <c r="AA301" s="340"/>
      <c r="AB301" s="340"/>
      <c r="AC301" s="340"/>
      <c r="AD301" s="340"/>
      <c r="AE301" s="340"/>
      <c r="AF301" s="340"/>
      <c r="AG301" s="340"/>
      <c r="AH301" s="340"/>
      <c r="AI301" s="340"/>
      <c r="AJ301" s="340"/>
      <c r="AK301" s="340"/>
      <c r="AL301" s="340"/>
      <c r="AM301" s="340"/>
      <c r="AN301" s="340" t="s">
        <v>709</v>
      </c>
      <c r="AO301" s="340" t="s">
        <v>1249</v>
      </c>
      <c r="AP301" s="340" t="s">
        <v>590</v>
      </c>
      <c r="AQ301" s="340" t="s">
        <v>97</v>
      </c>
      <c r="AR301" s="340" t="s">
        <v>490</v>
      </c>
      <c r="AS301" s="340" t="s">
        <v>490</v>
      </c>
      <c r="AT301" s="340" t="s">
        <v>22</v>
      </c>
      <c r="AU301" s="340"/>
      <c r="AV301" s="340"/>
      <c r="AW301" s="340"/>
    </row>
    <row r="302" spans="1:49" ht="15" thickBot="1" x14ac:dyDescent="0.4">
      <c r="A302" s="322" t="s">
        <v>22</v>
      </c>
      <c r="B302" s="322" t="s">
        <v>988</v>
      </c>
      <c r="C302" s="349">
        <v>4.6479200557750397</v>
      </c>
      <c r="D302" s="340">
        <v>52163.332649999997</v>
      </c>
      <c r="E302" s="341">
        <v>0.67</v>
      </c>
      <c r="F302" s="340">
        <v>148402.61813123999</v>
      </c>
      <c r="G302" s="340"/>
      <c r="H302" s="340"/>
      <c r="I302" s="340"/>
      <c r="J302" s="340">
        <v>34949.432875500002</v>
      </c>
      <c r="K302" s="340">
        <v>34949.432875500002</v>
      </c>
      <c r="L302" s="340">
        <v>34949.432875500002</v>
      </c>
      <c r="M302" s="340">
        <v>34949.432875500002</v>
      </c>
      <c r="N302" s="340">
        <v>8604.8866292399998</v>
      </c>
      <c r="O302" s="340"/>
      <c r="P302" s="340"/>
      <c r="Q302" s="340"/>
      <c r="R302" s="340"/>
      <c r="S302" s="340"/>
      <c r="T302" s="340"/>
      <c r="U302" s="340"/>
      <c r="V302" s="340"/>
      <c r="W302" s="340"/>
      <c r="X302" s="340"/>
      <c r="Y302" s="340"/>
      <c r="Z302" s="340"/>
      <c r="AA302" s="340"/>
      <c r="AB302" s="340"/>
      <c r="AC302" s="340"/>
      <c r="AD302" s="340"/>
      <c r="AE302" s="340"/>
      <c r="AF302" s="340"/>
      <c r="AG302" s="340"/>
      <c r="AH302" s="340"/>
      <c r="AI302" s="340"/>
      <c r="AJ302" s="340"/>
      <c r="AK302" s="340"/>
      <c r="AL302" s="340"/>
      <c r="AM302" s="340"/>
      <c r="AN302" s="340" t="s">
        <v>709</v>
      </c>
      <c r="AO302" s="340" t="s">
        <v>1249</v>
      </c>
      <c r="AP302" s="340" t="s">
        <v>590</v>
      </c>
      <c r="AQ302" s="340" t="s">
        <v>97</v>
      </c>
      <c r="AR302" s="340" t="s">
        <v>490</v>
      </c>
      <c r="AS302" s="340" t="s">
        <v>490</v>
      </c>
      <c r="AT302" s="340" t="s">
        <v>22</v>
      </c>
      <c r="AU302" s="340"/>
      <c r="AV302" s="340"/>
      <c r="AW302" s="340"/>
    </row>
    <row r="303" spans="1:49" ht="15" thickBot="1" x14ac:dyDescent="0.4">
      <c r="A303" s="322" t="s">
        <v>22</v>
      </c>
      <c r="B303" s="322" t="s">
        <v>989</v>
      </c>
      <c r="C303" s="349">
        <v>4.2016806722689104</v>
      </c>
      <c r="D303" s="340">
        <v>43037.156373749996</v>
      </c>
      <c r="E303" s="341">
        <v>0.82</v>
      </c>
      <c r="F303" s="340">
        <v>145432.31611986001</v>
      </c>
      <c r="G303" s="340"/>
      <c r="H303" s="340"/>
      <c r="I303" s="340"/>
      <c r="J303" s="340">
        <v>35290.468226475001</v>
      </c>
      <c r="K303" s="340">
        <v>35290.468226475001</v>
      </c>
      <c r="L303" s="340">
        <v>35290.468226475001</v>
      </c>
      <c r="M303" s="340">
        <v>35290.468226475001</v>
      </c>
      <c r="N303" s="340">
        <v>4270.4432139600003</v>
      </c>
      <c r="O303" s="340"/>
      <c r="P303" s="340"/>
      <c r="Q303" s="340"/>
      <c r="R303" s="340"/>
      <c r="S303" s="340"/>
      <c r="T303" s="340"/>
      <c r="U303" s="340"/>
      <c r="V303" s="340"/>
      <c r="W303" s="340"/>
      <c r="X303" s="340"/>
      <c r="Y303" s="340"/>
      <c r="Z303" s="340"/>
      <c r="AA303" s="340"/>
      <c r="AB303" s="340"/>
      <c r="AC303" s="340"/>
      <c r="AD303" s="340"/>
      <c r="AE303" s="340"/>
      <c r="AF303" s="340"/>
      <c r="AG303" s="340"/>
      <c r="AH303" s="340"/>
      <c r="AI303" s="340"/>
      <c r="AJ303" s="340"/>
      <c r="AK303" s="340"/>
      <c r="AL303" s="340"/>
      <c r="AM303" s="340"/>
      <c r="AN303" s="340" t="s">
        <v>709</v>
      </c>
      <c r="AO303" s="340" t="s">
        <v>1249</v>
      </c>
      <c r="AP303" s="340" t="s">
        <v>590</v>
      </c>
      <c r="AQ303" s="340" t="s">
        <v>97</v>
      </c>
      <c r="AR303" s="340" t="s">
        <v>499</v>
      </c>
      <c r="AS303" s="340" t="s">
        <v>499</v>
      </c>
      <c r="AT303" s="340" t="s">
        <v>22</v>
      </c>
      <c r="AU303" s="340"/>
      <c r="AV303" s="340"/>
      <c r="AW303" s="340"/>
    </row>
    <row r="304" spans="1:49" ht="15" thickBot="1" x14ac:dyDescent="0.4">
      <c r="A304" s="322" t="s">
        <v>23</v>
      </c>
      <c r="B304" s="322" t="s">
        <v>990</v>
      </c>
      <c r="C304" s="349">
        <v>16</v>
      </c>
      <c r="D304" s="340">
        <v>34989.362546709999</v>
      </c>
      <c r="E304" s="341">
        <v>0.86</v>
      </c>
      <c r="F304" s="340">
        <v>243134.08246457801</v>
      </c>
      <c r="G304" s="340"/>
      <c r="H304" s="340"/>
      <c r="I304" s="340"/>
      <c r="J304" s="340">
        <v>30090.8517901706</v>
      </c>
      <c r="K304" s="340">
        <v>30090.8517901706</v>
      </c>
      <c r="L304" s="340">
        <v>30090.8517901706</v>
      </c>
      <c r="M304" s="340">
        <v>30090.8517901706</v>
      </c>
      <c r="N304" s="340">
        <v>30090.8517901706</v>
      </c>
      <c r="O304" s="340">
        <v>8425.4385012477705</v>
      </c>
      <c r="P304" s="340">
        <v>8425.4385012477705</v>
      </c>
      <c r="Q304" s="340">
        <v>8425.4385012477705</v>
      </c>
      <c r="R304" s="340">
        <v>8425.4385012477705</v>
      </c>
      <c r="S304" s="340">
        <v>8425.4385012477705</v>
      </c>
      <c r="T304" s="340">
        <v>8425.4385012477705</v>
      </c>
      <c r="U304" s="340">
        <v>8425.4385012477705</v>
      </c>
      <c r="V304" s="340">
        <v>8425.4385012477705</v>
      </c>
      <c r="W304" s="340">
        <v>8425.4385012477705</v>
      </c>
      <c r="X304" s="340">
        <v>8425.4385012477705</v>
      </c>
      <c r="Y304" s="340">
        <v>8425.4385012477705</v>
      </c>
      <c r="Z304" s="340"/>
      <c r="AA304" s="340"/>
      <c r="AB304" s="340"/>
      <c r="AC304" s="340"/>
      <c r="AD304" s="340"/>
      <c r="AE304" s="340"/>
      <c r="AF304" s="340"/>
      <c r="AG304" s="340"/>
      <c r="AH304" s="340"/>
      <c r="AI304" s="340"/>
      <c r="AJ304" s="340"/>
      <c r="AK304" s="340"/>
      <c r="AL304" s="340"/>
      <c r="AM304" s="340"/>
      <c r="AN304" s="340" t="s">
        <v>709</v>
      </c>
      <c r="AO304" s="340" t="s">
        <v>1249</v>
      </c>
      <c r="AP304" s="340" t="s">
        <v>590</v>
      </c>
      <c r="AQ304" s="340" t="s">
        <v>97</v>
      </c>
      <c r="AR304" s="340" t="s">
        <v>349</v>
      </c>
      <c r="AS304" s="340" t="s">
        <v>349</v>
      </c>
      <c r="AT304" s="340" t="s">
        <v>23</v>
      </c>
      <c r="AU304" s="340"/>
      <c r="AV304" s="340"/>
      <c r="AW304" s="340"/>
    </row>
    <row r="305" spans="1:49" ht="15" thickBot="1" x14ac:dyDescent="0.4">
      <c r="A305" s="322" t="s">
        <v>122</v>
      </c>
      <c r="B305" s="322" t="s">
        <v>991</v>
      </c>
      <c r="C305" s="349">
        <v>10</v>
      </c>
      <c r="D305" s="340">
        <v>34491.0031794393</v>
      </c>
      <c r="E305" s="341">
        <v>1.03</v>
      </c>
      <c r="F305" s="340">
        <v>355257.33274822502</v>
      </c>
      <c r="G305" s="340"/>
      <c r="H305" s="340"/>
      <c r="I305" s="340"/>
      <c r="J305" s="340">
        <v>35525.733274822502</v>
      </c>
      <c r="K305" s="340">
        <v>35525.733274822502</v>
      </c>
      <c r="L305" s="340">
        <v>35525.733274822502</v>
      </c>
      <c r="M305" s="340">
        <v>35525.733274822502</v>
      </c>
      <c r="N305" s="340">
        <v>35525.733274822502</v>
      </c>
      <c r="O305" s="340">
        <v>35525.733274822502</v>
      </c>
      <c r="P305" s="340">
        <v>35525.733274822502</v>
      </c>
      <c r="Q305" s="340">
        <v>35525.733274822502</v>
      </c>
      <c r="R305" s="340">
        <v>35525.733274822502</v>
      </c>
      <c r="S305" s="340">
        <v>35525.733274822502</v>
      </c>
      <c r="T305" s="340"/>
      <c r="U305" s="340"/>
      <c r="V305" s="340"/>
      <c r="W305" s="340"/>
      <c r="X305" s="340"/>
      <c r="Y305" s="340"/>
      <c r="Z305" s="340"/>
      <c r="AA305" s="340"/>
      <c r="AB305" s="340"/>
      <c r="AC305" s="340"/>
      <c r="AD305" s="340"/>
      <c r="AE305" s="340"/>
      <c r="AF305" s="340"/>
      <c r="AG305" s="340"/>
      <c r="AH305" s="340"/>
      <c r="AI305" s="340"/>
      <c r="AJ305" s="340"/>
      <c r="AK305" s="340"/>
      <c r="AL305" s="340"/>
      <c r="AM305" s="340"/>
      <c r="AN305" s="340" t="s">
        <v>709</v>
      </c>
      <c r="AO305" s="340" t="s">
        <v>1249</v>
      </c>
      <c r="AP305" s="340" t="s">
        <v>590</v>
      </c>
      <c r="AQ305" s="340" t="s">
        <v>97</v>
      </c>
      <c r="AR305" s="340" t="s">
        <v>491</v>
      </c>
      <c r="AS305" s="340" t="s">
        <v>491</v>
      </c>
      <c r="AT305" s="340" t="s">
        <v>122</v>
      </c>
      <c r="AU305" s="340"/>
      <c r="AV305" s="340"/>
      <c r="AW305" s="340"/>
    </row>
    <row r="306" spans="1:49" ht="15" thickBot="1" x14ac:dyDescent="0.4">
      <c r="A306" s="322" t="s">
        <v>122</v>
      </c>
      <c r="B306" s="322" t="s">
        <v>992</v>
      </c>
      <c r="C306" s="349">
        <v>10</v>
      </c>
      <c r="D306" s="340">
        <v>28068.620910322901</v>
      </c>
      <c r="E306" s="341">
        <v>1.03</v>
      </c>
      <c r="F306" s="340">
        <v>289106.79537632602</v>
      </c>
      <c r="G306" s="340"/>
      <c r="H306" s="340"/>
      <c r="I306" s="340"/>
      <c r="J306" s="340">
        <v>28910.679537632601</v>
      </c>
      <c r="K306" s="340">
        <v>28910.679537632601</v>
      </c>
      <c r="L306" s="340">
        <v>28910.679537632601</v>
      </c>
      <c r="M306" s="340">
        <v>28910.679537632601</v>
      </c>
      <c r="N306" s="340">
        <v>28910.679537632601</v>
      </c>
      <c r="O306" s="340">
        <v>28910.679537632601</v>
      </c>
      <c r="P306" s="340">
        <v>28910.679537632601</v>
      </c>
      <c r="Q306" s="340">
        <v>28910.679537632601</v>
      </c>
      <c r="R306" s="340">
        <v>28910.679537632601</v>
      </c>
      <c r="S306" s="340">
        <v>28910.679537632601</v>
      </c>
      <c r="T306" s="340"/>
      <c r="U306" s="340"/>
      <c r="V306" s="340"/>
      <c r="W306" s="340"/>
      <c r="X306" s="340"/>
      <c r="Y306" s="340"/>
      <c r="Z306" s="340"/>
      <c r="AA306" s="340"/>
      <c r="AB306" s="340"/>
      <c r="AC306" s="340"/>
      <c r="AD306" s="340"/>
      <c r="AE306" s="340"/>
      <c r="AF306" s="340"/>
      <c r="AG306" s="340"/>
      <c r="AH306" s="340"/>
      <c r="AI306" s="340"/>
      <c r="AJ306" s="340"/>
      <c r="AK306" s="340"/>
      <c r="AL306" s="340"/>
      <c r="AM306" s="340"/>
      <c r="AN306" s="340" t="s">
        <v>709</v>
      </c>
      <c r="AO306" s="340" t="s">
        <v>1249</v>
      </c>
      <c r="AP306" s="340" t="s">
        <v>590</v>
      </c>
      <c r="AQ306" s="340" t="s">
        <v>97</v>
      </c>
      <c r="AR306" s="340" t="s">
        <v>367</v>
      </c>
      <c r="AS306" s="340" t="s">
        <v>367</v>
      </c>
      <c r="AT306" s="340" t="s">
        <v>122</v>
      </c>
      <c r="AU306" s="340"/>
      <c r="AV306" s="340"/>
      <c r="AW306" s="340"/>
    </row>
    <row r="307" spans="1:49" ht="15" thickBot="1" x14ac:dyDescent="0.4">
      <c r="A307" s="322" t="s">
        <v>22</v>
      </c>
      <c r="B307" s="322" t="s">
        <v>846</v>
      </c>
      <c r="C307" s="349">
        <v>10</v>
      </c>
      <c r="D307" s="340">
        <v>17521.284441600001</v>
      </c>
      <c r="E307" s="341">
        <v>0.83</v>
      </c>
      <c r="F307" s="340">
        <v>145426.66086527999</v>
      </c>
      <c r="G307" s="340"/>
      <c r="H307" s="340"/>
      <c r="I307" s="340"/>
      <c r="J307" s="340">
        <v>14542.666086527999</v>
      </c>
      <c r="K307" s="340">
        <v>14542.666086527999</v>
      </c>
      <c r="L307" s="340">
        <v>14542.666086527999</v>
      </c>
      <c r="M307" s="340">
        <v>14542.666086527999</v>
      </c>
      <c r="N307" s="340">
        <v>14542.666086527999</v>
      </c>
      <c r="O307" s="340">
        <v>14542.666086527999</v>
      </c>
      <c r="P307" s="340">
        <v>14542.666086527999</v>
      </c>
      <c r="Q307" s="340">
        <v>14542.666086527999</v>
      </c>
      <c r="R307" s="340">
        <v>14542.666086527999</v>
      </c>
      <c r="S307" s="340">
        <v>14542.666086527999</v>
      </c>
      <c r="T307" s="340"/>
      <c r="U307" s="340"/>
      <c r="V307" s="340"/>
      <c r="W307" s="340"/>
      <c r="X307" s="340"/>
      <c r="Y307" s="340"/>
      <c r="Z307" s="340"/>
      <c r="AA307" s="340"/>
      <c r="AB307" s="340"/>
      <c r="AC307" s="340"/>
      <c r="AD307" s="340"/>
      <c r="AE307" s="340"/>
      <c r="AF307" s="340"/>
      <c r="AG307" s="340"/>
      <c r="AH307" s="340"/>
      <c r="AI307" s="340"/>
      <c r="AJ307" s="340"/>
      <c r="AK307" s="340"/>
      <c r="AL307" s="340"/>
      <c r="AM307" s="340"/>
      <c r="AN307" s="340" t="s">
        <v>709</v>
      </c>
      <c r="AO307" s="340" t="s">
        <v>1249</v>
      </c>
      <c r="AP307" s="340" t="s">
        <v>590</v>
      </c>
      <c r="AQ307" s="340" t="s">
        <v>97</v>
      </c>
      <c r="AR307" s="340" t="s">
        <v>351</v>
      </c>
      <c r="AS307" s="340" t="s">
        <v>351</v>
      </c>
      <c r="AT307" s="340" t="s">
        <v>22</v>
      </c>
      <c r="AU307" s="340"/>
      <c r="AV307" s="340"/>
      <c r="AW307" s="340"/>
    </row>
    <row r="308" spans="1:49" ht="15" thickBot="1" x14ac:dyDescent="0.4">
      <c r="A308" s="322" t="s">
        <v>23</v>
      </c>
      <c r="B308" s="322" t="s">
        <v>993</v>
      </c>
      <c r="C308" s="349">
        <v>2</v>
      </c>
      <c r="D308" s="340">
        <v>17270.10501177</v>
      </c>
      <c r="E308" s="341">
        <v>0.86</v>
      </c>
      <c r="F308" s="340">
        <v>29704.5806202444</v>
      </c>
      <c r="G308" s="340"/>
      <c r="H308" s="340"/>
      <c r="I308" s="340"/>
      <c r="J308" s="340">
        <v>14852.2903101222</v>
      </c>
      <c r="K308" s="340">
        <v>14852.2903101222</v>
      </c>
      <c r="L308" s="340"/>
      <c r="M308" s="340"/>
      <c r="N308" s="340"/>
      <c r="O308" s="340"/>
      <c r="P308" s="340"/>
      <c r="Q308" s="340"/>
      <c r="R308" s="340"/>
      <c r="S308" s="340"/>
      <c r="T308" s="340"/>
      <c r="U308" s="340"/>
      <c r="V308" s="340"/>
      <c r="W308" s="340"/>
      <c r="X308" s="340"/>
      <c r="Y308" s="340"/>
      <c r="Z308" s="340"/>
      <c r="AA308" s="340"/>
      <c r="AB308" s="340"/>
      <c r="AC308" s="340"/>
      <c r="AD308" s="340"/>
      <c r="AE308" s="340"/>
      <c r="AF308" s="340"/>
      <c r="AG308" s="340"/>
      <c r="AH308" s="340"/>
      <c r="AI308" s="340"/>
      <c r="AJ308" s="340"/>
      <c r="AK308" s="340"/>
      <c r="AL308" s="340"/>
      <c r="AM308" s="340"/>
      <c r="AN308" s="340" t="s">
        <v>709</v>
      </c>
      <c r="AO308" s="340" t="s">
        <v>1249</v>
      </c>
      <c r="AP308" s="340" t="s">
        <v>590</v>
      </c>
      <c r="AQ308" s="340" t="s">
        <v>97</v>
      </c>
      <c r="AR308" s="340" t="s">
        <v>349</v>
      </c>
      <c r="AS308" s="340" t="s">
        <v>349</v>
      </c>
      <c r="AT308" s="340" t="s">
        <v>23</v>
      </c>
      <c r="AU308" s="340"/>
      <c r="AV308" s="340"/>
      <c r="AW308" s="340"/>
    </row>
    <row r="309" spans="1:49" ht="15" thickBot="1" x14ac:dyDescent="0.4">
      <c r="A309" s="322" t="s">
        <v>22</v>
      </c>
      <c r="B309" s="322" t="s">
        <v>994</v>
      </c>
      <c r="C309" s="349">
        <v>5.8099000697188004</v>
      </c>
      <c r="D309" s="340">
        <v>16429.284299999999</v>
      </c>
      <c r="E309" s="341">
        <v>0.82</v>
      </c>
      <c r="F309" s="340">
        <v>68517.851001599993</v>
      </c>
      <c r="G309" s="340"/>
      <c r="H309" s="340"/>
      <c r="I309" s="340"/>
      <c r="J309" s="340">
        <v>13472.013126</v>
      </c>
      <c r="K309" s="340">
        <v>13472.013126</v>
      </c>
      <c r="L309" s="340">
        <v>13472.013126</v>
      </c>
      <c r="M309" s="340">
        <v>13472.013126</v>
      </c>
      <c r="N309" s="340">
        <v>8083.2078756000001</v>
      </c>
      <c r="O309" s="340">
        <v>6546.5906219999997</v>
      </c>
      <c r="P309" s="340"/>
      <c r="Q309" s="340"/>
      <c r="R309" s="340"/>
      <c r="S309" s="340"/>
      <c r="T309" s="340"/>
      <c r="U309" s="340"/>
      <c r="V309" s="340"/>
      <c r="W309" s="340"/>
      <c r="X309" s="340"/>
      <c r="Y309" s="340"/>
      <c r="Z309" s="340"/>
      <c r="AA309" s="340"/>
      <c r="AB309" s="340"/>
      <c r="AC309" s="340"/>
      <c r="AD309" s="340"/>
      <c r="AE309" s="340"/>
      <c r="AF309" s="340"/>
      <c r="AG309" s="340"/>
      <c r="AH309" s="340"/>
      <c r="AI309" s="340"/>
      <c r="AJ309" s="340"/>
      <c r="AK309" s="340"/>
      <c r="AL309" s="340"/>
      <c r="AM309" s="340"/>
      <c r="AN309" s="340" t="s">
        <v>709</v>
      </c>
      <c r="AO309" s="340" t="s">
        <v>1249</v>
      </c>
      <c r="AP309" s="340" t="s">
        <v>590</v>
      </c>
      <c r="AQ309" s="340" t="s">
        <v>97</v>
      </c>
      <c r="AR309" s="340" t="s">
        <v>499</v>
      </c>
      <c r="AS309" s="340" t="s">
        <v>499</v>
      </c>
      <c r="AT309" s="340" t="s">
        <v>22</v>
      </c>
      <c r="AU309" s="340"/>
      <c r="AV309" s="340"/>
      <c r="AW309" s="340"/>
    </row>
    <row r="310" spans="1:49" ht="15" thickBot="1" x14ac:dyDescent="0.4">
      <c r="A310" s="322" t="s">
        <v>22</v>
      </c>
      <c r="B310" s="322" t="s">
        <v>995</v>
      </c>
      <c r="C310" s="349">
        <v>4.6479200557750397</v>
      </c>
      <c r="D310" s="340">
        <v>14679.146624999999</v>
      </c>
      <c r="E310" s="341">
        <v>0.67</v>
      </c>
      <c r="F310" s="340">
        <v>45712.425000000003</v>
      </c>
      <c r="G310" s="340"/>
      <c r="H310" s="340"/>
      <c r="I310" s="340"/>
      <c r="J310" s="340">
        <v>9835.0282387499992</v>
      </c>
      <c r="K310" s="340">
        <v>9835.0282387499992</v>
      </c>
      <c r="L310" s="340">
        <v>9835.0282387499992</v>
      </c>
      <c r="M310" s="340">
        <v>9835.0282387499992</v>
      </c>
      <c r="N310" s="340">
        <v>6372.3120449999997</v>
      </c>
      <c r="O310" s="340"/>
      <c r="P310" s="340"/>
      <c r="Q310" s="340"/>
      <c r="R310" s="340"/>
      <c r="S310" s="340"/>
      <c r="T310" s="340"/>
      <c r="U310" s="340"/>
      <c r="V310" s="340"/>
      <c r="W310" s="340"/>
      <c r="X310" s="340"/>
      <c r="Y310" s="340"/>
      <c r="Z310" s="340"/>
      <c r="AA310" s="340"/>
      <c r="AB310" s="340"/>
      <c r="AC310" s="340"/>
      <c r="AD310" s="340"/>
      <c r="AE310" s="340"/>
      <c r="AF310" s="340"/>
      <c r="AG310" s="340"/>
      <c r="AH310" s="340"/>
      <c r="AI310" s="340"/>
      <c r="AJ310" s="340"/>
      <c r="AK310" s="340"/>
      <c r="AL310" s="340"/>
      <c r="AM310" s="340"/>
      <c r="AN310" s="340" t="s">
        <v>709</v>
      </c>
      <c r="AO310" s="340" t="s">
        <v>1249</v>
      </c>
      <c r="AP310" s="340" t="s">
        <v>590</v>
      </c>
      <c r="AQ310" s="340" t="s">
        <v>97</v>
      </c>
      <c r="AR310" s="340" t="s">
        <v>490</v>
      </c>
      <c r="AS310" s="340" t="s">
        <v>490</v>
      </c>
      <c r="AT310" s="340" t="s">
        <v>22</v>
      </c>
      <c r="AU310" s="340"/>
      <c r="AV310" s="340"/>
      <c r="AW310" s="340"/>
    </row>
    <row r="311" spans="1:49" ht="15" thickBot="1" x14ac:dyDescent="0.4">
      <c r="A311" s="322" t="s">
        <v>122</v>
      </c>
      <c r="B311" s="322" t="s">
        <v>996</v>
      </c>
      <c r="C311" s="349">
        <v>10</v>
      </c>
      <c r="D311" s="340">
        <v>14297.726160763399</v>
      </c>
      <c r="E311" s="341">
        <v>1.03</v>
      </c>
      <c r="F311" s="340">
        <v>147266.57945586299</v>
      </c>
      <c r="G311" s="340"/>
      <c r="H311" s="340"/>
      <c r="I311" s="340"/>
      <c r="J311" s="340">
        <v>14726.657945586299</v>
      </c>
      <c r="K311" s="340">
        <v>14726.657945586299</v>
      </c>
      <c r="L311" s="340">
        <v>14726.657945586299</v>
      </c>
      <c r="M311" s="340">
        <v>14726.657945586299</v>
      </c>
      <c r="N311" s="340">
        <v>14726.657945586299</v>
      </c>
      <c r="O311" s="340">
        <v>14726.657945586299</v>
      </c>
      <c r="P311" s="340">
        <v>14726.657945586299</v>
      </c>
      <c r="Q311" s="340">
        <v>14726.657945586299</v>
      </c>
      <c r="R311" s="340">
        <v>14726.657945586299</v>
      </c>
      <c r="S311" s="340">
        <v>14726.657945586299</v>
      </c>
      <c r="T311" s="340"/>
      <c r="U311" s="340"/>
      <c r="V311" s="340"/>
      <c r="W311" s="340"/>
      <c r="X311" s="340"/>
      <c r="Y311" s="340"/>
      <c r="Z311" s="340"/>
      <c r="AA311" s="340"/>
      <c r="AB311" s="340"/>
      <c r="AC311" s="340"/>
      <c r="AD311" s="340"/>
      <c r="AE311" s="340"/>
      <c r="AF311" s="340"/>
      <c r="AG311" s="340"/>
      <c r="AH311" s="340"/>
      <c r="AI311" s="340"/>
      <c r="AJ311" s="340"/>
      <c r="AK311" s="340"/>
      <c r="AL311" s="340"/>
      <c r="AM311" s="340"/>
      <c r="AN311" s="340" t="s">
        <v>709</v>
      </c>
      <c r="AO311" s="340" t="s">
        <v>1249</v>
      </c>
      <c r="AP311" s="340" t="s">
        <v>590</v>
      </c>
      <c r="AQ311" s="340" t="s">
        <v>97</v>
      </c>
      <c r="AR311" s="340" t="s">
        <v>491</v>
      </c>
      <c r="AS311" s="340" t="s">
        <v>491</v>
      </c>
      <c r="AT311" s="340" t="s">
        <v>122</v>
      </c>
      <c r="AU311" s="340"/>
      <c r="AV311" s="340"/>
      <c r="AW311" s="340"/>
    </row>
    <row r="312" spans="1:49" ht="15" thickBot="1" x14ac:dyDescent="0.4">
      <c r="A312" s="322" t="s">
        <v>122</v>
      </c>
      <c r="B312" s="322" t="s">
        <v>997</v>
      </c>
      <c r="C312" s="349">
        <v>10</v>
      </c>
      <c r="D312" s="340">
        <v>12325.480148782501</v>
      </c>
      <c r="E312" s="341">
        <v>1.03</v>
      </c>
      <c r="F312" s="340">
        <v>126952.44553246</v>
      </c>
      <c r="G312" s="340"/>
      <c r="H312" s="340"/>
      <c r="I312" s="340"/>
      <c r="J312" s="340">
        <v>12695.244553245901</v>
      </c>
      <c r="K312" s="340">
        <v>12695.244553245901</v>
      </c>
      <c r="L312" s="340">
        <v>12695.244553245901</v>
      </c>
      <c r="M312" s="340">
        <v>12695.244553245901</v>
      </c>
      <c r="N312" s="340">
        <v>12695.244553245901</v>
      </c>
      <c r="O312" s="340">
        <v>12695.244553245901</v>
      </c>
      <c r="P312" s="340">
        <v>12695.244553245901</v>
      </c>
      <c r="Q312" s="340">
        <v>12695.244553245901</v>
      </c>
      <c r="R312" s="340">
        <v>12695.244553245901</v>
      </c>
      <c r="S312" s="340">
        <v>12695.244553245901</v>
      </c>
      <c r="T312" s="340"/>
      <c r="U312" s="340"/>
      <c r="V312" s="340"/>
      <c r="W312" s="340"/>
      <c r="X312" s="340"/>
      <c r="Y312" s="340"/>
      <c r="Z312" s="340"/>
      <c r="AA312" s="340"/>
      <c r="AB312" s="340"/>
      <c r="AC312" s="340"/>
      <c r="AD312" s="340"/>
      <c r="AE312" s="340"/>
      <c r="AF312" s="340"/>
      <c r="AG312" s="340"/>
      <c r="AH312" s="340"/>
      <c r="AI312" s="340"/>
      <c r="AJ312" s="340"/>
      <c r="AK312" s="340"/>
      <c r="AL312" s="340"/>
      <c r="AM312" s="340"/>
      <c r="AN312" s="340" t="s">
        <v>709</v>
      </c>
      <c r="AO312" s="340" t="s">
        <v>1249</v>
      </c>
      <c r="AP312" s="340" t="s">
        <v>590</v>
      </c>
      <c r="AQ312" s="340" t="s">
        <v>97</v>
      </c>
      <c r="AR312" s="340" t="s">
        <v>491</v>
      </c>
      <c r="AS312" s="340" t="s">
        <v>491</v>
      </c>
      <c r="AT312" s="340" t="s">
        <v>122</v>
      </c>
      <c r="AU312" s="340"/>
      <c r="AV312" s="340"/>
      <c r="AW312" s="340"/>
    </row>
    <row r="313" spans="1:49" ht="15" thickBot="1" x14ac:dyDescent="0.4">
      <c r="A313" s="322" t="s">
        <v>122</v>
      </c>
      <c r="B313" s="322" t="s">
        <v>998</v>
      </c>
      <c r="C313" s="349">
        <v>15</v>
      </c>
      <c r="D313" s="340">
        <v>8633.9301021604406</v>
      </c>
      <c r="E313" s="341">
        <v>0.83</v>
      </c>
      <c r="F313" s="340">
        <v>107492.429771897</v>
      </c>
      <c r="G313" s="340"/>
      <c r="H313" s="340"/>
      <c r="I313" s="340"/>
      <c r="J313" s="340">
        <v>7166.1619847931697</v>
      </c>
      <c r="K313" s="340">
        <v>7166.1619847931697</v>
      </c>
      <c r="L313" s="340">
        <v>7166.1619847931697</v>
      </c>
      <c r="M313" s="340">
        <v>7166.1619847931697</v>
      </c>
      <c r="N313" s="340">
        <v>7166.1619847931697</v>
      </c>
      <c r="O313" s="340">
        <v>7166.1619847931697</v>
      </c>
      <c r="P313" s="340">
        <v>7166.1619847931697</v>
      </c>
      <c r="Q313" s="340">
        <v>7166.1619847931697</v>
      </c>
      <c r="R313" s="340">
        <v>7166.1619847931697</v>
      </c>
      <c r="S313" s="340">
        <v>7166.1619847931697</v>
      </c>
      <c r="T313" s="340">
        <v>7166.1619847931697</v>
      </c>
      <c r="U313" s="340">
        <v>7166.1619847931697</v>
      </c>
      <c r="V313" s="340">
        <v>7166.1619847931697</v>
      </c>
      <c r="W313" s="340">
        <v>7166.1619847931697</v>
      </c>
      <c r="X313" s="340">
        <v>7166.1619847931697</v>
      </c>
      <c r="Y313" s="340"/>
      <c r="Z313" s="340"/>
      <c r="AA313" s="340"/>
      <c r="AB313" s="340"/>
      <c r="AC313" s="340"/>
      <c r="AD313" s="340"/>
      <c r="AE313" s="340"/>
      <c r="AF313" s="340"/>
      <c r="AG313" s="340"/>
      <c r="AH313" s="340"/>
      <c r="AI313" s="340"/>
      <c r="AJ313" s="340"/>
      <c r="AK313" s="340"/>
      <c r="AL313" s="340"/>
      <c r="AM313" s="340"/>
      <c r="AN313" s="340" t="s">
        <v>709</v>
      </c>
      <c r="AO313" s="340" t="s">
        <v>1249</v>
      </c>
      <c r="AP313" s="340" t="s">
        <v>590</v>
      </c>
      <c r="AQ313" s="340" t="s">
        <v>97</v>
      </c>
      <c r="AR313" s="340" t="s">
        <v>131</v>
      </c>
      <c r="AS313" s="340" t="s">
        <v>131</v>
      </c>
      <c r="AT313" s="340" t="s">
        <v>122</v>
      </c>
      <c r="AU313" s="340"/>
      <c r="AV313" s="340"/>
      <c r="AW313" s="340"/>
    </row>
    <row r="314" spans="1:49" ht="15" thickBot="1" x14ac:dyDescent="0.4">
      <c r="A314" s="322" t="s">
        <v>22</v>
      </c>
      <c r="B314" s="322" t="s">
        <v>999</v>
      </c>
      <c r="C314" s="349">
        <v>14.701558365186701</v>
      </c>
      <c r="D314" s="340">
        <v>7754.8921799999998</v>
      </c>
      <c r="E314" s="341">
        <v>0.96</v>
      </c>
      <c r="F314" s="340">
        <v>109448.64</v>
      </c>
      <c r="G314" s="340"/>
      <c r="H314" s="340"/>
      <c r="I314" s="340"/>
      <c r="J314" s="340">
        <v>7444.6964927999998</v>
      </c>
      <c r="K314" s="340">
        <v>7444.6964927999998</v>
      </c>
      <c r="L314" s="340">
        <v>7444.6964927999998</v>
      </c>
      <c r="M314" s="340">
        <v>7444.6964927999998</v>
      </c>
      <c r="N314" s="340">
        <v>7444.6964927999998</v>
      </c>
      <c r="O314" s="340">
        <v>7444.6964927999998</v>
      </c>
      <c r="P314" s="340">
        <v>7444.6964927999998</v>
      </c>
      <c r="Q314" s="340">
        <v>7444.6964927999998</v>
      </c>
      <c r="R314" s="340">
        <v>7444.6964927999998</v>
      </c>
      <c r="S314" s="340">
        <v>7444.6964927999998</v>
      </c>
      <c r="T314" s="340">
        <v>7444.6964927999998</v>
      </c>
      <c r="U314" s="340">
        <v>7444.6964927999998</v>
      </c>
      <c r="V314" s="340">
        <v>7444.6964927999998</v>
      </c>
      <c r="W314" s="340">
        <v>7444.6964927999998</v>
      </c>
      <c r="X314" s="340">
        <v>5222.8891008000001</v>
      </c>
      <c r="Y314" s="340"/>
      <c r="Z314" s="340"/>
      <c r="AA314" s="340"/>
      <c r="AB314" s="340"/>
      <c r="AC314" s="340"/>
      <c r="AD314" s="340"/>
      <c r="AE314" s="340"/>
      <c r="AF314" s="340"/>
      <c r="AG314" s="340"/>
      <c r="AH314" s="340"/>
      <c r="AI314" s="340"/>
      <c r="AJ314" s="340"/>
      <c r="AK314" s="340"/>
      <c r="AL314" s="340"/>
      <c r="AM314" s="340"/>
      <c r="AN314" s="340" t="s">
        <v>709</v>
      </c>
      <c r="AO314" s="340" t="s">
        <v>1249</v>
      </c>
      <c r="AP314" s="340" t="s">
        <v>590</v>
      </c>
      <c r="AQ314" s="340" t="s">
        <v>97</v>
      </c>
      <c r="AR314" s="340" t="s">
        <v>481</v>
      </c>
      <c r="AS314" s="340" t="s">
        <v>481</v>
      </c>
      <c r="AT314" s="340" t="s">
        <v>22</v>
      </c>
      <c r="AU314" s="340"/>
      <c r="AV314" s="340"/>
      <c r="AW314" s="340"/>
    </row>
    <row r="315" spans="1:49" ht="15" thickBot="1" x14ac:dyDescent="0.4">
      <c r="A315" s="322" t="s">
        <v>22</v>
      </c>
      <c r="B315" s="322" t="s">
        <v>1000</v>
      </c>
      <c r="C315" s="349">
        <v>6.9</v>
      </c>
      <c r="D315" s="340">
        <v>5557.1670000000004</v>
      </c>
      <c r="E315" s="341">
        <v>0.82</v>
      </c>
      <c r="F315" s="340">
        <v>26288.62306686</v>
      </c>
      <c r="G315" s="340"/>
      <c r="H315" s="340"/>
      <c r="I315" s="340"/>
      <c r="J315" s="340">
        <v>4556.8769400000001</v>
      </c>
      <c r="K315" s="340">
        <v>4556.8769400000001</v>
      </c>
      <c r="L315" s="340">
        <v>4556.8769400000001</v>
      </c>
      <c r="M315" s="340">
        <v>4556.8769400000001</v>
      </c>
      <c r="N315" s="340">
        <v>2779.6949334000001</v>
      </c>
      <c r="O315" s="340">
        <v>2779.6949334000001</v>
      </c>
      <c r="P315" s="340">
        <v>2501.72544006</v>
      </c>
      <c r="Q315" s="340"/>
      <c r="R315" s="340"/>
      <c r="S315" s="340"/>
      <c r="T315" s="340"/>
      <c r="U315" s="340"/>
      <c r="V315" s="340"/>
      <c r="W315" s="340"/>
      <c r="X315" s="340"/>
      <c r="Y315" s="340"/>
      <c r="Z315" s="340"/>
      <c r="AA315" s="340"/>
      <c r="AB315" s="340"/>
      <c r="AC315" s="340"/>
      <c r="AD315" s="340"/>
      <c r="AE315" s="340"/>
      <c r="AF315" s="340"/>
      <c r="AG315" s="340"/>
      <c r="AH315" s="340"/>
      <c r="AI315" s="340"/>
      <c r="AJ315" s="340"/>
      <c r="AK315" s="340"/>
      <c r="AL315" s="340"/>
      <c r="AM315" s="340"/>
      <c r="AN315" s="340" t="s">
        <v>709</v>
      </c>
      <c r="AO315" s="340" t="s">
        <v>1249</v>
      </c>
      <c r="AP315" s="340" t="s">
        <v>590</v>
      </c>
      <c r="AQ315" s="340" t="s">
        <v>97</v>
      </c>
      <c r="AR315" s="340" t="s">
        <v>499</v>
      </c>
      <c r="AS315" s="340" t="s">
        <v>499</v>
      </c>
      <c r="AT315" s="340" t="s">
        <v>22</v>
      </c>
      <c r="AU315" s="340"/>
      <c r="AV315" s="340"/>
      <c r="AW315" s="340"/>
    </row>
    <row r="316" spans="1:49" ht="15" thickBot="1" x14ac:dyDescent="0.4">
      <c r="A316" s="322" t="s">
        <v>122</v>
      </c>
      <c r="B316" s="322" t="s">
        <v>1001</v>
      </c>
      <c r="C316" s="349">
        <v>10</v>
      </c>
      <c r="D316" s="340">
        <v>4140.1425168803698</v>
      </c>
      <c r="E316" s="341">
        <v>1.03</v>
      </c>
      <c r="F316" s="340">
        <v>42643.4679238678</v>
      </c>
      <c r="G316" s="340"/>
      <c r="H316" s="340"/>
      <c r="I316" s="340"/>
      <c r="J316" s="340">
        <v>4264.3467923867802</v>
      </c>
      <c r="K316" s="340">
        <v>4264.3467923867802</v>
      </c>
      <c r="L316" s="340">
        <v>4264.3467923867802</v>
      </c>
      <c r="M316" s="340">
        <v>4264.3467923867802</v>
      </c>
      <c r="N316" s="340">
        <v>4264.3467923867802</v>
      </c>
      <c r="O316" s="340">
        <v>4264.3467923867802</v>
      </c>
      <c r="P316" s="340">
        <v>4264.3467923867802</v>
      </c>
      <c r="Q316" s="340">
        <v>4264.3467923867802</v>
      </c>
      <c r="R316" s="340">
        <v>4264.3467923867802</v>
      </c>
      <c r="S316" s="340">
        <v>4264.3467923867802</v>
      </c>
      <c r="T316" s="340"/>
      <c r="U316" s="340"/>
      <c r="V316" s="340"/>
      <c r="W316" s="340"/>
      <c r="X316" s="340"/>
      <c r="Y316" s="340"/>
      <c r="Z316" s="340"/>
      <c r="AA316" s="340"/>
      <c r="AB316" s="340"/>
      <c r="AC316" s="340"/>
      <c r="AD316" s="340"/>
      <c r="AE316" s="340"/>
      <c r="AF316" s="340"/>
      <c r="AG316" s="340"/>
      <c r="AH316" s="340"/>
      <c r="AI316" s="340"/>
      <c r="AJ316" s="340"/>
      <c r="AK316" s="340"/>
      <c r="AL316" s="340"/>
      <c r="AM316" s="340"/>
      <c r="AN316" s="340" t="s">
        <v>709</v>
      </c>
      <c r="AO316" s="340" t="s">
        <v>1249</v>
      </c>
      <c r="AP316" s="340" t="s">
        <v>590</v>
      </c>
      <c r="AQ316" s="340" t="s">
        <v>97</v>
      </c>
      <c r="AR316" s="340" t="s">
        <v>367</v>
      </c>
      <c r="AS316" s="340" t="s">
        <v>367</v>
      </c>
      <c r="AT316" s="340" t="s">
        <v>122</v>
      </c>
      <c r="AU316" s="340"/>
      <c r="AV316" s="340"/>
      <c r="AW316" s="340"/>
    </row>
    <row r="317" spans="1:49" ht="15" thickBot="1" x14ac:dyDescent="0.4">
      <c r="A317" s="322" t="s">
        <v>22</v>
      </c>
      <c r="B317" s="322" t="s">
        <v>1002</v>
      </c>
      <c r="C317" s="349">
        <v>3.9507320474087799</v>
      </c>
      <c r="D317" s="340">
        <v>3578.3748000000001</v>
      </c>
      <c r="E317" s="341">
        <v>0.82</v>
      </c>
      <c r="F317" s="340">
        <v>11592.504000000001</v>
      </c>
      <c r="G317" s="340"/>
      <c r="H317" s="340"/>
      <c r="I317" s="340"/>
      <c r="J317" s="340">
        <v>2934.2673359999999</v>
      </c>
      <c r="K317" s="340">
        <v>2934.2673359999999</v>
      </c>
      <c r="L317" s="340">
        <v>2934.2673359999999</v>
      </c>
      <c r="M317" s="340">
        <v>2789.7019919999998</v>
      </c>
      <c r="N317" s="340"/>
      <c r="O317" s="340"/>
      <c r="P317" s="340"/>
      <c r="Q317" s="340"/>
      <c r="R317" s="340"/>
      <c r="S317" s="340"/>
      <c r="T317" s="340"/>
      <c r="U317" s="340"/>
      <c r="V317" s="340"/>
      <c r="W317" s="340"/>
      <c r="X317" s="340"/>
      <c r="Y317" s="340"/>
      <c r="Z317" s="340"/>
      <c r="AA317" s="340"/>
      <c r="AB317" s="340"/>
      <c r="AC317" s="340"/>
      <c r="AD317" s="340"/>
      <c r="AE317" s="340"/>
      <c r="AF317" s="340"/>
      <c r="AG317" s="340"/>
      <c r="AH317" s="340"/>
      <c r="AI317" s="340"/>
      <c r="AJ317" s="340"/>
      <c r="AK317" s="340"/>
      <c r="AL317" s="340"/>
      <c r="AM317" s="340"/>
      <c r="AN317" s="340" t="s">
        <v>709</v>
      </c>
      <c r="AO317" s="340" t="s">
        <v>1249</v>
      </c>
      <c r="AP317" s="340" t="s">
        <v>590</v>
      </c>
      <c r="AQ317" s="340" t="s">
        <v>97</v>
      </c>
      <c r="AR317" s="340" t="s">
        <v>499</v>
      </c>
      <c r="AS317" s="340" t="s">
        <v>499</v>
      </c>
      <c r="AT317" s="340" t="s">
        <v>22</v>
      </c>
      <c r="AU317" s="340"/>
      <c r="AV317" s="340"/>
      <c r="AW317" s="340"/>
    </row>
    <row r="318" spans="1:49" ht="15" thickBot="1" x14ac:dyDescent="0.4">
      <c r="A318" s="322" t="s">
        <v>22</v>
      </c>
      <c r="B318" s="322" t="s">
        <v>1003</v>
      </c>
      <c r="C318" s="349">
        <v>4.2016806722689104</v>
      </c>
      <c r="D318" s="340">
        <v>2999.0499</v>
      </c>
      <c r="E318" s="341">
        <v>0.82</v>
      </c>
      <c r="F318" s="340">
        <v>10332.861000000001</v>
      </c>
      <c r="G318" s="340"/>
      <c r="H318" s="340"/>
      <c r="I318" s="340"/>
      <c r="J318" s="340">
        <v>2459.220918</v>
      </c>
      <c r="K318" s="340">
        <v>2459.220918</v>
      </c>
      <c r="L318" s="340">
        <v>2459.220918</v>
      </c>
      <c r="M318" s="340">
        <v>2459.220918</v>
      </c>
      <c r="N318" s="340">
        <v>495.977328</v>
      </c>
      <c r="O318" s="340"/>
      <c r="P318" s="340"/>
      <c r="Q318" s="340"/>
      <c r="R318" s="340"/>
      <c r="S318" s="340"/>
      <c r="T318" s="340"/>
      <c r="U318" s="340"/>
      <c r="V318" s="340"/>
      <c r="W318" s="340"/>
      <c r="X318" s="340"/>
      <c r="Y318" s="340"/>
      <c r="Z318" s="340"/>
      <c r="AA318" s="340"/>
      <c r="AB318" s="340"/>
      <c r="AC318" s="340"/>
      <c r="AD318" s="340"/>
      <c r="AE318" s="340"/>
      <c r="AF318" s="340"/>
      <c r="AG318" s="340"/>
      <c r="AH318" s="340"/>
      <c r="AI318" s="340"/>
      <c r="AJ318" s="340"/>
      <c r="AK318" s="340"/>
      <c r="AL318" s="340"/>
      <c r="AM318" s="340"/>
      <c r="AN318" s="340" t="s">
        <v>709</v>
      </c>
      <c r="AO318" s="340" t="s">
        <v>1249</v>
      </c>
      <c r="AP318" s="340" t="s">
        <v>590</v>
      </c>
      <c r="AQ318" s="340" t="s">
        <v>97</v>
      </c>
      <c r="AR318" s="340" t="s">
        <v>499</v>
      </c>
      <c r="AS318" s="340" t="s">
        <v>499</v>
      </c>
      <c r="AT318" s="340" t="s">
        <v>22</v>
      </c>
      <c r="AU318" s="340"/>
      <c r="AV318" s="340"/>
      <c r="AW318" s="340"/>
    </row>
    <row r="319" spans="1:49" ht="15" thickBot="1" x14ac:dyDescent="0.4">
      <c r="A319" s="322" t="s">
        <v>22</v>
      </c>
      <c r="B319" s="322" t="s">
        <v>1004</v>
      </c>
      <c r="C319" s="349">
        <v>8</v>
      </c>
      <c r="D319" s="340">
        <v>2544.6959999999999</v>
      </c>
      <c r="E319" s="341">
        <v>0.67</v>
      </c>
      <c r="F319" s="340">
        <v>9411.3036864000005</v>
      </c>
      <c r="G319" s="340"/>
      <c r="H319" s="340"/>
      <c r="I319" s="340"/>
      <c r="J319" s="340">
        <v>1704.94632</v>
      </c>
      <c r="K319" s="340">
        <v>1704.94632</v>
      </c>
      <c r="L319" s="340">
        <v>1704.94632</v>
      </c>
      <c r="M319" s="340">
        <v>1704.94632</v>
      </c>
      <c r="N319" s="340">
        <v>647.8796016</v>
      </c>
      <c r="O319" s="340">
        <v>647.8796016</v>
      </c>
      <c r="P319" s="340">
        <v>647.8796016</v>
      </c>
      <c r="Q319" s="340">
        <v>647.8796016</v>
      </c>
      <c r="R319" s="340"/>
      <c r="S319" s="340"/>
      <c r="T319" s="340"/>
      <c r="U319" s="340"/>
      <c r="V319" s="340"/>
      <c r="W319" s="340"/>
      <c r="X319" s="340"/>
      <c r="Y319" s="340"/>
      <c r="Z319" s="340"/>
      <c r="AA319" s="340"/>
      <c r="AB319" s="340"/>
      <c r="AC319" s="340"/>
      <c r="AD319" s="340"/>
      <c r="AE319" s="340"/>
      <c r="AF319" s="340"/>
      <c r="AG319" s="340"/>
      <c r="AH319" s="340"/>
      <c r="AI319" s="340"/>
      <c r="AJ319" s="340"/>
      <c r="AK319" s="340"/>
      <c r="AL319" s="340"/>
      <c r="AM319" s="340"/>
      <c r="AN319" s="340" t="s">
        <v>709</v>
      </c>
      <c r="AO319" s="340" t="s">
        <v>1249</v>
      </c>
      <c r="AP319" s="340" t="s">
        <v>590</v>
      </c>
      <c r="AQ319" s="340" t="s">
        <v>97</v>
      </c>
      <c r="AR319" s="340" t="s">
        <v>490</v>
      </c>
      <c r="AS319" s="340" t="s">
        <v>490</v>
      </c>
      <c r="AT319" s="340" t="s">
        <v>22</v>
      </c>
      <c r="AU319" s="340"/>
      <c r="AV319" s="340"/>
      <c r="AW319" s="340"/>
    </row>
    <row r="320" spans="1:49" ht="15" thickBot="1" x14ac:dyDescent="0.4">
      <c r="A320" s="322" t="s">
        <v>22</v>
      </c>
      <c r="B320" s="322" t="s">
        <v>1005</v>
      </c>
      <c r="C320" s="349">
        <v>5.8099000697188004</v>
      </c>
      <c r="D320" s="340">
        <v>2282.6339250000001</v>
      </c>
      <c r="E320" s="341">
        <v>0.82</v>
      </c>
      <c r="F320" s="340">
        <v>10874.737499999999</v>
      </c>
      <c r="G320" s="340"/>
      <c r="H320" s="340"/>
      <c r="I320" s="340"/>
      <c r="J320" s="340">
        <v>1871.7598184999999</v>
      </c>
      <c r="K320" s="340">
        <v>1871.7598184999999</v>
      </c>
      <c r="L320" s="340">
        <v>1871.7598184999999</v>
      </c>
      <c r="M320" s="340">
        <v>1871.7598184999999</v>
      </c>
      <c r="N320" s="340">
        <v>1871.7598184999999</v>
      </c>
      <c r="O320" s="340">
        <v>1515.9384075</v>
      </c>
      <c r="P320" s="340"/>
      <c r="Q320" s="340"/>
      <c r="R320" s="340"/>
      <c r="S320" s="340"/>
      <c r="T320" s="340"/>
      <c r="U320" s="340"/>
      <c r="V320" s="340"/>
      <c r="W320" s="340"/>
      <c r="X320" s="340"/>
      <c r="Y320" s="340"/>
      <c r="Z320" s="340"/>
      <c r="AA320" s="340"/>
      <c r="AB320" s="340"/>
      <c r="AC320" s="340"/>
      <c r="AD320" s="340"/>
      <c r="AE320" s="340"/>
      <c r="AF320" s="340"/>
      <c r="AG320" s="340"/>
      <c r="AH320" s="340"/>
      <c r="AI320" s="340"/>
      <c r="AJ320" s="340"/>
      <c r="AK320" s="340"/>
      <c r="AL320" s="340"/>
      <c r="AM320" s="340"/>
      <c r="AN320" s="340" t="s">
        <v>709</v>
      </c>
      <c r="AO320" s="340" t="s">
        <v>1249</v>
      </c>
      <c r="AP320" s="340" t="s">
        <v>590</v>
      </c>
      <c r="AQ320" s="340" t="s">
        <v>97</v>
      </c>
      <c r="AR320" s="340" t="s">
        <v>499</v>
      </c>
      <c r="AS320" s="340" t="s">
        <v>499</v>
      </c>
      <c r="AT320" s="340" t="s">
        <v>22</v>
      </c>
      <c r="AU320" s="340"/>
      <c r="AV320" s="340"/>
      <c r="AW320" s="340"/>
    </row>
    <row r="321" spans="1:49" ht="15" thickBot="1" x14ac:dyDescent="0.4">
      <c r="A321" s="322" t="s">
        <v>22</v>
      </c>
      <c r="B321" s="322" t="s">
        <v>1006</v>
      </c>
      <c r="C321" s="349">
        <v>14.701558365186701</v>
      </c>
      <c r="D321" s="340">
        <v>2248.5711500000002</v>
      </c>
      <c r="E321" s="341">
        <v>0.83</v>
      </c>
      <c r="F321" s="340">
        <v>27437.724999999999</v>
      </c>
      <c r="G321" s="340"/>
      <c r="H321" s="340"/>
      <c r="I321" s="340"/>
      <c r="J321" s="340">
        <v>1866.3140545000001</v>
      </c>
      <c r="K321" s="340">
        <v>1866.3140545000001</v>
      </c>
      <c r="L321" s="340">
        <v>1866.3140545000001</v>
      </c>
      <c r="M321" s="340">
        <v>1866.3140545000001</v>
      </c>
      <c r="N321" s="340">
        <v>1866.3140545000001</v>
      </c>
      <c r="O321" s="340">
        <v>1866.3140545000001</v>
      </c>
      <c r="P321" s="340">
        <v>1866.3140545000001</v>
      </c>
      <c r="Q321" s="340">
        <v>1866.3140545000001</v>
      </c>
      <c r="R321" s="340">
        <v>1866.3140545000001</v>
      </c>
      <c r="S321" s="340">
        <v>1866.3140545000001</v>
      </c>
      <c r="T321" s="340">
        <v>1866.3140545000001</v>
      </c>
      <c r="U321" s="340">
        <v>1866.3140545000001</v>
      </c>
      <c r="V321" s="340">
        <v>1866.3140545000001</v>
      </c>
      <c r="W321" s="340">
        <v>1866.3140545000001</v>
      </c>
      <c r="X321" s="340">
        <v>1309.3282369999999</v>
      </c>
      <c r="Y321" s="340"/>
      <c r="Z321" s="340"/>
      <c r="AA321" s="340"/>
      <c r="AB321" s="340"/>
      <c r="AC321" s="340"/>
      <c r="AD321" s="340"/>
      <c r="AE321" s="340"/>
      <c r="AF321" s="340"/>
      <c r="AG321" s="340"/>
      <c r="AH321" s="340"/>
      <c r="AI321" s="340"/>
      <c r="AJ321" s="340"/>
      <c r="AK321" s="340"/>
      <c r="AL321" s="340"/>
      <c r="AM321" s="340"/>
      <c r="AN321" s="340" t="s">
        <v>709</v>
      </c>
      <c r="AO321" s="340" t="s">
        <v>1249</v>
      </c>
      <c r="AP321" s="340" t="s">
        <v>590</v>
      </c>
      <c r="AQ321" s="340" t="s">
        <v>97</v>
      </c>
      <c r="AR321" s="340" t="s">
        <v>497</v>
      </c>
      <c r="AS321" s="340" t="s">
        <v>497</v>
      </c>
      <c r="AT321" s="340" t="s">
        <v>22</v>
      </c>
      <c r="AU321" s="340"/>
      <c r="AV321" s="340"/>
      <c r="AW321" s="340"/>
    </row>
    <row r="322" spans="1:49" ht="15" thickBot="1" x14ac:dyDescent="0.4">
      <c r="A322" s="322" t="s">
        <v>22</v>
      </c>
      <c r="B322" s="322" t="s">
        <v>1007</v>
      </c>
      <c r="C322" s="349">
        <v>14.701558365186701</v>
      </c>
      <c r="D322" s="340">
        <v>2222.8935999999999</v>
      </c>
      <c r="E322" s="341">
        <v>0.96</v>
      </c>
      <c r="F322" s="340">
        <v>21479.910400000001</v>
      </c>
      <c r="G322" s="340"/>
      <c r="H322" s="340"/>
      <c r="I322" s="340"/>
      <c r="J322" s="340">
        <v>2133.977856</v>
      </c>
      <c r="K322" s="340">
        <v>2133.977856</v>
      </c>
      <c r="L322" s="340">
        <v>2133.977856</v>
      </c>
      <c r="M322" s="340">
        <v>2060.9503436800001</v>
      </c>
      <c r="N322" s="340">
        <v>1216.3673779200001</v>
      </c>
      <c r="O322" s="340">
        <v>1216.3673779200001</v>
      </c>
      <c r="P322" s="340">
        <v>1216.3673779200001</v>
      </c>
      <c r="Q322" s="340">
        <v>1216.3673779200001</v>
      </c>
      <c r="R322" s="340">
        <v>1216.3673779200001</v>
      </c>
      <c r="S322" s="340">
        <v>1216.3673779200001</v>
      </c>
      <c r="T322" s="340">
        <v>1216.3673779200001</v>
      </c>
      <c r="U322" s="340">
        <v>1216.3673779200001</v>
      </c>
      <c r="V322" s="340">
        <v>1216.3673779200001</v>
      </c>
      <c r="W322" s="340">
        <v>1216.3673779200001</v>
      </c>
      <c r="X322" s="340">
        <v>853.35270911999999</v>
      </c>
      <c r="Y322" s="340"/>
      <c r="Z322" s="340"/>
      <c r="AA322" s="340"/>
      <c r="AB322" s="340"/>
      <c r="AC322" s="340"/>
      <c r="AD322" s="340"/>
      <c r="AE322" s="340"/>
      <c r="AF322" s="340"/>
      <c r="AG322" s="340"/>
      <c r="AH322" s="340"/>
      <c r="AI322" s="340"/>
      <c r="AJ322" s="340"/>
      <c r="AK322" s="340"/>
      <c r="AL322" s="340"/>
      <c r="AM322" s="340"/>
      <c r="AN322" s="340" t="s">
        <v>709</v>
      </c>
      <c r="AO322" s="340" t="s">
        <v>1249</v>
      </c>
      <c r="AP322" s="340" t="s">
        <v>590</v>
      </c>
      <c r="AQ322" s="340" t="s">
        <v>97</v>
      </c>
      <c r="AR322" s="340" t="s">
        <v>481</v>
      </c>
      <c r="AS322" s="340" t="s">
        <v>481</v>
      </c>
      <c r="AT322" s="340" t="s">
        <v>22</v>
      </c>
      <c r="AU322" s="340"/>
      <c r="AV322" s="340"/>
      <c r="AW322" s="340"/>
    </row>
    <row r="323" spans="1:49" ht="15" thickBot="1" x14ac:dyDescent="0.4">
      <c r="A323" s="322" t="s">
        <v>22</v>
      </c>
      <c r="B323" s="322" t="s">
        <v>1008</v>
      </c>
      <c r="C323" s="349">
        <v>2.8571428571428599</v>
      </c>
      <c r="D323" s="340">
        <v>1386.15246</v>
      </c>
      <c r="E323" s="341">
        <v>0.82</v>
      </c>
      <c r="F323" s="340">
        <v>3247.5571920000002</v>
      </c>
      <c r="G323" s="340"/>
      <c r="H323" s="340"/>
      <c r="I323" s="340"/>
      <c r="J323" s="340">
        <v>1136.6450172</v>
      </c>
      <c r="K323" s="340">
        <v>1136.6450172</v>
      </c>
      <c r="L323" s="340">
        <v>974.26715760000002</v>
      </c>
      <c r="M323" s="340"/>
      <c r="N323" s="340"/>
      <c r="O323" s="340"/>
      <c r="P323" s="340"/>
      <c r="Q323" s="340"/>
      <c r="R323" s="340"/>
      <c r="S323" s="340"/>
      <c r="T323" s="340"/>
      <c r="U323" s="340"/>
      <c r="V323" s="340"/>
      <c r="W323" s="340"/>
      <c r="X323" s="340"/>
      <c r="Y323" s="340"/>
      <c r="Z323" s="340"/>
      <c r="AA323" s="340"/>
      <c r="AB323" s="340"/>
      <c r="AC323" s="340"/>
      <c r="AD323" s="340"/>
      <c r="AE323" s="340"/>
      <c r="AF323" s="340"/>
      <c r="AG323" s="340"/>
      <c r="AH323" s="340"/>
      <c r="AI323" s="340"/>
      <c r="AJ323" s="340"/>
      <c r="AK323" s="340"/>
      <c r="AL323" s="340"/>
      <c r="AM323" s="340"/>
      <c r="AN323" s="340" t="s">
        <v>709</v>
      </c>
      <c r="AO323" s="340" t="s">
        <v>1249</v>
      </c>
      <c r="AP323" s="340" t="s">
        <v>590</v>
      </c>
      <c r="AQ323" s="340" t="s">
        <v>97</v>
      </c>
      <c r="AR323" s="340" t="s">
        <v>499</v>
      </c>
      <c r="AS323" s="340" t="s">
        <v>499</v>
      </c>
      <c r="AT323" s="340" t="s">
        <v>22</v>
      </c>
      <c r="AU323" s="340"/>
      <c r="AV323" s="340"/>
      <c r="AW323" s="340"/>
    </row>
    <row r="324" spans="1:49" ht="15" thickBot="1" x14ac:dyDescent="0.4">
      <c r="A324" s="322" t="s">
        <v>122</v>
      </c>
      <c r="B324" s="322" t="s">
        <v>1009</v>
      </c>
      <c r="C324" s="349">
        <v>10</v>
      </c>
      <c r="D324" s="340">
        <v>1023.7164118705</v>
      </c>
      <c r="E324" s="341">
        <v>1.03</v>
      </c>
      <c r="F324" s="340">
        <v>10544.2790422662</v>
      </c>
      <c r="G324" s="340"/>
      <c r="H324" s="340"/>
      <c r="I324" s="340"/>
      <c r="J324" s="340">
        <v>1054.4279042266201</v>
      </c>
      <c r="K324" s="340">
        <v>1054.4279042266201</v>
      </c>
      <c r="L324" s="340">
        <v>1054.4279042266201</v>
      </c>
      <c r="M324" s="340">
        <v>1054.4279042266201</v>
      </c>
      <c r="N324" s="340">
        <v>1054.4279042266201</v>
      </c>
      <c r="O324" s="340">
        <v>1054.4279042266201</v>
      </c>
      <c r="P324" s="340">
        <v>1054.4279042266201</v>
      </c>
      <c r="Q324" s="340">
        <v>1054.4279042266201</v>
      </c>
      <c r="R324" s="340">
        <v>1054.4279042266201</v>
      </c>
      <c r="S324" s="340">
        <v>1054.4279042266201</v>
      </c>
      <c r="T324" s="340"/>
      <c r="U324" s="340"/>
      <c r="V324" s="340"/>
      <c r="W324" s="340"/>
      <c r="X324" s="340"/>
      <c r="Y324" s="340"/>
      <c r="Z324" s="340"/>
      <c r="AA324" s="340"/>
      <c r="AB324" s="340"/>
      <c r="AC324" s="340"/>
      <c r="AD324" s="340"/>
      <c r="AE324" s="340"/>
      <c r="AF324" s="340"/>
      <c r="AG324" s="340"/>
      <c r="AH324" s="340"/>
      <c r="AI324" s="340"/>
      <c r="AJ324" s="340"/>
      <c r="AK324" s="340"/>
      <c r="AL324" s="340"/>
      <c r="AM324" s="340"/>
      <c r="AN324" s="340" t="s">
        <v>709</v>
      </c>
      <c r="AO324" s="340" t="s">
        <v>1249</v>
      </c>
      <c r="AP324" s="340" t="s">
        <v>590</v>
      </c>
      <c r="AQ324" s="340" t="s">
        <v>97</v>
      </c>
      <c r="AR324" s="340" t="s">
        <v>491</v>
      </c>
      <c r="AS324" s="340" t="s">
        <v>491</v>
      </c>
      <c r="AT324" s="340" t="s">
        <v>122</v>
      </c>
      <c r="AU324" s="340"/>
      <c r="AV324" s="340"/>
      <c r="AW324" s="340"/>
    </row>
    <row r="325" spans="1:49" ht="15" thickBot="1" x14ac:dyDescent="0.4">
      <c r="A325" s="322" t="s">
        <v>22</v>
      </c>
      <c r="B325" s="322" t="s">
        <v>1010</v>
      </c>
      <c r="C325" s="349">
        <v>3.9507320474087799</v>
      </c>
      <c r="D325" s="340">
        <v>425.99700000000001</v>
      </c>
      <c r="E325" s="341">
        <v>0.82</v>
      </c>
      <c r="F325" s="340">
        <v>1380.06</v>
      </c>
      <c r="G325" s="340"/>
      <c r="H325" s="340"/>
      <c r="I325" s="340"/>
      <c r="J325" s="340">
        <v>349.31754000000001</v>
      </c>
      <c r="K325" s="340">
        <v>349.31754000000001</v>
      </c>
      <c r="L325" s="340">
        <v>349.31754000000001</v>
      </c>
      <c r="M325" s="340">
        <v>332.10737999999998</v>
      </c>
      <c r="N325" s="340"/>
      <c r="O325" s="340"/>
      <c r="P325" s="340"/>
      <c r="Q325" s="340"/>
      <c r="R325" s="340"/>
      <c r="S325" s="340"/>
      <c r="T325" s="340"/>
      <c r="U325" s="340"/>
      <c r="V325" s="340"/>
      <c r="W325" s="340"/>
      <c r="X325" s="340"/>
      <c r="Y325" s="340"/>
      <c r="Z325" s="340"/>
      <c r="AA325" s="340"/>
      <c r="AB325" s="340"/>
      <c r="AC325" s="340"/>
      <c r="AD325" s="340"/>
      <c r="AE325" s="340"/>
      <c r="AF325" s="340"/>
      <c r="AG325" s="340"/>
      <c r="AH325" s="340"/>
      <c r="AI325" s="340"/>
      <c r="AJ325" s="340"/>
      <c r="AK325" s="340"/>
      <c r="AL325" s="340"/>
      <c r="AM325" s="340"/>
      <c r="AN325" s="340" t="s">
        <v>709</v>
      </c>
      <c r="AO325" s="340" t="s">
        <v>1249</v>
      </c>
      <c r="AP325" s="340" t="s">
        <v>590</v>
      </c>
      <c r="AQ325" s="340" t="s">
        <v>97</v>
      </c>
      <c r="AR325" s="340" t="s">
        <v>499</v>
      </c>
      <c r="AS325" s="340" t="s">
        <v>499</v>
      </c>
      <c r="AT325" s="340" t="s">
        <v>22</v>
      </c>
      <c r="AU325" s="340"/>
      <c r="AV325" s="340"/>
      <c r="AW325" s="340"/>
    </row>
    <row r="326" spans="1:49" ht="15" thickBot="1" x14ac:dyDescent="0.4">
      <c r="A326" s="322" t="s">
        <v>22</v>
      </c>
      <c r="B326" s="322" t="s">
        <v>1011</v>
      </c>
      <c r="C326" s="349">
        <v>5.6497175141242897</v>
      </c>
      <c r="D326" s="340">
        <v>151.86600000000001</v>
      </c>
      <c r="E326" s="341">
        <v>0.67</v>
      </c>
      <c r="F326" s="340">
        <v>574.86</v>
      </c>
      <c r="G326" s="340"/>
      <c r="H326" s="340"/>
      <c r="I326" s="340"/>
      <c r="J326" s="340">
        <v>101.75022</v>
      </c>
      <c r="K326" s="340">
        <v>101.75022</v>
      </c>
      <c r="L326" s="340">
        <v>101.75022</v>
      </c>
      <c r="M326" s="340">
        <v>101.75022</v>
      </c>
      <c r="N326" s="340">
        <v>101.75022</v>
      </c>
      <c r="O326" s="340">
        <v>66.108900000000006</v>
      </c>
      <c r="P326" s="340"/>
      <c r="Q326" s="340"/>
      <c r="R326" s="340"/>
      <c r="S326" s="340"/>
      <c r="T326" s="340"/>
      <c r="U326" s="340"/>
      <c r="V326" s="340"/>
      <c r="W326" s="340"/>
      <c r="X326" s="340"/>
      <c r="Y326" s="340"/>
      <c r="Z326" s="340"/>
      <c r="AA326" s="340"/>
      <c r="AB326" s="340"/>
      <c r="AC326" s="340"/>
      <c r="AD326" s="340"/>
      <c r="AE326" s="340"/>
      <c r="AF326" s="340"/>
      <c r="AG326" s="340"/>
      <c r="AH326" s="340"/>
      <c r="AI326" s="340"/>
      <c r="AJ326" s="340"/>
      <c r="AK326" s="340"/>
      <c r="AL326" s="340"/>
      <c r="AM326" s="340"/>
      <c r="AN326" s="340" t="s">
        <v>709</v>
      </c>
      <c r="AO326" s="340" t="s">
        <v>1249</v>
      </c>
      <c r="AP326" s="340" t="s">
        <v>590</v>
      </c>
      <c r="AQ326" s="340" t="s">
        <v>97</v>
      </c>
      <c r="AR326" s="340" t="s">
        <v>490</v>
      </c>
      <c r="AS326" s="340" t="s">
        <v>490</v>
      </c>
      <c r="AT326" s="340" t="s">
        <v>22</v>
      </c>
      <c r="AU326" s="340"/>
      <c r="AV326" s="340"/>
      <c r="AW326" s="340"/>
    </row>
    <row r="327" spans="1:49" ht="15" thickBot="1" x14ac:dyDescent="0.4">
      <c r="A327" s="322" t="s">
        <v>329</v>
      </c>
      <c r="B327" s="322" t="s">
        <v>1012</v>
      </c>
      <c r="C327" s="349">
        <v>20</v>
      </c>
      <c r="D327" s="340">
        <v>1286632.84742856</v>
      </c>
      <c r="E327" s="341">
        <v>1</v>
      </c>
      <c r="F327" s="340">
        <v>25703740.396942001</v>
      </c>
      <c r="G327" s="340"/>
      <c r="H327" s="340"/>
      <c r="I327" s="340"/>
      <c r="J327" s="340">
        <v>1286632.84742856</v>
      </c>
      <c r="K327" s="340">
        <v>1286632.84742856</v>
      </c>
      <c r="L327" s="340">
        <v>1286632.84742856</v>
      </c>
      <c r="M327" s="340">
        <v>1286632.84742856</v>
      </c>
      <c r="N327" s="340">
        <v>1286632.84742856</v>
      </c>
      <c r="O327" s="340">
        <v>1286632.84742856</v>
      </c>
      <c r="P327" s="340">
        <v>1286632.84742856</v>
      </c>
      <c r="Q327" s="340">
        <v>1286632.84742856</v>
      </c>
      <c r="R327" s="340">
        <v>1286632.84742856</v>
      </c>
      <c r="S327" s="340">
        <v>1286632.84742856</v>
      </c>
      <c r="T327" s="340">
        <v>1283741.19226565</v>
      </c>
      <c r="U327" s="340">
        <v>1283741.19226565</v>
      </c>
      <c r="V327" s="340">
        <v>1283741.19226565</v>
      </c>
      <c r="W327" s="340">
        <v>1283741.19226565</v>
      </c>
      <c r="X327" s="340">
        <v>1283741.19226565</v>
      </c>
      <c r="Y327" s="340">
        <v>1283741.19226565</v>
      </c>
      <c r="Z327" s="340">
        <v>1283741.19226565</v>
      </c>
      <c r="AA327" s="340">
        <v>1283741.19226565</v>
      </c>
      <c r="AB327" s="340">
        <v>1283741.19226565</v>
      </c>
      <c r="AC327" s="340">
        <v>1283741.19226565</v>
      </c>
      <c r="AD327" s="340"/>
      <c r="AE327" s="340"/>
      <c r="AF327" s="340"/>
      <c r="AG327" s="340"/>
      <c r="AH327" s="340"/>
      <c r="AI327" s="340"/>
      <c r="AJ327" s="340"/>
      <c r="AK327" s="340"/>
      <c r="AL327" s="340"/>
      <c r="AM327" s="340"/>
      <c r="AN327" s="340" t="s">
        <v>709</v>
      </c>
      <c r="AO327" s="340" t="s">
        <v>1250</v>
      </c>
      <c r="AP327" s="340" t="s">
        <v>564</v>
      </c>
      <c r="AQ327" s="340" t="s">
        <v>199</v>
      </c>
      <c r="AR327" s="340" t="s">
        <v>370</v>
      </c>
      <c r="AS327" s="340" t="s">
        <v>370</v>
      </c>
      <c r="AT327" s="340" t="s">
        <v>329</v>
      </c>
      <c r="AU327" s="340"/>
      <c r="AV327" s="340"/>
      <c r="AW327" s="340"/>
    </row>
    <row r="328" spans="1:49" ht="15" thickBot="1" x14ac:dyDescent="0.4">
      <c r="A328" s="322" t="s">
        <v>22</v>
      </c>
      <c r="B328" s="322" t="s">
        <v>1013</v>
      </c>
      <c r="C328" s="349">
        <v>3.3613445378151301</v>
      </c>
      <c r="D328" s="340">
        <v>381808.54879999999</v>
      </c>
      <c r="E328" s="341">
        <v>1</v>
      </c>
      <c r="F328" s="340">
        <v>1283390.08</v>
      </c>
      <c r="G328" s="340"/>
      <c r="H328" s="340"/>
      <c r="I328" s="340"/>
      <c r="J328" s="340">
        <v>381808.54879999999</v>
      </c>
      <c r="K328" s="340">
        <v>381808.54879999999</v>
      </c>
      <c r="L328" s="340">
        <v>381808.54879999999</v>
      </c>
      <c r="M328" s="340">
        <v>137964.43359999999</v>
      </c>
      <c r="N328" s="340"/>
      <c r="O328" s="340"/>
      <c r="P328" s="340"/>
      <c r="Q328" s="340"/>
      <c r="R328" s="340"/>
      <c r="S328" s="340"/>
      <c r="T328" s="340"/>
      <c r="U328" s="340"/>
      <c r="V328" s="340"/>
      <c r="W328" s="340"/>
      <c r="X328" s="340"/>
      <c r="Y328" s="340"/>
      <c r="Z328" s="340"/>
      <c r="AA328" s="340"/>
      <c r="AB328" s="340"/>
      <c r="AC328" s="340"/>
      <c r="AD328" s="340"/>
      <c r="AE328" s="340"/>
      <c r="AF328" s="340"/>
      <c r="AG328" s="340"/>
      <c r="AH328" s="340"/>
      <c r="AI328" s="340"/>
      <c r="AJ328" s="340"/>
      <c r="AK328" s="340"/>
      <c r="AL328" s="340"/>
      <c r="AM328" s="340"/>
      <c r="AN328" s="340" t="s">
        <v>709</v>
      </c>
      <c r="AO328" s="340" t="s">
        <v>1250</v>
      </c>
      <c r="AP328" s="340" t="s">
        <v>564</v>
      </c>
      <c r="AQ328" s="340" t="s">
        <v>199</v>
      </c>
      <c r="AR328" s="340" t="s">
        <v>490</v>
      </c>
      <c r="AS328" s="340" t="s">
        <v>490</v>
      </c>
      <c r="AT328" s="340" t="s">
        <v>22</v>
      </c>
      <c r="AU328" s="340"/>
      <c r="AV328" s="340"/>
      <c r="AW328" s="340"/>
    </row>
    <row r="329" spans="1:49" ht="15" thickBot="1" x14ac:dyDescent="0.4">
      <c r="A329" s="322" t="s">
        <v>22</v>
      </c>
      <c r="B329" s="322" t="s">
        <v>1014</v>
      </c>
      <c r="C329" s="349">
        <v>11.619800139437601</v>
      </c>
      <c r="D329" s="340">
        <v>371366.54229999997</v>
      </c>
      <c r="E329" s="341">
        <v>1</v>
      </c>
      <c r="F329" s="340">
        <v>4315205</v>
      </c>
      <c r="G329" s="340"/>
      <c r="H329" s="340"/>
      <c r="I329" s="340"/>
      <c r="J329" s="340">
        <v>371366.54229999997</v>
      </c>
      <c r="K329" s="340">
        <v>371366.54229999997</v>
      </c>
      <c r="L329" s="340">
        <v>371366.54229999997</v>
      </c>
      <c r="M329" s="340">
        <v>371366.54229999997</v>
      </c>
      <c r="N329" s="340">
        <v>371366.54229999997</v>
      </c>
      <c r="O329" s="340">
        <v>371366.54229999997</v>
      </c>
      <c r="P329" s="340">
        <v>371366.54229999997</v>
      </c>
      <c r="Q329" s="340">
        <v>371366.54229999997</v>
      </c>
      <c r="R329" s="340">
        <v>371366.54229999997</v>
      </c>
      <c r="S329" s="340">
        <v>371366.54229999997</v>
      </c>
      <c r="T329" s="340">
        <v>371366.54229999997</v>
      </c>
      <c r="U329" s="340">
        <v>230173.03469999999</v>
      </c>
      <c r="V329" s="340"/>
      <c r="W329" s="340"/>
      <c r="X329" s="340"/>
      <c r="Y329" s="340"/>
      <c r="Z329" s="340"/>
      <c r="AA329" s="340"/>
      <c r="AB329" s="340"/>
      <c r="AC329" s="340"/>
      <c r="AD329" s="340"/>
      <c r="AE329" s="340"/>
      <c r="AF329" s="340"/>
      <c r="AG329" s="340"/>
      <c r="AH329" s="340"/>
      <c r="AI329" s="340"/>
      <c r="AJ329" s="340"/>
      <c r="AK329" s="340"/>
      <c r="AL329" s="340"/>
      <c r="AM329" s="340"/>
      <c r="AN329" s="340" t="s">
        <v>709</v>
      </c>
      <c r="AO329" s="340" t="s">
        <v>1250</v>
      </c>
      <c r="AP329" s="340" t="s">
        <v>564</v>
      </c>
      <c r="AQ329" s="340" t="s">
        <v>199</v>
      </c>
      <c r="AR329" s="340" t="s">
        <v>480</v>
      </c>
      <c r="AS329" s="340" t="s">
        <v>480</v>
      </c>
      <c r="AT329" s="340" t="s">
        <v>22</v>
      </c>
      <c r="AU329" s="340"/>
      <c r="AV329" s="340"/>
      <c r="AW329" s="340"/>
    </row>
    <row r="330" spans="1:49" ht="15" thickBot="1" x14ac:dyDescent="0.4">
      <c r="A330" s="322" t="s">
        <v>23</v>
      </c>
      <c r="B330" s="322" t="s">
        <v>1015</v>
      </c>
      <c r="C330" s="349">
        <v>8</v>
      </c>
      <c r="D330" s="340">
        <v>302792.66540203203</v>
      </c>
      <c r="E330" s="341">
        <v>1</v>
      </c>
      <c r="F330" s="340">
        <v>1074668.2286978699</v>
      </c>
      <c r="G330" s="340"/>
      <c r="H330" s="340"/>
      <c r="I330" s="340"/>
      <c r="J330" s="340">
        <v>302792.66540203203</v>
      </c>
      <c r="K330" s="340">
        <v>302792.66540203203</v>
      </c>
      <c r="L330" s="340">
        <v>302792.66540203203</v>
      </c>
      <c r="M330" s="340">
        <v>33258.046498354102</v>
      </c>
      <c r="N330" s="340">
        <v>33258.046498354102</v>
      </c>
      <c r="O330" s="340">
        <v>33258.046498354102</v>
      </c>
      <c r="P330" s="340">
        <v>33258.046498354102</v>
      </c>
      <c r="Q330" s="340">
        <v>33258.046498354102</v>
      </c>
      <c r="R330" s="340"/>
      <c r="S330" s="340"/>
      <c r="T330" s="340"/>
      <c r="U330" s="340"/>
      <c r="V330" s="340"/>
      <c r="W330" s="340"/>
      <c r="X330" s="340"/>
      <c r="Y330" s="340"/>
      <c r="Z330" s="340"/>
      <c r="AA330" s="340"/>
      <c r="AB330" s="340"/>
      <c r="AC330" s="340"/>
      <c r="AD330" s="340"/>
      <c r="AE330" s="340"/>
      <c r="AF330" s="340"/>
      <c r="AG330" s="340"/>
      <c r="AH330" s="340"/>
      <c r="AI330" s="340"/>
      <c r="AJ330" s="340"/>
      <c r="AK330" s="340"/>
      <c r="AL330" s="340"/>
      <c r="AM330" s="340"/>
      <c r="AN330" s="340" t="s">
        <v>709</v>
      </c>
      <c r="AO330" s="340" t="s">
        <v>1250</v>
      </c>
      <c r="AP330" s="340" t="s">
        <v>564</v>
      </c>
      <c r="AQ330" s="340" t="s">
        <v>199</v>
      </c>
      <c r="AR330" s="340" t="s">
        <v>373</v>
      </c>
      <c r="AS330" s="340" t="s">
        <v>373</v>
      </c>
      <c r="AT330" s="340" t="s">
        <v>23</v>
      </c>
      <c r="AU330" s="340"/>
      <c r="AV330" s="340"/>
      <c r="AW330" s="340"/>
    </row>
    <row r="331" spans="1:49" ht="15" thickBot="1" x14ac:dyDescent="0.4">
      <c r="A331" s="322" t="s">
        <v>22</v>
      </c>
      <c r="B331" s="322" t="s">
        <v>1016</v>
      </c>
      <c r="C331" s="349">
        <v>10</v>
      </c>
      <c r="D331" s="340">
        <v>261372.92543999999</v>
      </c>
      <c r="E331" s="341">
        <v>1</v>
      </c>
      <c r="F331" s="340">
        <v>2613729.2544</v>
      </c>
      <c r="G331" s="340"/>
      <c r="H331" s="340"/>
      <c r="I331" s="340"/>
      <c r="J331" s="340">
        <v>261372.92543999999</v>
      </c>
      <c r="K331" s="340">
        <v>261372.92543999999</v>
      </c>
      <c r="L331" s="340">
        <v>261372.92543999999</v>
      </c>
      <c r="M331" s="340">
        <v>261372.92543999999</v>
      </c>
      <c r="N331" s="340">
        <v>261372.92543999999</v>
      </c>
      <c r="O331" s="340">
        <v>261372.92543999999</v>
      </c>
      <c r="P331" s="340">
        <v>261372.92543999999</v>
      </c>
      <c r="Q331" s="340">
        <v>261372.92543999999</v>
      </c>
      <c r="R331" s="340">
        <v>261372.92543999999</v>
      </c>
      <c r="S331" s="340">
        <v>261372.92543999999</v>
      </c>
      <c r="T331" s="340"/>
      <c r="U331" s="340"/>
      <c r="V331" s="340"/>
      <c r="W331" s="340"/>
      <c r="X331" s="340"/>
      <c r="Y331" s="340"/>
      <c r="Z331" s="340"/>
      <c r="AA331" s="340"/>
      <c r="AB331" s="340"/>
      <c r="AC331" s="340"/>
      <c r="AD331" s="340"/>
      <c r="AE331" s="340"/>
      <c r="AF331" s="340"/>
      <c r="AG331" s="340"/>
      <c r="AH331" s="340"/>
      <c r="AI331" s="340"/>
      <c r="AJ331" s="340"/>
      <c r="AK331" s="340"/>
      <c r="AL331" s="340"/>
      <c r="AM331" s="340"/>
      <c r="AN331" s="340" t="s">
        <v>709</v>
      </c>
      <c r="AO331" s="340" t="s">
        <v>1250</v>
      </c>
      <c r="AP331" s="340" t="s">
        <v>564</v>
      </c>
      <c r="AQ331" s="340" t="s">
        <v>199</v>
      </c>
      <c r="AR331" s="340" t="s">
        <v>351</v>
      </c>
      <c r="AS331" s="340" t="s">
        <v>351</v>
      </c>
      <c r="AT331" s="340" t="s">
        <v>22</v>
      </c>
      <c r="AU331" s="340"/>
      <c r="AV331" s="340"/>
      <c r="AW331" s="340"/>
    </row>
    <row r="332" spans="1:49" ht="15" thickBot="1" x14ac:dyDescent="0.4">
      <c r="A332" s="322" t="s">
        <v>22</v>
      </c>
      <c r="B332" s="322" t="s">
        <v>1017</v>
      </c>
      <c r="C332" s="349">
        <v>5.7038558065252101</v>
      </c>
      <c r="D332" s="340">
        <v>244263.57314399999</v>
      </c>
      <c r="E332" s="341">
        <v>1</v>
      </c>
      <c r="F332" s="340">
        <v>1393244.2</v>
      </c>
      <c r="G332" s="340"/>
      <c r="H332" s="340"/>
      <c r="I332" s="340"/>
      <c r="J332" s="340">
        <v>244263.57314399999</v>
      </c>
      <c r="K332" s="340">
        <v>244263.57314399999</v>
      </c>
      <c r="L332" s="340">
        <v>244263.57314399999</v>
      </c>
      <c r="M332" s="340">
        <v>244263.57314399999</v>
      </c>
      <c r="N332" s="340">
        <v>244263.57314399999</v>
      </c>
      <c r="O332" s="340">
        <v>171926.33428000001</v>
      </c>
      <c r="P332" s="340"/>
      <c r="Q332" s="340"/>
      <c r="R332" s="340"/>
      <c r="S332" s="340"/>
      <c r="T332" s="340"/>
      <c r="U332" s="340"/>
      <c r="V332" s="340"/>
      <c r="W332" s="340"/>
      <c r="X332" s="340"/>
      <c r="Y332" s="340"/>
      <c r="Z332" s="340"/>
      <c r="AA332" s="340"/>
      <c r="AB332" s="340"/>
      <c r="AC332" s="340"/>
      <c r="AD332" s="340"/>
      <c r="AE332" s="340"/>
      <c r="AF332" s="340"/>
      <c r="AG332" s="340"/>
      <c r="AH332" s="340"/>
      <c r="AI332" s="340"/>
      <c r="AJ332" s="340"/>
      <c r="AK332" s="340"/>
      <c r="AL332" s="340"/>
      <c r="AM332" s="340"/>
      <c r="AN332" s="340" t="s">
        <v>709</v>
      </c>
      <c r="AO332" s="340" t="s">
        <v>1250</v>
      </c>
      <c r="AP332" s="340" t="s">
        <v>564</v>
      </c>
      <c r="AQ332" s="340" t="s">
        <v>199</v>
      </c>
      <c r="AR332" s="340" t="s">
        <v>480</v>
      </c>
      <c r="AS332" s="340" t="s">
        <v>480</v>
      </c>
      <c r="AT332" s="340" t="s">
        <v>22</v>
      </c>
      <c r="AU332" s="340"/>
      <c r="AV332" s="340"/>
      <c r="AW332" s="340"/>
    </row>
    <row r="333" spans="1:49" ht="15" thickBot="1" x14ac:dyDescent="0.4">
      <c r="A333" s="322" t="s">
        <v>22</v>
      </c>
      <c r="B333" s="322" t="s">
        <v>1018</v>
      </c>
      <c r="C333" s="349">
        <v>10</v>
      </c>
      <c r="D333" s="340">
        <v>197122.8840966</v>
      </c>
      <c r="E333" s="341">
        <v>1</v>
      </c>
      <c r="F333" s="340">
        <v>1237931.7121266499</v>
      </c>
      <c r="G333" s="340"/>
      <c r="H333" s="340"/>
      <c r="I333" s="340"/>
      <c r="J333" s="340">
        <v>197122.8840966</v>
      </c>
      <c r="K333" s="340">
        <v>197122.8840966</v>
      </c>
      <c r="L333" s="340">
        <v>197122.8840966</v>
      </c>
      <c r="M333" s="340">
        <v>197122.8840966</v>
      </c>
      <c r="N333" s="340">
        <v>74906.695956708107</v>
      </c>
      <c r="O333" s="340">
        <v>74906.695956708107</v>
      </c>
      <c r="P333" s="340">
        <v>74906.695956708107</v>
      </c>
      <c r="Q333" s="340">
        <v>74906.695956708107</v>
      </c>
      <c r="R333" s="340">
        <v>74906.695956708107</v>
      </c>
      <c r="S333" s="340">
        <v>74906.695956708107</v>
      </c>
      <c r="T333" s="340"/>
      <c r="U333" s="340"/>
      <c r="V333" s="340"/>
      <c r="W333" s="340"/>
      <c r="X333" s="340"/>
      <c r="Y333" s="340"/>
      <c r="Z333" s="340"/>
      <c r="AA333" s="340"/>
      <c r="AB333" s="340"/>
      <c r="AC333" s="340"/>
      <c r="AD333" s="340"/>
      <c r="AE333" s="340"/>
      <c r="AF333" s="340"/>
      <c r="AG333" s="340"/>
      <c r="AH333" s="340"/>
      <c r="AI333" s="340"/>
      <c r="AJ333" s="340"/>
      <c r="AK333" s="340"/>
      <c r="AL333" s="340"/>
      <c r="AM333" s="340"/>
      <c r="AN333" s="340" t="s">
        <v>709</v>
      </c>
      <c r="AO333" s="340" t="s">
        <v>1250</v>
      </c>
      <c r="AP333" s="340" t="s">
        <v>564</v>
      </c>
      <c r="AQ333" s="340" t="s">
        <v>199</v>
      </c>
      <c r="AR333" s="340" t="s">
        <v>490</v>
      </c>
      <c r="AS333" s="340" t="s">
        <v>490</v>
      </c>
      <c r="AT333" s="340" t="s">
        <v>22</v>
      </c>
      <c r="AU333" s="340"/>
      <c r="AV333" s="340"/>
      <c r="AW333" s="340"/>
    </row>
    <row r="334" spans="1:49" ht="15" thickBot="1" x14ac:dyDescent="0.4">
      <c r="A334" s="322" t="s">
        <v>22</v>
      </c>
      <c r="B334" s="322" t="s">
        <v>1019</v>
      </c>
      <c r="C334" s="349">
        <v>8.1459758879113693</v>
      </c>
      <c r="D334" s="340">
        <v>198933.07104000001</v>
      </c>
      <c r="E334" s="341">
        <v>1</v>
      </c>
      <c r="F334" s="340">
        <v>1109505.0719999999</v>
      </c>
      <c r="G334" s="340"/>
      <c r="H334" s="340"/>
      <c r="I334" s="340"/>
      <c r="J334" s="340">
        <v>198933.07104000001</v>
      </c>
      <c r="K334" s="340">
        <v>198933.07104000001</v>
      </c>
      <c r="L334" s="340">
        <v>128127.201398395</v>
      </c>
      <c r="M334" s="340">
        <v>113391.8504928</v>
      </c>
      <c r="N334" s="340">
        <v>113391.8504928</v>
      </c>
      <c r="O334" s="340">
        <v>113391.8504928</v>
      </c>
      <c r="P334" s="340">
        <v>113391.8504928</v>
      </c>
      <c r="Q334" s="340">
        <v>113391.8504928</v>
      </c>
      <c r="R334" s="340">
        <v>16552.476057599899</v>
      </c>
      <c r="S334" s="340"/>
      <c r="T334" s="340"/>
      <c r="U334" s="340"/>
      <c r="V334" s="340"/>
      <c r="W334" s="340"/>
      <c r="X334" s="340"/>
      <c r="Y334" s="340"/>
      <c r="Z334" s="340"/>
      <c r="AA334" s="340"/>
      <c r="AB334" s="340"/>
      <c r="AC334" s="340"/>
      <c r="AD334" s="340"/>
      <c r="AE334" s="340"/>
      <c r="AF334" s="340"/>
      <c r="AG334" s="340"/>
      <c r="AH334" s="340"/>
      <c r="AI334" s="340"/>
      <c r="AJ334" s="340"/>
      <c r="AK334" s="340"/>
      <c r="AL334" s="340"/>
      <c r="AM334" s="340"/>
      <c r="AN334" s="340" t="s">
        <v>709</v>
      </c>
      <c r="AO334" s="340" t="s">
        <v>1250</v>
      </c>
      <c r="AP334" s="340" t="s">
        <v>564</v>
      </c>
      <c r="AQ334" s="340" t="s">
        <v>199</v>
      </c>
      <c r="AR334" s="340" t="s">
        <v>480</v>
      </c>
      <c r="AS334" s="340" t="s">
        <v>480</v>
      </c>
      <c r="AT334" s="340" t="s">
        <v>22</v>
      </c>
      <c r="AU334" s="340"/>
      <c r="AV334" s="340"/>
      <c r="AW334" s="340"/>
    </row>
    <row r="335" spans="1:49" ht="15" thickBot="1" x14ac:dyDescent="0.4">
      <c r="A335" s="322" t="s">
        <v>22</v>
      </c>
      <c r="B335" s="322" t="s">
        <v>1020</v>
      </c>
      <c r="C335" s="349">
        <v>8.1459758879113693</v>
      </c>
      <c r="D335" s="340">
        <v>154856.14214400001</v>
      </c>
      <c r="E335" s="341">
        <v>1</v>
      </c>
      <c r="F335" s="340">
        <v>1261454.3999999999</v>
      </c>
      <c r="G335" s="340"/>
      <c r="H335" s="340"/>
      <c r="I335" s="340"/>
      <c r="J335" s="340">
        <v>154856.14214400001</v>
      </c>
      <c r="K335" s="340">
        <v>154856.14214400001</v>
      </c>
      <c r="L335" s="340">
        <v>154856.14214400001</v>
      </c>
      <c r="M335" s="340">
        <v>154856.14214400001</v>
      </c>
      <c r="N335" s="340">
        <v>154856.14214400001</v>
      </c>
      <c r="O335" s="340">
        <v>154856.14214400001</v>
      </c>
      <c r="P335" s="340">
        <v>154856.14214400001</v>
      </c>
      <c r="Q335" s="340">
        <v>154856.14214400001</v>
      </c>
      <c r="R335" s="340">
        <v>22605.2628479999</v>
      </c>
      <c r="S335" s="340"/>
      <c r="T335" s="340"/>
      <c r="U335" s="340"/>
      <c r="V335" s="340"/>
      <c r="W335" s="340"/>
      <c r="X335" s="340"/>
      <c r="Y335" s="340"/>
      <c r="Z335" s="340"/>
      <c r="AA335" s="340"/>
      <c r="AB335" s="340"/>
      <c r="AC335" s="340"/>
      <c r="AD335" s="340"/>
      <c r="AE335" s="340"/>
      <c r="AF335" s="340"/>
      <c r="AG335" s="340"/>
      <c r="AH335" s="340"/>
      <c r="AI335" s="340"/>
      <c r="AJ335" s="340"/>
      <c r="AK335" s="340"/>
      <c r="AL335" s="340"/>
      <c r="AM335" s="340"/>
      <c r="AN335" s="340" t="s">
        <v>709</v>
      </c>
      <c r="AO335" s="340" t="s">
        <v>1250</v>
      </c>
      <c r="AP335" s="340" t="s">
        <v>564</v>
      </c>
      <c r="AQ335" s="340" t="s">
        <v>199</v>
      </c>
      <c r="AR335" s="340" t="s">
        <v>480</v>
      </c>
      <c r="AS335" s="340" t="s">
        <v>480</v>
      </c>
      <c r="AT335" s="340" t="s">
        <v>22</v>
      </c>
      <c r="AU335" s="340"/>
      <c r="AV335" s="340"/>
      <c r="AW335" s="340"/>
    </row>
    <row r="336" spans="1:49" ht="15" thickBot="1" x14ac:dyDescent="0.4">
      <c r="A336" s="322" t="s">
        <v>22</v>
      </c>
      <c r="B336" s="322" t="s">
        <v>973</v>
      </c>
      <c r="C336" s="349">
        <v>5</v>
      </c>
      <c r="D336" s="340">
        <v>126465.17101200001</v>
      </c>
      <c r="E336" s="341">
        <v>1</v>
      </c>
      <c r="F336" s="340">
        <v>632325.85505999997</v>
      </c>
      <c r="G336" s="340"/>
      <c r="H336" s="340"/>
      <c r="I336" s="340"/>
      <c r="J336" s="340">
        <v>126465.17101200001</v>
      </c>
      <c r="K336" s="340">
        <v>126465.17101200001</v>
      </c>
      <c r="L336" s="340">
        <v>126465.17101200001</v>
      </c>
      <c r="M336" s="340">
        <v>126465.17101200001</v>
      </c>
      <c r="N336" s="340">
        <v>126465.17101200001</v>
      </c>
      <c r="O336" s="340"/>
      <c r="P336" s="340"/>
      <c r="Q336" s="340"/>
      <c r="R336" s="340"/>
      <c r="S336" s="340"/>
      <c r="T336" s="340"/>
      <c r="U336" s="340"/>
      <c r="V336" s="340"/>
      <c r="W336" s="340"/>
      <c r="X336" s="340"/>
      <c r="Y336" s="340"/>
      <c r="Z336" s="340"/>
      <c r="AA336" s="340"/>
      <c r="AB336" s="340"/>
      <c r="AC336" s="340"/>
      <c r="AD336" s="340"/>
      <c r="AE336" s="340"/>
      <c r="AF336" s="340"/>
      <c r="AG336" s="340"/>
      <c r="AH336" s="340"/>
      <c r="AI336" s="340"/>
      <c r="AJ336" s="340"/>
      <c r="AK336" s="340"/>
      <c r="AL336" s="340"/>
      <c r="AM336" s="340"/>
      <c r="AN336" s="340" t="s">
        <v>709</v>
      </c>
      <c r="AO336" s="340" t="s">
        <v>1250</v>
      </c>
      <c r="AP336" s="340" t="s">
        <v>564</v>
      </c>
      <c r="AQ336" s="340" t="s">
        <v>199</v>
      </c>
      <c r="AR336" s="340" t="s">
        <v>355</v>
      </c>
      <c r="AS336" s="340" t="s">
        <v>355</v>
      </c>
      <c r="AT336" s="340" t="s">
        <v>22</v>
      </c>
      <c r="AU336" s="340"/>
      <c r="AV336" s="340"/>
      <c r="AW336" s="340"/>
    </row>
    <row r="337" spans="1:49" ht="15" thickBot="1" x14ac:dyDescent="0.4">
      <c r="A337" s="322" t="s">
        <v>23</v>
      </c>
      <c r="B337" s="322" t="s">
        <v>1021</v>
      </c>
      <c r="C337" s="349">
        <v>16</v>
      </c>
      <c r="D337" s="340">
        <v>122972.47944463301</v>
      </c>
      <c r="E337" s="341">
        <v>1</v>
      </c>
      <c r="F337" s="340">
        <v>1967559.6711141299</v>
      </c>
      <c r="G337" s="340"/>
      <c r="H337" s="340"/>
      <c r="I337" s="340"/>
      <c r="J337" s="340">
        <v>122972.47944463301</v>
      </c>
      <c r="K337" s="340">
        <v>122972.47944463301</v>
      </c>
      <c r="L337" s="340">
        <v>122972.47944463301</v>
      </c>
      <c r="M337" s="340">
        <v>122972.47944463301</v>
      </c>
      <c r="N337" s="340">
        <v>122972.47944463301</v>
      </c>
      <c r="O337" s="340">
        <v>122972.47944463301</v>
      </c>
      <c r="P337" s="340">
        <v>122972.47944463301</v>
      </c>
      <c r="Q337" s="340">
        <v>122972.47944463301</v>
      </c>
      <c r="R337" s="340">
        <v>122972.47944463301</v>
      </c>
      <c r="S337" s="340">
        <v>122972.47944463301</v>
      </c>
      <c r="T337" s="340">
        <v>122972.47944463301</v>
      </c>
      <c r="U337" s="340">
        <v>122972.47944463301</v>
      </c>
      <c r="V337" s="340">
        <v>122972.47944463301</v>
      </c>
      <c r="W337" s="340">
        <v>122972.47944463301</v>
      </c>
      <c r="X337" s="340">
        <v>122972.47944463301</v>
      </c>
      <c r="Y337" s="340">
        <v>122972.47944463301</v>
      </c>
      <c r="Z337" s="340"/>
      <c r="AA337" s="340"/>
      <c r="AB337" s="340"/>
      <c r="AC337" s="340"/>
      <c r="AD337" s="340"/>
      <c r="AE337" s="340"/>
      <c r="AF337" s="340"/>
      <c r="AG337" s="340"/>
      <c r="AH337" s="340"/>
      <c r="AI337" s="340"/>
      <c r="AJ337" s="340"/>
      <c r="AK337" s="340"/>
      <c r="AL337" s="340"/>
      <c r="AM337" s="340"/>
      <c r="AN337" s="340" t="s">
        <v>709</v>
      </c>
      <c r="AO337" s="340" t="s">
        <v>1250</v>
      </c>
      <c r="AP337" s="340" t="s">
        <v>564</v>
      </c>
      <c r="AQ337" s="340" t="s">
        <v>199</v>
      </c>
      <c r="AR337" s="340" t="s">
        <v>373</v>
      </c>
      <c r="AS337" s="340" t="s">
        <v>373</v>
      </c>
      <c r="AT337" s="340" t="s">
        <v>23</v>
      </c>
      <c r="AU337" s="340"/>
      <c r="AV337" s="340"/>
      <c r="AW337" s="340"/>
    </row>
    <row r="338" spans="1:49" ht="15" thickBot="1" x14ac:dyDescent="0.4">
      <c r="A338" s="322" t="s">
        <v>22</v>
      </c>
      <c r="B338" s="322" t="s">
        <v>1022</v>
      </c>
      <c r="C338" s="349">
        <v>9.5858895705521494</v>
      </c>
      <c r="D338" s="340">
        <v>94876.290646399997</v>
      </c>
      <c r="E338" s="341">
        <v>1</v>
      </c>
      <c r="F338" s="340">
        <v>622686.288943336</v>
      </c>
      <c r="G338" s="340"/>
      <c r="H338" s="340"/>
      <c r="I338" s="340"/>
      <c r="J338" s="340">
        <v>94876.290646399997</v>
      </c>
      <c r="K338" s="340">
        <v>94876.290646399997</v>
      </c>
      <c r="L338" s="340">
        <v>76772.187005880201</v>
      </c>
      <c r="M338" s="340">
        <v>54079.485668447996</v>
      </c>
      <c r="N338" s="340">
        <v>54079.485668447996</v>
      </c>
      <c r="O338" s="340">
        <v>54079.485668447996</v>
      </c>
      <c r="P338" s="340">
        <v>54079.485668447996</v>
      </c>
      <c r="Q338" s="340">
        <v>54079.485668447996</v>
      </c>
      <c r="R338" s="340">
        <v>54079.485668447996</v>
      </c>
      <c r="S338" s="340">
        <v>31684.606633968</v>
      </c>
      <c r="T338" s="340"/>
      <c r="U338" s="340"/>
      <c r="V338" s="340"/>
      <c r="W338" s="340"/>
      <c r="X338" s="340"/>
      <c r="Y338" s="340"/>
      <c r="Z338" s="340"/>
      <c r="AA338" s="340"/>
      <c r="AB338" s="340"/>
      <c r="AC338" s="340"/>
      <c r="AD338" s="340"/>
      <c r="AE338" s="340"/>
      <c r="AF338" s="340"/>
      <c r="AG338" s="340"/>
      <c r="AH338" s="340"/>
      <c r="AI338" s="340"/>
      <c r="AJ338" s="340"/>
      <c r="AK338" s="340"/>
      <c r="AL338" s="340"/>
      <c r="AM338" s="340"/>
      <c r="AN338" s="340" t="s">
        <v>709</v>
      </c>
      <c r="AO338" s="340" t="s">
        <v>1250</v>
      </c>
      <c r="AP338" s="340" t="s">
        <v>564</v>
      </c>
      <c r="AQ338" s="340" t="s">
        <v>199</v>
      </c>
      <c r="AR338" s="340" t="s">
        <v>480</v>
      </c>
      <c r="AS338" s="340" t="s">
        <v>480</v>
      </c>
      <c r="AT338" s="340" t="s">
        <v>22</v>
      </c>
      <c r="AU338" s="340"/>
      <c r="AV338" s="340"/>
      <c r="AW338" s="340"/>
    </row>
    <row r="339" spans="1:49" ht="15" thickBot="1" x14ac:dyDescent="0.4">
      <c r="A339" s="322" t="s">
        <v>328</v>
      </c>
      <c r="B339" s="322" t="s">
        <v>1023</v>
      </c>
      <c r="C339" s="349">
        <v>7</v>
      </c>
      <c r="D339" s="340">
        <v>84707.199999999997</v>
      </c>
      <c r="E339" s="341">
        <v>1</v>
      </c>
      <c r="F339" s="340">
        <v>592950.4</v>
      </c>
      <c r="G339" s="340"/>
      <c r="H339" s="340"/>
      <c r="I339" s="340"/>
      <c r="J339" s="340">
        <v>84707.199999999997</v>
      </c>
      <c r="K339" s="340">
        <v>84707.199999999997</v>
      </c>
      <c r="L339" s="340">
        <v>84707.199999999997</v>
      </c>
      <c r="M339" s="340">
        <v>84707.199999999997</v>
      </c>
      <c r="N339" s="340">
        <v>84707.199999999997</v>
      </c>
      <c r="O339" s="340">
        <v>84707.199999999997</v>
      </c>
      <c r="P339" s="340">
        <v>84707.199999999997</v>
      </c>
      <c r="Q339" s="340"/>
      <c r="R339" s="340"/>
      <c r="S339" s="340"/>
      <c r="T339" s="340"/>
      <c r="U339" s="340"/>
      <c r="V339" s="340"/>
      <c r="W339" s="340"/>
      <c r="X339" s="340"/>
      <c r="Y339" s="340"/>
      <c r="Z339" s="340"/>
      <c r="AA339" s="340"/>
      <c r="AB339" s="340"/>
      <c r="AC339" s="340"/>
      <c r="AD339" s="340"/>
      <c r="AE339" s="340"/>
      <c r="AF339" s="340"/>
      <c r="AG339" s="340"/>
      <c r="AH339" s="340"/>
      <c r="AI339" s="340"/>
      <c r="AJ339" s="340"/>
      <c r="AK339" s="340"/>
      <c r="AL339" s="340"/>
      <c r="AM339" s="340"/>
      <c r="AN339" s="340" t="s">
        <v>709</v>
      </c>
      <c r="AO339" s="340" t="s">
        <v>1250</v>
      </c>
      <c r="AP339" s="340" t="s">
        <v>564</v>
      </c>
      <c r="AQ339" s="340" t="s">
        <v>199</v>
      </c>
      <c r="AR339" s="340" t="s">
        <v>358</v>
      </c>
      <c r="AS339" s="340" t="s">
        <v>358</v>
      </c>
      <c r="AT339" s="340" t="s">
        <v>328</v>
      </c>
      <c r="AU339" s="340"/>
      <c r="AV339" s="340"/>
      <c r="AW339" s="340"/>
    </row>
    <row r="340" spans="1:49" ht="15" thickBot="1" x14ac:dyDescent="0.4">
      <c r="A340" s="322" t="s">
        <v>329</v>
      </c>
      <c r="B340" s="322" t="s">
        <v>1024</v>
      </c>
      <c r="C340" s="349">
        <v>20</v>
      </c>
      <c r="D340" s="340">
        <v>71011.662367833094</v>
      </c>
      <c r="E340" s="341">
        <v>1</v>
      </c>
      <c r="F340" s="340">
        <v>1394681.25461461</v>
      </c>
      <c r="G340" s="340"/>
      <c r="H340" s="340"/>
      <c r="I340" s="340"/>
      <c r="J340" s="340">
        <v>71011.662367833094</v>
      </c>
      <c r="K340" s="340">
        <v>71011.662367833094</v>
      </c>
      <c r="L340" s="340">
        <v>71011.662367833094</v>
      </c>
      <c r="M340" s="340">
        <v>71011.662367833094</v>
      </c>
      <c r="N340" s="340">
        <v>71011.662367833094</v>
      </c>
      <c r="O340" s="340">
        <v>71011.662367833094</v>
      </c>
      <c r="P340" s="340">
        <v>71011.662367833094</v>
      </c>
      <c r="Q340" s="340">
        <v>71011.662367833094</v>
      </c>
      <c r="R340" s="340">
        <v>71011.662367833094</v>
      </c>
      <c r="S340" s="340">
        <v>71011.662367833094</v>
      </c>
      <c r="T340" s="340">
        <v>68456.463093627899</v>
      </c>
      <c r="U340" s="340">
        <v>68456.463093627899</v>
      </c>
      <c r="V340" s="340">
        <v>68456.463093627899</v>
      </c>
      <c r="W340" s="340">
        <v>68456.463093627899</v>
      </c>
      <c r="X340" s="340">
        <v>68456.463093627899</v>
      </c>
      <c r="Y340" s="340">
        <v>68456.463093627899</v>
      </c>
      <c r="Z340" s="340">
        <v>68456.463093627899</v>
      </c>
      <c r="AA340" s="340">
        <v>68456.463093627899</v>
      </c>
      <c r="AB340" s="340">
        <v>68456.463093627899</v>
      </c>
      <c r="AC340" s="340">
        <v>68456.463093627899</v>
      </c>
      <c r="AD340" s="340"/>
      <c r="AE340" s="340"/>
      <c r="AF340" s="340"/>
      <c r="AG340" s="340"/>
      <c r="AH340" s="340"/>
      <c r="AI340" s="340"/>
      <c r="AJ340" s="340"/>
      <c r="AK340" s="340"/>
      <c r="AL340" s="340"/>
      <c r="AM340" s="340"/>
      <c r="AN340" s="340" t="s">
        <v>709</v>
      </c>
      <c r="AO340" s="340" t="s">
        <v>1250</v>
      </c>
      <c r="AP340" s="340" t="s">
        <v>564</v>
      </c>
      <c r="AQ340" s="340" t="s">
        <v>199</v>
      </c>
      <c r="AR340" s="340" t="s">
        <v>370</v>
      </c>
      <c r="AS340" s="340" t="s">
        <v>370</v>
      </c>
      <c r="AT340" s="340" t="s">
        <v>329</v>
      </c>
      <c r="AU340" s="340"/>
      <c r="AV340" s="340"/>
      <c r="AW340" s="340"/>
    </row>
    <row r="341" spans="1:49" ht="15" thickBot="1" x14ac:dyDescent="0.4">
      <c r="A341" s="322" t="s">
        <v>22</v>
      </c>
      <c r="B341" s="322" t="s">
        <v>1025</v>
      </c>
      <c r="C341" s="349">
        <v>10</v>
      </c>
      <c r="D341" s="340">
        <v>60234.614968499998</v>
      </c>
      <c r="E341" s="341">
        <v>1</v>
      </c>
      <c r="F341" s="340">
        <v>461397.15065870999</v>
      </c>
      <c r="G341" s="340"/>
      <c r="H341" s="340"/>
      <c r="I341" s="340"/>
      <c r="J341" s="340">
        <v>60234.614968499998</v>
      </c>
      <c r="K341" s="340">
        <v>60234.614968499998</v>
      </c>
      <c r="L341" s="340">
        <v>60234.614968499998</v>
      </c>
      <c r="M341" s="340">
        <v>60234.614968499998</v>
      </c>
      <c r="N341" s="340">
        <v>36743.115130785001</v>
      </c>
      <c r="O341" s="340">
        <v>36743.115130785001</v>
      </c>
      <c r="P341" s="340">
        <v>36743.115130785001</v>
      </c>
      <c r="Q341" s="340">
        <v>36743.115130785001</v>
      </c>
      <c r="R341" s="340">
        <v>36743.115130785001</v>
      </c>
      <c r="S341" s="340">
        <v>36743.115130785001</v>
      </c>
      <c r="T341" s="340"/>
      <c r="U341" s="340"/>
      <c r="V341" s="340"/>
      <c r="W341" s="340"/>
      <c r="X341" s="340"/>
      <c r="Y341" s="340"/>
      <c r="Z341" s="340"/>
      <c r="AA341" s="340"/>
      <c r="AB341" s="340"/>
      <c r="AC341" s="340"/>
      <c r="AD341" s="340"/>
      <c r="AE341" s="340"/>
      <c r="AF341" s="340"/>
      <c r="AG341" s="340"/>
      <c r="AH341" s="340"/>
      <c r="AI341" s="340"/>
      <c r="AJ341" s="340"/>
      <c r="AK341" s="340"/>
      <c r="AL341" s="340"/>
      <c r="AM341" s="340"/>
      <c r="AN341" s="340" t="s">
        <v>709</v>
      </c>
      <c r="AO341" s="340" t="s">
        <v>1250</v>
      </c>
      <c r="AP341" s="340" t="s">
        <v>564</v>
      </c>
      <c r="AQ341" s="340" t="s">
        <v>199</v>
      </c>
      <c r="AR341" s="340" t="s">
        <v>499</v>
      </c>
      <c r="AS341" s="340" t="s">
        <v>499</v>
      </c>
      <c r="AT341" s="340" t="s">
        <v>22</v>
      </c>
      <c r="AU341" s="340"/>
      <c r="AV341" s="340"/>
      <c r="AW341" s="340"/>
    </row>
    <row r="342" spans="1:49" ht="15" thickBot="1" x14ac:dyDescent="0.4">
      <c r="A342" s="322" t="s">
        <v>121</v>
      </c>
      <c r="B342" s="322" t="s">
        <v>1026</v>
      </c>
      <c r="C342" s="349">
        <v>17</v>
      </c>
      <c r="D342" s="340">
        <v>57544.423999999999</v>
      </c>
      <c r="E342" s="341">
        <v>1</v>
      </c>
      <c r="F342" s="340">
        <v>426049.04800000001</v>
      </c>
      <c r="G342" s="340"/>
      <c r="H342" s="340"/>
      <c r="I342" s="340"/>
      <c r="J342" s="340">
        <v>57544.423999999999</v>
      </c>
      <c r="K342" s="340">
        <v>57544.423999999999</v>
      </c>
      <c r="L342" s="340">
        <v>57544.423999999999</v>
      </c>
      <c r="M342" s="340">
        <v>57544.423999999999</v>
      </c>
      <c r="N342" s="340">
        <v>57544.423999999999</v>
      </c>
      <c r="O342" s="340">
        <v>57544.423999999999</v>
      </c>
      <c r="P342" s="340">
        <v>7343.8639999999996</v>
      </c>
      <c r="Q342" s="340">
        <v>7343.8639999999996</v>
      </c>
      <c r="R342" s="340">
        <v>7343.8639999999996</v>
      </c>
      <c r="S342" s="340">
        <v>7343.8639999999996</v>
      </c>
      <c r="T342" s="340">
        <v>7343.8639999999996</v>
      </c>
      <c r="U342" s="340">
        <v>7343.8639999999996</v>
      </c>
      <c r="V342" s="340">
        <v>7343.8639999999996</v>
      </c>
      <c r="W342" s="340">
        <v>7343.8639999999996</v>
      </c>
      <c r="X342" s="340">
        <v>7343.8639999999996</v>
      </c>
      <c r="Y342" s="340">
        <v>7343.8639999999996</v>
      </c>
      <c r="Z342" s="340">
        <v>7343.8639999999996</v>
      </c>
      <c r="AA342" s="340"/>
      <c r="AB342" s="340"/>
      <c r="AC342" s="340"/>
      <c r="AD342" s="340"/>
      <c r="AE342" s="340"/>
      <c r="AF342" s="340"/>
      <c r="AG342" s="340"/>
      <c r="AH342" s="340"/>
      <c r="AI342" s="340"/>
      <c r="AJ342" s="340"/>
      <c r="AK342" s="340"/>
      <c r="AL342" s="340"/>
      <c r="AM342" s="340"/>
      <c r="AN342" s="340" t="s">
        <v>709</v>
      </c>
      <c r="AO342" s="340" t="s">
        <v>1250</v>
      </c>
      <c r="AP342" s="340" t="s">
        <v>564</v>
      </c>
      <c r="AQ342" s="340" t="s">
        <v>199</v>
      </c>
      <c r="AR342" s="340" t="s">
        <v>479</v>
      </c>
      <c r="AS342" s="340" t="s">
        <v>479</v>
      </c>
      <c r="AT342" s="340" t="s">
        <v>121</v>
      </c>
      <c r="AU342" s="340"/>
      <c r="AV342" s="340"/>
      <c r="AW342" s="340"/>
    </row>
    <row r="343" spans="1:49" ht="15" thickBot="1" x14ac:dyDescent="0.4">
      <c r="A343" s="322" t="s">
        <v>22</v>
      </c>
      <c r="B343" s="322" t="s">
        <v>1027</v>
      </c>
      <c r="C343" s="349">
        <v>9.5858895705521494</v>
      </c>
      <c r="D343" s="340">
        <v>53278.573703679998</v>
      </c>
      <c r="E343" s="341">
        <v>1</v>
      </c>
      <c r="F343" s="340">
        <v>510722.52399999998</v>
      </c>
      <c r="G343" s="340"/>
      <c r="H343" s="340"/>
      <c r="I343" s="340"/>
      <c r="J343" s="340">
        <v>53278.573703679998</v>
      </c>
      <c r="K343" s="340">
        <v>53278.573703679998</v>
      </c>
      <c r="L343" s="340">
        <v>53278.573703679998</v>
      </c>
      <c r="M343" s="340">
        <v>53278.573703679998</v>
      </c>
      <c r="N343" s="340">
        <v>53278.573703679998</v>
      </c>
      <c r="O343" s="340">
        <v>53278.573703679998</v>
      </c>
      <c r="P343" s="340">
        <v>53278.573703679998</v>
      </c>
      <c r="Q343" s="340">
        <v>53278.573703679998</v>
      </c>
      <c r="R343" s="340">
        <v>53278.573703679998</v>
      </c>
      <c r="S343" s="340">
        <v>31215.360666879998</v>
      </c>
      <c r="T343" s="340"/>
      <c r="U343" s="340"/>
      <c r="V343" s="340"/>
      <c r="W343" s="340"/>
      <c r="X343" s="340"/>
      <c r="Y343" s="340"/>
      <c r="Z343" s="340"/>
      <c r="AA343" s="340"/>
      <c r="AB343" s="340"/>
      <c r="AC343" s="340"/>
      <c r="AD343" s="340"/>
      <c r="AE343" s="340"/>
      <c r="AF343" s="340"/>
      <c r="AG343" s="340"/>
      <c r="AH343" s="340"/>
      <c r="AI343" s="340"/>
      <c r="AJ343" s="340"/>
      <c r="AK343" s="340"/>
      <c r="AL343" s="340"/>
      <c r="AM343" s="340"/>
      <c r="AN343" s="340" t="s">
        <v>709</v>
      </c>
      <c r="AO343" s="340" t="s">
        <v>1250</v>
      </c>
      <c r="AP343" s="340" t="s">
        <v>564</v>
      </c>
      <c r="AQ343" s="340" t="s">
        <v>199</v>
      </c>
      <c r="AR343" s="340" t="s">
        <v>480</v>
      </c>
      <c r="AS343" s="340" t="s">
        <v>480</v>
      </c>
      <c r="AT343" s="340" t="s">
        <v>22</v>
      </c>
      <c r="AU343" s="340"/>
      <c r="AV343" s="340"/>
      <c r="AW343" s="340"/>
    </row>
    <row r="344" spans="1:49" ht="15" thickBot="1" x14ac:dyDescent="0.4">
      <c r="A344" s="322" t="s">
        <v>329</v>
      </c>
      <c r="B344" s="322" t="s">
        <v>1028</v>
      </c>
      <c r="C344" s="349">
        <v>20</v>
      </c>
      <c r="D344" s="340">
        <v>53094.558043146899</v>
      </c>
      <c r="E344" s="341">
        <v>1</v>
      </c>
      <c r="F344" s="340">
        <v>1061891.1608629399</v>
      </c>
      <c r="G344" s="340"/>
      <c r="H344" s="340"/>
      <c r="I344" s="340"/>
      <c r="J344" s="340">
        <v>53094.558043146899</v>
      </c>
      <c r="K344" s="340">
        <v>53094.558043146899</v>
      </c>
      <c r="L344" s="340">
        <v>53094.558043146899</v>
      </c>
      <c r="M344" s="340">
        <v>53094.558043146899</v>
      </c>
      <c r="N344" s="340">
        <v>53094.558043146899</v>
      </c>
      <c r="O344" s="340">
        <v>53094.558043146899</v>
      </c>
      <c r="P344" s="340">
        <v>53094.558043146899</v>
      </c>
      <c r="Q344" s="340">
        <v>53094.558043146899</v>
      </c>
      <c r="R344" s="340">
        <v>53094.558043146899</v>
      </c>
      <c r="S344" s="340">
        <v>53094.558043146899</v>
      </c>
      <c r="T344" s="340">
        <v>53094.558043146899</v>
      </c>
      <c r="U344" s="340">
        <v>53094.558043146899</v>
      </c>
      <c r="V344" s="340">
        <v>53094.558043146899</v>
      </c>
      <c r="W344" s="340">
        <v>53094.558043146899</v>
      </c>
      <c r="X344" s="340">
        <v>53094.558043146899</v>
      </c>
      <c r="Y344" s="340">
        <v>53094.558043146899</v>
      </c>
      <c r="Z344" s="340">
        <v>53094.558043146899</v>
      </c>
      <c r="AA344" s="340">
        <v>53094.558043146899</v>
      </c>
      <c r="AB344" s="340">
        <v>53094.558043146899</v>
      </c>
      <c r="AC344" s="340">
        <v>53094.558043146899</v>
      </c>
      <c r="AD344" s="340"/>
      <c r="AE344" s="340"/>
      <c r="AF344" s="340"/>
      <c r="AG344" s="340"/>
      <c r="AH344" s="340"/>
      <c r="AI344" s="340"/>
      <c r="AJ344" s="340"/>
      <c r="AK344" s="340"/>
      <c r="AL344" s="340"/>
      <c r="AM344" s="340"/>
      <c r="AN344" s="340" t="s">
        <v>709</v>
      </c>
      <c r="AO344" s="340" t="s">
        <v>1250</v>
      </c>
      <c r="AP344" s="340" t="s">
        <v>564</v>
      </c>
      <c r="AQ344" s="340" t="s">
        <v>199</v>
      </c>
      <c r="AR344" s="340" t="s">
        <v>370</v>
      </c>
      <c r="AS344" s="340" t="s">
        <v>370</v>
      </c>
      <c r="AT344" s="340" t="s">
        <v>329</v>
      </c>
      <c r="AU344" s="340"/>
      <c r="AV344" s="340"/>
      <c r="AW344" s="340"/>
    </row>
    <row r="345" spans="1:49" ht="15" thickBot="1" x14ac:dyDescent="0.4">
      <c r="A345" s="322" t="s">
        <v>23</v>
      </c>
      <c r="B345" s="322" t="s">
        <v>1029</v>
      </c>
      <c r="C345" s="349">
        <v>11</v>
      </c>
      <c r="D345" s="340">
        <v>49768.698981770904</v>
      </c>
      <c r="E345" s="341">
        <v>1</v>
      </c>
      <c r="F345" s="340">
        <v>547455.68879947904</v>
      </c>
      <c r="G345" s="340"/>
      <c r="H345" s="340"/>
      <c r="I345" s="340"/>
      <c r="J345" s="340">
        <v>49768.698981770904</v>
      </c>
      <c r="K345" s="340">
        <v>49768.698981770904</v>
      </c>
      <c r="L345" s="340">
        <v>49768.698981770904</v>
      </c>
      <c r="M345" s="340">
        <v>49768.698981770904</v>
      </c>
      <c r="N345" s="340">
        <v>49768.698981770904</v>
      </c>
      <c r="O345" s="340">
        <v>49768.698981770904</v>
      </c>
      <c r="P345" s="340">
        <v>49768.698981770904</v>
      </c>
      <c r="Q345" s="340">
        <v>49768.698981770904</v>
      </c>
      <c r="R345" s="340">
        <v>49768.698981770904</v>
      </c>
      <c r="S345" s="340">
        <v>49768.698981770904</v>
      </c>
      <c r="T345" s="340">
        <v>49768.698981770904</v>
      </c>
      <c r="U345" s="340"/>
      <c r="V345" s="340"/>
      <c r="W345" s="340"/>
      <c r="X345" s="340"/>
      <c r="Y345" s="340"/>
      <c r="Z345" s="340"/>
      <c r="AA345" s="340"/>
      <c r="AB345" s="340"/>
      <c r="AC345" s="340"/>
      <c r="AD345" s="340"/>
      <c r="AE345" s="340"/>
      <c r="AF345" s="340"/>
      <c r="AG345" s="340"/>
      <c r="AH345" s="340"/>
      <c r="AI345" s="340"/>
      <c r="AJ345" s="340"/>
      <c r="AK345" s="340"/>
      <c r="AL345" s="340"/>
      <c r="AM345" s="340"/>
      <c r="AN345" s="340" t="s">
        <v>709</v>
      </c>
      <c r="AO345" s="340" t="s">
        <v>1250</v>
      </c>
      <c r="AP345" s="340" t="s">
        <v>564</v>
      </c>
      <c r="AQ345" s="340" t="s">
        <v>199</v>
      </c>
      <c r="AR345" s="340" t="s">
        <v>349</v>
      </c>
      <c r="AS345" s="340" t="s">
        <v>349</v>
      </c>
      <c r="AT345" s="340" t="s">
        <v>23</v>
      </c>
      <c r="AU345" s="340"/>
      <c r="AV345" s="340"/>
      <c r="AW345" s="340"/>
    </row>
    <row r="346" spans="1:49" ht="15" thickBot="1" x14ac:dyDescent="0.4">
      <c r="A346" s="322" t="s">
        <v>122</v>
      </c>
      <c r="B346" s="322" t="s">
        <v>1030</v>
      </c>
      <c r="C346" s="349">
        <v>10</v>
      </c>
      <c r="D346" s="340">
        <v>28548.343457347401</v>
      </c>
      <c r="E346" s="341">
        <v>1</v>
      </c>
      <c r="F346" s="340">
        <v>285483.43457347399</v>
      </c>
      <c r="G346" s="340"/>
      <c r="H346" s="340"/>
      <c r="I346" s="340"/>
      <c r="J346" s="340">
        <v>28548.343457347401</v>
      </c>
      <c r="K346" s="340">
        <v>28548.343457347401</v>
      </c>
      <c r="L346" s="340">
        <v>28548.343457347401</v>
      </c>
      <c r="M346" s="340">
        <v>28548.343457347401</v>
      </c>
      <c r="N346" s="340">
        <v>28548.343457347401</v>
      </c>
      <c r="O346" s="340">
        <v>28548.343457347401</v>
      </c>
      <c r="P346" s="340">
        <v>28548.343457347401</v>
      </c>
      <c r="Q346" s="340">
        <v>28548.343457347401</v>
      </c>
      <c r="R346" s="340">
        <v>28548.343457347401</v>
      </c>
      <c r="S346" s="340">
        <v>28548.343457347401</v>
      </c>
      <c r="T346" s="340"/>
      <c r="U346" s="340"/>
      <c r="V346" s="340"/>
      <c r="W346" s="340"/>
      <c r="X346" s="340"/>
      <c r="Y346" s="340"/>
      <c r="Z346" s="340"/>
      <c r="AA346" s="340"/>
      <c r="AB346" s="340"/>
      <c r="AC346" s="340"/>
      <c r="AD346" s="340"/>
      <c r="AE346" s="340"/>
      <c r="AF346" s="340"/>
      <c r="AG346" s="340"/>
      <c r="AH346" s="340"/>
      <c r="AI346" s="340"/>
      <c r="AJ346" s="340"/>
      <c r="AK346" s="340"/>
      <c r="AL346" s="340"/>
      <c r="AM346" s="340"/>
      <c r="AN346" s="340" t="s">
        <v>709</v>
      </c>
      <c r="AO346" s="340" t="s">
        <v>1250</v>
      </c>
      <c r="AP346" s="340" t="s">
        <v>564</v>
      </c>
      <c r="AQ346" s="340" t="s">
        <v>199</v>
      </c>
      <c r="AR346" s="340" t="s">
        <v>491</v>
      </c>
      <c r="AS346" s="340" t="s">
        <v>491</v>
      </c>
      <c r="AT346" s="340" t="s">
        <v>122</v>
      </c>
      <c r="AU346" s="340"/>
      <c r="AV346" s="340"/>
      <c r="AW346" s="340"/>
    </row>
    <row r="347" spans="1:49" ht="15" thickBot="1" x14ac:dyDescent="0.4">
      <c r="A347" s="322" t="s">
        <v>122</v>
      </c>
      <c r="B347" s="322" t="s">
        <v>1031</v>
      </c>
      <c r="C347" s="349">
        <v>10</v>
      </c>
      <c r="D347" s="340">
        <v>26388.614664365901</v>
      </c>
      <c r="E347" s="341">
        <v>1</v>
      </c>
      <c r="F347" s="340">
        <v>263886.14664365997</v>
      </c>
      <c r="G347" s="340"/>
      <c r="H347" s="340"/>
      <c r="I347" s="340"/>
      <c r="J347" s="340">
        <v>26388.614664365901</v>
      </c>
      <c r="K347" s="340">
        <v>26388.614664365901</v>
      </c>
      <c r="L347" s="340">
        <v>26388.614664365901</v>
      </c>
      <c r="M347" s="340">
        <v>26388.614664365901</v>
      </c>
      <c r="N347" s="340">
        <v>26388.614664365901</v>
      </c>
      <c r="O347" s="340">
        <v>26388.614664365901</v>
      </c>
      <c r="P347" s="340">
        <v>26388.614664365901</v>
      </c>
      <c r="Q347" s="340">
        <v>26388.614664365901</v>
      </c>
      <c r="R347" s="340">
        <v>26388.614664365901</v>
      </c>
      <c r="S347" s="340">
        <v>26388.614664365901</v>
      </c>
      <c r="T347" s="340"/>
      <c r="U347" s="340"/>
      <c r="V347" s="340"/>
      <c r="W347" s="340"/>
      <c r="X347" s="340"/>
      <c r="Y347" s="340"/>
      <c r="Z347" s="340"/>
      <c r="AA347" s="340"/>
      <c r="AB347" s="340"/>
      <c r="AC347" s="340"/>
      <c r="AD347" s="340"/>
      <c r="AE347" s="340"/>
      <c r="AF347" s="340"/>
      <c r="AG347" s="340"/>
      <c r="AH347" s="340"/>
      <c r="AI347" s="340"/>
      <c r="AJ347" s="340"/>
      <c r="AK347" s="340"/>
      <c r="AL347" s="340"/>
      <c r="AM347" s="340"/>
      <c r="AN347" s="340" t="s">
        <v>709</v>
      </c>
      <c r="AO347" s="340" t="s">
        <v>1250</v>
      </c>
      <c r="AP347" s="340" t="s">
        <v>564</v>
      </c>
      <c r="AQ347" s="340" t="s">
        <v>199</v>
      </c>
      <c r="AR347" s="340" t="s">
        <v>367</v>
      </c>
      <c r="AS347" s="340" t="s">
        <v>367</v>
      </c>
      <c r="AT347" s="340" t="s">
        <v>122</v>
      </c>
      <c r="AU347" s="340"/>
      <c r="AV347" s="340"/>
      <c r="AW347" s="340"/>
    </row>
    <row r="348" spans="1:49" ht="15" thickBot="1" x14ac:dyDescent="0.4">
      <c r="A348" s="322" t="s">
        <v>22</v>
      </c>
      <c r="B348" s="322" t="s">
        <v>1032</v>
      </c>
      <c r="C348" s="349">
        <v>4.6479200557750397</v>
      </c>
      <c r="D348" s="340">
        <v>22392.812000000002</v>
      </c>
      <c r="E348" s="341">
        <v>1</v>
      </c>
      <c r="F348" s="340">
        <v>95084.573759999999</v>
      </c>
      <c r="G348" s="340"/>
      <c r="H348" s="340"/>
      <c r="I348" s="340"/>
      <c r="J348" s="340">
        <v>22392.812000000002</v>
      </c>
      <c r="K348" s="340">
        <v>22392.812000000002</v>
      </c>
      <c r="L348" s="340">
        <v>22392.812000000002</v>
      </c>
      <c r="M348" s="340">
        <v>22392.812000000002</v>
      </c>
      <c r="N348" s="340">
        <v>5513.3257599999997</v>
      </c>
      <c r="O348" s="340"/>
      <c r="P348" s="340"/>
      <c r="Q348" s="340"/>
      <c r="R348" s="340"/>
      <c r="S348" s="340"/>
      <c r="T348" s="340"/>
      <c r="U348" s="340"/>
      <c r="V348" s="340"/>
      <c r="W348" s="340"/>
      <c r="X348" s="340"/>
      <c r="Y348" s="340"/>
      <c r="Z348" s="340"/>
      <c r="AA348" s="340"/>
      <c r="AB348" s="340"/>
      <c r="AC348" s="340"/>
      <c r="AD348" s="340"/>
      <c r="AE348" s="340"/>
      <c r="AF348" s="340"/>
      <c r="AG348" s="340"/>
      <c r="AH348" s="340"/>
      <c r="AI348" s="340"/>
      <c r="AJ348" s="340"/>
      <c r="AK348" s="340"/>
      <c r="AL348" s="340"/>
      <c r="AM348" s="340"/>
      <c r="AN348" s="340" t="s">
        <v>709</v>
      </c>
      <c r="AO348" s="340" t="s">
        <v>1250</v>
      </c>
      <c r="AP348" s="340" t="s">
        <v>564</v>
      </c>
      <c r="AQ348" s="340" t="s">
        <v>199</v>
      </c>
      <c r="AR348" s="340" t="s">
        <v>490</v>
      </c>
      <c r="AS348" s="340" t="s">
        <v>490</v>
      </c>
      <c r="AT348" s="340" t="s">
        <v>22</v>
      </c>
      <c r="AU348" s="340"/>
      <c r="AV348" s="340"/>
      <c r="AW348" s="340"/>
    </row>
    <row r="349" spans="1:49" ht="15" thickBot="1" x14ac:dyDescent="0.4">
      <c r="A349" s="322" t="s">
        <v>22</v>
      </c>
      <c r="B349" s="322" t="s">
        <v>1033</v>
      </c>
      <c r="C349" s="349">
        <v>5.7038558065252101</v>
      </c>
      <c r="D349" s="340">
        <v>18513.792000000001</v>
      </c>
      <c r="E349" s="341">
        <v>1</v>
      </c>
      <c r="F349" s="340">
        <v>105600</v>
      </c>
      <c r="G349" s="340"/>
      <c r="H349" s="340"/>
      <c r="I349" s="340"/>
      <c r="J349" s="340">
        <v>18513.792000000001</v>
      </c>
      <c r="K349" s="340">
        <v>18513.792000000001</v>
      </c>
      <c r="L349" s="340">
        <v>18513.792000000001</v>
      </c>
      <c r="M349" s="340">
        <v>18513.792000000001</v>
      </c>
      <c r="N349" s="340">
        <v>18513.792000000001</v>
      </c>
      <c r="O349" s="340">
        <v>13031.04</v>
      </c>
      <c r="P349" s="340"/>
      <c r="Q349" s="340"/>
      <c r="R349" s="340"/>
      <c r="S349" s="340"/>
      <c r="T349" s="340"/>
      <c r="U349" s="340"/>
      <c r="V349" s="340"/>
      <c r="W349" s="340"/>
      <c r="X349" s="340"/>
      <c r="Y349" s="340"/>
      <c r="Z349" s="340"/>
      <c r="AA349" s="340"/>
      <c r="AB349" s="340"/>
      <c r="AC349" s="340"/>
      <c r="AD349" s="340"/>
      <c r="AE349" s="340"/>
      <c r="AF349" s="340"/>
      <c r="AG349" s="340"/>
      <c r="AH349" s="340"/>
      <c r="AI349" s="340"/>
      <c r="AJ349" s="340"/>
      <c r="AK349" s="340"/>
      <c r="AL349" s="340"/>
      <c r="AM349" s="340"/>
      <c r="AN349" s="340" t="s">
        <v>709</v>
      </c>
      <c r="AO349" s="340" t="s">
        <v>1250</v>
      </c>
      <c r="AP349" s="340" t="s">
        <v>564</v>
      </c>
      <c r="AQ349" s="340" t="s">
        <v>199</v>
      </c>
      <c r="AR349" s="340" t="s">
        <v>480</v>
      </c>
      <c r="AS349" s="340" t="s">
        <v>480</v>
      </c>
      <c r="AT349" s="340" t="s">
        <v>22</v>
      </c>
      <c r="AU349" s="340"/>
      <c r="AV349" s="340"/>
      <c r="AW349" s="340"/>
    </row>
    <row r="350" spans="1:49" ht="15" thickBot="1" x14ac:dyDescent="0.4">
      <c r="A350" s="322" t="s">
        <v>22</v>
      </c>
      <c r="B350" s="322" t="s">
        <v>1034</v>
      </c>
      <c r="C350" s="349">
        <v>2.8571428571428599</v>
      </c>
      <c r="D350" s="340">
        <v>11882.5903</v>
      </c>
      <c r="E350" s="341">
        <v>1</v>
      </c>
      <c r="F350" s="340">
        <v>33950.258000000002</v>
      </c>
      <c r="G350" s="340"/>
      <c r="H350" s="340"/>
      <c r="I350" s="340"/>
      <c r="J350" s="340">
        <v>11882.5903</v>
      </c>
      <c r="K350" s="340">
        <v>11882.5903</v>
      </c>
      <c r="L350" s="340">
        <v>10185.0774</v>
      </c>
      <c r="M350" s="340"/>
      <c r="N350" s="340"/>
      <c r="O350" s="340"/>
      <c r="P350" s="340"/>
      <c r="Q350" s="340"/>
      <c r="R350" s="340"/>
      <c r="S350" s="340"/>
      <c r="T350" s="340"/>
      <c r="U350" s="340"/>
      <c r="V350" s="340"/>
      <c r="W350" s="340"/>
      <c r="X350" s="340"/>
      <c r="Y350" s="340"/>
      <c r="Z350" s="340"/>
      <c r="AA350" s="340"/>
      <c r="AB350" s="340"/>
      <c r="AC350" s="340"/>
      <c r="AD350" s="340"/>
      <c r="AE350" s="340"/>
      <c r="AF350" s="340"/>
      <c r="AG350" s="340"/>
      <c r="AH350" s="340"/>
      <c r="AI350" s="340"/>
      <c r="AJ350" s="340"/>
      <c r="AK350" s="340"/>
      <c r="AL350" s="340"/>
      <c r="AM350" s="340"/>
      <c r="AN350" s="340" t="s">
        <v>709</v>
      </c>
      <c r="AO350" s="340" t="s">
        <v>1250</v>
      </c>
      <c r="AP350" s="340" t="s">
        <v>564</v>
      </c>
      <c r="AQ350" s="340" t="s">
        <v>199</v>
      </c>
      <c r="AR350" s="340" t="s">
        <v>499</v>
      </c>
      <c r="AS350" s="340" t="s">
        <v>499</v>
      </c>
      <c r="AT350" s="340" t="s">
        <v>22</v>
      </c>
      <c r="AU350" s="340"/>
      <c r="AV350" s="340"/>
      <c r="AW350" s="340"/>
    </row>
    <row r="351" spans="1:49" ht="15" thickBot="1" x14ac:dyDescent="0.4">
      <c r="A351" s="322" t="s">
        <v>23</v>
      </c>
      <c r="B351" s="322" t="s">
        <v>1035</v>
      </c>
      <c r="C351" s="349">
        <v>5</v>
      </c>
      <c r="D351" s="340">
        <v>14432.763423570699</v>
      </c>
      <c r="E351" s="341">
        <v>1</v>
      </c>
      <c r="F351" s="340">
        <v>72163.817117853294</v>
      </c>
      <c r="G351" s="340"/>
      <c r="H351" s="340"/>
      <c r="I351" s="340"/>
      <c r="J351" s="340">
        <v>14432.763423570699</v>
      </c>
      <c r="K351" s="340">
        <v>14432.763423570699</v>
      </c>
      <c r="L351" s="340">
        <v>14432.763423570699</v>
      </c>
      <c r="M351" s="340">
        <v>14432.763423570699</v>
      </c>
      <c r="N351" s="340">
        <v>14432.763423570699</v>
      </c>
      <c r="O351" s="340"/>
      <c r="P351" s="340"/>
      <c r="Q351" s="340"/>
      <c r="R351" s="340"/>
      <c r="S351" s="340"/>
      <c r="T351" s="340"/>
      <c r="U351" s="340"/>
      <c r="V351" s="340"/>
      <c r="W351" s="340"/>
      <c r="X351" s="340"/>
      <c r="Y351" s="340"/>
      <c r="Z351" s="340"/>
      <c r="AA351" s="340"/>
      <c r="AB351" s="340"/>
      <c r="AC351" s="340"/>
      <c r="AD351" s="340"/>
      <c r="AE351" s="340"/>
      <c r="AF351" s="340"/>
      <c r="AG351" s="340"/>
      <c r="AH351" s="340"/>
      <c r="AI351" s="340"/>
      <c r="AJ351" s="340"/>
      <c r="AK351" s="340"/>
      <c r="AL351" s="340"/>
      <c r="AM351" s="340"/>
      <c r="AN351" s="340" t="s">
        <v>709</v>
      </c>
      <c r="AO351" s="340" t="s">
        <v>1250</v>
      </c>
      <c r="AP351" s="340" t="s">
        <v>564</v>
      </c>
      <c r="AQ351" s="340" t="s">
        <v>199</v>
      </c>
      <c r="AR351" s="340" t="s">
        <v>356</v>
      </c>
      <c r="AS351" s="340" t="s">
        <v>356</v>
      </c>
      <c r="AT351" s="340" t="s">
        <v>23</v>
      </c>
      <c r="AU351" s="340"/>
      <c r="AV351" s="340"/>
      <c r="AW351" s="340"/>
    </row>
    <row r="352" spans="1:49" ht="15" thickBot="1" x14ac:dyDescent="0.4">
      <c r="A352" s="322" t="s">
        <v>22</v>
      </c>
      <c r="B352" s="322" t="s">
        <v>1036</v>
      </c>
      <c r="C352" s="349">
        <v>4.2016806722689104</v>
      </c>
      <c r="D352" s="340">
        <v>11357.169599999999</v>
      </c>
      <c r="E352" s="341">
        <v>1</v>
      </c>
      <c r="F352" s="340">
        <v>46802.99136</v>
      </c>
      <c r="G352" s="340"/>
      <c r="H352" s="340"/>
      <c r="I352" s="340"/>
      <c r="J352" s="340">
        <v>11357.169599999999</v>
      </c>
      <c r="K352" s="340">
        <v>11357.169599999999</v>
      </c>
      <c r="L352" s="340">
        <v>11357.169599999999</v>
      </c>
      <c r="M352" s="340">
        <v>11357.169599999999</v>
      </c>
      <c r="N352" s="340">
        <v>1374.31296</v>
      </c>
      <c r="O352" s="340"/>
      <c r="P352" s="340"/>
      <c r="Q352" s="340"/>
      <c r="R352" s="340"/>
      <c r="S352" s="340"/>
      <c r="T352" s="340"/>
      <c r="U352" s="340"/>
      <c r="V352" s="340"/>
      <c r="W352" s="340"/>
      <c r="X352" s="340"/>
      <c r="Y352" s="340"/>
      <c r="Z352" s="340"/>
      <c r="AA352" s="340"/>
      <c r="AB352" s="340"/>
      <c r="AC352" s="340"/>
      <c r="AD352" s="340"/>
      <c r="AE352" s="340"/>
      <c r="AF352" s="340"/>
      <c r="AG352" s="340"/>
      <c r="AH352" s="340"/>
      <c r="AI352" s="340"/>
      <c r="AJ352" s="340"/>
      <c r="AK352" s="340"/>
      <c r="AL352" s="340"/>
      <c r="AM352" s="340"/>
      <c r="AN352" s="340" t="s">
        <v>709</v>
      </c>
      <c r="AO352" s="340" t="s">
        <v>1250</v>
      </c>
      <c r="AP352" s="340" t="s">
        <v>564</v>
      </c>
      <c r="AQ352" s="340" t="s">
        <v>199</v>
      </c>
      <c r="AR352" s="340" t="s">
        <v>499</v>
      </c>
      <c r="AS352" s="340" t="s">
        <v>499</v>
      </c>
      <c r="AT352" s="340" t="s">
        <v>22</v>
      </c>
      <c r="AU352" s="340"/>
      <c r="AV352" s="340"/>
      <c r="AW352" s="340"/>
    </row>
    <row r="353" spans="1:49" ht="15" thickBot="1" x14ac:dyDescent="0.4">
      <c r="A353" s="322" t="s">
        <v>22</v>
      </c>
      <c r="B353" s="322" t="s">
        <v>1037</v>
      </c>
      <c r="C353" s="349">
        <v>14.701558365186701</v>
      </c>
      <c r="D353" s="340">
        <v>10305.540150000001</v>
      </c>
      <c r="E353" s="341">
        <v>1</v>
      </c>
      <c r="F353" s="340">
        <v>151507.5</v>
      </c>
      <c r="G353" s="340"/>
      <c r="H353" s="340"/>
      <c r="I353" s="340"/>
      <c r="J353" s="340">
        <v>10305.540150000001</v>
      </c>
      <c r="K353" s="340">
        <v>10305.540150000001</v>
      </c>
      <c r="L353" s="340">
        <v>10305.540150000001</v>
      </c>
      <c r="M353" s="340">
        <v>10305.540150000001</v>
      </c>
      <c r="N353" s="340">
        <v>10305.540150000001</v>
      </c>
      <c r="O353" s="340">
        <v>10305.540150000001</v>
      </c>
      <c r="P353" s="340">
        <v>10305.540150000001</v>
      </c>
      <c r="Q353" s="340">
        <v>10305.540150000001</v>
      </c>
      <c r="R353" s="340">
        <v>10305.540150000001</v>
      </c>
      <c r="S353" s="340">
        <v>10305.540150000001</v>
      </c>
      <c r="T353" s="340">
        <v>10305.540150000001</v>
      </c>
      <c r="U353" s="340">
        <v>10305.540150000001</v>
      </c>
      <c r="V353" s="340">
        <v>10305.540150000001</v>
      </c>
      <c r="W353" s="340">
        <v>10305.540150000001</v>
      </c>
      <c r="X353" s="340">
        <v>7229.9378999999999</v>
      </c>
      <c r="Y353" s="340"/>
      <c r="Z353" s="340"/>
      <c r="AA353" s="340"/>
      <c r="AB353" s="340"/>
      <c r="AC353" s="340"/>
      <c r="AD353" s="340"/>
      <c r="AE353" s="340"/>
      <c r="AF353" s="340"/>
      <c r="AG353" s="340"/>
      <c r="AH353" s="340"/>
      <c r="AI353" s="340"/>
      <c r="AJ353" s="340"/>
      <c r="AK353" s="340"/>
      <c r="AL353" s="340"/>
      <c r="AM353" s="340"/>
      <c r="AN353" s="340" t="s">
        <v>709</v>
      </c>
      <c r="AO353" s="340" t="s">
        <v>1250</v>
      </c>
      <c r="AP353" s="340" t="s">
        <v>564</v>
      </c>
      <c r="AQ353" s="340" t="s">
        <v>199</v>
      </c>
      <c r="AR353" s="340" t="s">
        <v>480</v>
      </c>
      <c r="AS353" s="340" t="s">
        <v>480</v>
      </c>
      <c r="AT353" s="340" t="s">
        <v>22</v>
      </c>
      <c r="AU353" s="340"/>
      <c r="AV353" s="340"/>
      <c r="AW353" s="340"/>
    </row>
    <row r="354" spans="1:49" ht="15" thickBot="1" x14ac:dyDescent="0.4">
      <c r="A354" s="322" t="s">
        <v>23</v>
      </c>
      <c r="B354" s="322" t="s">
        <v>990</v>
      </c>
      <c r="C354" s="349">
        <v>16</v>
      </c>
      <c r="D354" s="340">
        <v>9783.6051064439998</v>
      </c>
      <c r="E354" s="341">
        <v>1</v>
      </c>
      <c r="F354" s="340">
        <v>79051.529260067502</v>
      </c>
      <c r="G354" s="340"/>
      <c r="H354" s="340"/>
      <c r="I354" s="340"/>
      <c r="J354" s="340">
        <v>9783.6051064439998</v>
      </c>
      <c r="K354" s="340">
        <v>9783.6051064439998</v>
      </c>
      <c r="L354" s="340">
        <v>9783.6051064439998</v>
      </c>
      <c r="M354" s="340">
        <v>9783.6051064439998</v>
      </c>
      <c r="N354" s="340">
        <v>9783.6051064439998</v>
      </c>
      <c r="O354" s="340">
        <v>2739.4094298043201</v>
      </c>
      <c r="P354" s="340">
        <v>2739.4094298043201</v>
      </c>
      <c r="Q354" s="340">
        <v>2739.4094298043201</v>
      </c>
      <c r="R354" s="340">
        <v>2739.4094298043201</v>
      </c>
      <c r="S354" s="340">
        <v>2739.4094298043201</v>
      </c>
      <c r="T354" s="340">
        <v>2739.4094298043201</v>
      </c>
      <c r="U354" s="340">
        <v>2739.4094298043201</v>
      </c>
      <c r="V354" s="340">
        <v>2739.4094298043201</v>
      </c>
      <c r="W354" s="340">
        <v>2739.4094298043201</v>
      </c>
      <c r="X354" s="340">
        <v>2739.4094298043201</v>
      </c>
      <c r="Y354" s="340">
        <v>2739.4094298043201</v>
      </c>
      <c r="Z354" s="340"/>
      <c r="AA354" s="340"/>
      <c r="AB354" s="340"/>
      <c r="AC354" s="340"/>
      <c r="AD354" s="340"/>
      <c r="AE354" s="340"/>
      <c r="AF354" s="340"/>
      <c r="AG354" s="340"/>
      <c r="AH354" s="340"/>
      <c r="AI354" s="340"/>
      <c r="AJ354" s="340"/>
      <c r="AK354" s="340"/>
      <c r="AL354" s="340"/>
      <c r="AM354" s="340"/>
      <c r="AN354" s="340" t="s">
        <v>709</v>
      </c>
      <c r="AO354" s="340" t="s">
        <v>1250</v>
      </c>
      <c r="AP354" s="340" t="s">
        <v>564</v>
      </c>
      <c r="AQ354" s="340" t="s">
        <v>199</v>
      </c>
      <c r="AR354" s="340" t="s">
        <v>349</v>
      </c>
      <c r="AS354" s="340" t="s">
        <v>349</v>
      </c>
      <c r="AT354" s="340" t="s">
        <v>23</v>
      </c>
      <c r="AU354" s="340"/>
      <c r="AV354" s="340"/>
      <c r="AW354" s="340"/>
    </row>
    <row r="355" spans="1:49" ht="15" thickBot="1" x14ac:dyDescent="0.4">
      <c r="A355" s="322" t="s">
        <v>121</v>
      </c>
      <c r="B355" s="322" t="s">
        <v>1038</v>
      </c>
      <c r="C355" s="349">
        <v>12</v>
      </c>
      <c r="D355" s="340">
        <v>9193.4285714285797</v>
      </c>
      <c r="E355" s="341">
        <v>1</v>
      </c>
      <c r="F355" s="340">
        <v>110321.142857143</v>
      </c>
      <c r="G355" s="340"/>
      <c r="H355" s="340"/>
      <c r="I355" s="340"/>
      <c r="J355" s="340">
        <v>9193.4285714285797</v>
      </c>
      <c r="K355" s="340">
        <v>9193.4285714285797</v>
      </c>
      <c r="L355" s="340">
        <v>9193.4285714285797</v>
      </c>
      <c r="M355" s="340">
        <v>9193.4285714285797</v>
      </c>
      <c r="N355" s="340">
        <v>9193.4285714285797</v>
      </c>
      <c r="O355" s="340">
        <v>9193.4285714285797</v>
      </c>
      <c r="P355" s="340">
        <v>9193.4285714285797</v>
      </c>
      <c r="Q355" s="340">
        <v>9193.4285714285797</v>
      </c>
      <c r="R355" s="340">
        <v>9193.4285714285797</v>
      </c>
      <c r="S355" s="340">
        <v>9193.4285714285797</v>
      </c>
      <c r="T355" s="340">
        <v>9193.4285714285797</v>
      </c>
      <c r="U355" s="340">
        <v>9193.4285714285797</v>
      </c>
      <c r="V355" s="340"/>
      <c r="W355" s="340"/>
      <c r="X355" s="340"/>
      <c r="Y355" s="340"/>
      <c r="Z355" s="340"/>
      <c r="AA355" s="340"/>
      <c r="AB355" s="340"/>
      <c r="AC355" s="340"/>
      <c r="AD355" s="340"/>
      <c r="AE355" s="340"/>
      <c r="AF355" s="340"/>
      <c r="AG355" s="340"/>
      <c r="AH355" s="340"/>
      <c r="AI355" s="340"/>
      <c r="AJ355" s="340"/>
      <c r="AK355" s="340"/>
      <c r="AL355" s="340"/>
      <c r="AM355" s="340"/>
      <c r="AN355" s="340" t="s">
        <v>709</v>
      </c>
      <c r="AO355" s="340" t="s">
        <v>1250</v>
      </c>
      <c r="AP355" s="340" t="s">
        <v>564</v>
      </c>
      <c r="AQ355" s="340" t="s">
        <v>199</v>
      </c>
      <c r="AR355" s="340" t="s">
        <v>356</v>
      </c>
      <c r="AS355" s="340" t="s">
        <v>356</v>
      </c>
      <c r="AT355" s="340" t="s">
        <v>23</v>
      </c>
      <c r="AU355" s="340"/>
      <c r="AV355" s="340"/>
      <c r="AW355" s="340"/>
    </row>
    <row r="356" spans="1:49" ht="15" thickBot="1" x14ac:dyDescent="0.4">
      <c r="A356" s="322" t="s">
        <v>122</v>
      </c>
      <c r="B356" s="322" t="s">
        <v>1039</v>
      </c>
      <c r="C356" s="349">
        <v>10</v>
      </c>
      <c r="D356" s="340">
        <v>6480.3762762575798</v>
      </c>
      <c r="E356" s="341">
        <v>1</v>
      </c>
      <c r="F356" s="340">
        <v>64803.762762575803</v>
      </c>
      <c r="G356" s="340"/>
      <c r="H356" s="340"/>
      <c r="I356" s="340"/>
      <c r="J356" s="340">
        <v>6480.3762762575798</v>
      </c>
      <c r="K356" s="340">
        <v>6480.3762762575798</v>
      </c>
      <c r="L356" s="340">
        <v>6480.3762762575798</v>
      </c>
      <c r="M356" s="340">
        <v>6480.3762762575798</v>
      </c>
      <c r="N356" s="340">
        <v>6480.3762762575798</v>
      </c>
      <c r="O356" s="340">
        <v>6480.3762762575798</v>
      </c>
      <c r="P356" s="340">
        <v>6480.3762762575798</v>
      </c>
      <c r="Q356" s="340">
        <v>6480.3762762575798</v>
      </c>
      <c r="R356" s="340">
        <v>6480.3762762575798</v>
      </c>
      <c r="S356" s="340">
        <v>6480.3762762575798</v>
      </c>
      <c r="T356" s="340"/>
      <c r="U356" s="340"/>
      <c r="V356" s="340"/>
      <c r="W356" s="340"/>
      <c r="X356" s="340"/>
      <c r="Y356" s="340"/>
      <c r="Z356" s="340"/>
      <c r="AA356" s="340"/>
      <c r="AB356" s="340"/>
      <c r="AC356" s="340"/>
      <c r="AD356" s="340"/>
      <c r="AE356" s="340"/>
      <c r="AF356" s="340"/>
      <c r="AG356" s="340"/>
      <c r="AH356" s="340"/>
      <c r="AI356" s="340"/>
      <c r="AJ356" s="340"/>
      <c r="AK356" s="340"/>
      <c r="AL356" s="340"/>
      <c r="AM356" s="340"/>
      <c r="AN356" s="340" t="s">
        <v>709</v>
      </c>
      <c r="AO356" s="340" t="s">
        <v>1250</v>
      </c>
      <c r="AP356" s="340" t="s">
        <v>564</v>
      </c>
      <c r="AQ356" s="340" t="s">
        <v>199</v>
      </c>
      <c r="AR356" s="340" t="s">
        <v>491</v>
      </c>
      <c r="AS356" s="340" t="s">
        <v>491</v>
      </c>
      <c r="AT356" s="340" t="s">
        <v>122</v>
      </c>
      <c r="AU356" s="340"/>
      <c r="AV356" s="340"/>
      <c r="AW356" s="340"/>
    </row>
    <row r="357" spans="1:49" ht="15" thickBot="1" x14ac:dyDescent="0.4">
      <c r="A357" s="322" t="s">
        <v>23</v>
      </c>
      <c r="B357" s="322" t="s">
        <v>1040</v>
      </c>
      <c r="C357" s="349">
        <v>18</v>
      </c>
      <c r="D357" s="340">
        <v>6168.4267307459504</v>
      </c>
      <c r="E357" s="341">
        <v>1</v>
      </c>
      <c r="F357" s="340">
        <v>59273.989641352397</v>
      </c>
      <c r="G357" s="340"/>
      <c r="H357" s="340"/>
      <c r="I357" s="340"/>
      <c r="J357" s="340">
        <v>6168.4267307459504</v>
      </c>
      <c r="K357" s="340">
        <v>6168.4267307459504</v>
      </c>
      <c r="L357" s="340">
        <v>6168.4267307459504</v>
      </c>
      <c r="M357" s="340">
        <v>6168.4267307459504</v>
      </c>
      <c r="N357" s="340">
        <v>6168.4267307459504</v>
      </c>
      <c r="O357" s="340">
        <v>6168.4267307459504</v>
      </c>
      <c r="P357" s="340">
        <v>1855.28577140639</v>
      </c>
      <c r="Q357" s="340">
        <v>1855.28577140639</v>
      </c>
      <c r="R357" s="340">
        <v>1855.28577140639</v>
      </c>
      <c r="S357" s="340">
        <v>1855.28577140639</v>
      </c>
      <c r="T357" s="340">
        <v>1855.28577140639</v>
      </c>
      <c r="U357" s="340">
        <v>1855.28577140639</v>
      </c>
      <c r="V357" s="340">
        <v>1855.28577140639</v>
      </c>
      <c r="W357" s="340">
        <v>1855.28577140639</v>
      </c>
      <c r="X357" s="340">
        <v>1855.28577140639</v>
      </c>
      <c r="Y357" s="340">
        <v>1855.28577140639</v>
      </c>
      <c r="Z357" s="340">
        <v>1855.28577140639</v>
      </c>
      <c r="AA357" s="340">
        <v>1855.28577140639</v>
      </c>
      <c r="AB357" s="340"/>
      <c r="AC357" s="340"/>
      <c r="AD357" s="340"/>
      <c r="AE357" s="340"/>
      <c r="AF357" s="340"/>
      <c r="AG357" s="340"/>
      <c r="AH357" s="340"/>
      <c r="AI357" s="340"/>
      <c r="AJ357" s="340"/>
      <c r="AK357" s="340"/>
      <c r="AL357" s="340"/>
      <c r="AM357" s="340"/>
      <c r="AN357" s="340" t="s">
        <v>709</v>
      </c>
      <c r="AO357" s="340" t="s">
        <v>1250</v>
      </c>
      <c r="AP357" s="340" t="s">
        <v>564</v>
      </c>
      <c r="AQ357" s="340" t="s">
        <v>199</v>
      </c>
      <c r="AR357" s="340" t="s">
        <v>356</v>
      </c>
      <c r="AS357" s="340" t="s">
        <v>356</v>
      </c>
      <c r="AT357" s="340" t="s">
        <v>23</v>
      </c>
      <c r="AU357" s="340"/>
      <c r="AV357" s="340"/>
      <c r="AW357" s="340"/>
    </row>
    <row r="358" spans="1:49" ht="15" thickBot="1" x14ac:dyDescent="0.4">
      <c r="A358" s="322" t="s">
        <v>22</v>
      </c>
      <c r="B358" s="322" t="s">
        <v>1041</v>
      </c>
      <c r="C358" s="349">
        <v>10</v>
      </c>
      <c r="D358" s="340">
        <v>6141.4877159999996</v>
      </c>
      <c r="E358" s="341">
        <v>1</v>
      </c>
      <c r="F358" s="340">
        <v>46675.3066416</v>
      </c>
      <c r="G358" s="340"/>
      <c r="H358" s="340"/>
      <c r="I358" s="340"/>
      <c r="J358" s="340">
        <v>6141.4877159999996</v>
      </c>
      <c r="K358" s="340">
        <v>6141.4877159999996</v>
      </c>
      <c r="L358" s="340">
        <v>6141.4877159999996</v>
      </c>
      <c r="M358" s="340">
        <v>6141.4877159999996</v>
      </c>
      <c r="N358" s="340">
        <v>3684.8926296</v>
      </c>
      <c r="O358" s="340">
        <v>3684.8926296</v>
      </c>
      <c r="P358" s="340">
        <v>3684.8926296</v>
      </c>
      <c r="Q358" s="340">
        <v>3684.8926296</v>
      </c>
      <c r="R358" s="340">
        <v>3684.8926296</v>
      </c>
      <c r="S358" s="340">
        <v>3684.8926296</v>
      </c>
      <c r="T358" s="340"/>
      <c r="U358" s="340"/>
      <c r="V358" s="340"/>
      <c r="W358" s="340"/>
      <c r="X358" s="340"/>
      <c r="Y358" s="340"/>
      <c r="Z358" s="340"/>
      <c r="AA358" s="340"/>
      <c r="AB358" s="340"/>
      <c r="AC358" s="340"/>
      <c r="AD358" s="340"/>
      <c r="AE358" s="340"/>
      <c r="AF358" s="340"/>
      <c r="AG358" s="340"/>
      <c r="AH358" s="340"/>
      <c r="AI358" s="340"/>
      <c r="AJ358" s="340"/>
      <c r="AK358" s="340"/>
      <c r="AL358" s="340"/>
      <c r="AM358" s="340"/>
      <c r="AN358" s="340" t="s">
        <v>709</v>
      </c>
      <c r="AO358" s="340" t="s">
        <v>1250</v>
      </c>
      <c r="AP358" s="340" t="s">
        <v>564</v>
      </c>
      <c r="AQ358" s="340" t="s">
        <v>199</v>
      </c>
      <c r="AR358" s="340" t="s">
        <v>499</v>
      </c>
      <c r="AS358" s="340" t="s">
        <v>499</v>
      </c>
      <c r="AT358" s="340" t="s">
        <v>22</v>
      </c>
      <c r="AU358" s="340"/>
      <c r="AV358" s="340"/>
      <c r="AW358" s="340"/>
    </row>
    <row r="359" spans="1:49" ht="15" thickBot="1" x14ac:dyDescent="0.4">
      <c r="A359" s="322" t="s">
        <v>122</v>
      </c>
      <c r="B359" s="322" t="s">
        <v>1042</v>
      </c>
      <c r="C359" s="349">
        <v>15</v>
      </c>
      <c r="D359" s="340">
        <v>3936</v>
      </c>
      <c r="E359" s="341">
        <v>1</v>
      </c>
      <c r="F359" s="340">
        <v>59040</v>
      </c>
      <c r="G359" s="340"/>
      <c r="H359" s="340"/>
      <c r="I359" s="340"/>
      <c r="J359" s="340">
        <v>3936</v>
      </c>
      <c r="K359" s="340">
        <v>3936</v>
      </c>
      <c r="L359" s="340">
        <v>3936</v>
      </c>
      <c r="M359" s="340">
        <v>3936</v>
      </c>
      <c r="N359" s="340">
        <v>3936</v>
      </c>
      <c r="O359" s="340">
        <v>3936</v>
      </c>
      <c r="P359" s="340">
        <v>3936</v>
      </c>
      <c r="Q359" s="340">
        <v>3936</v>
      </c>
      <c r="R359" s="340">
        <v>3936</v>
      </c>
      <c r="S359" s="340">
        <v>3936</v>
      </c>
      <c r="T359" s="340">
        <v>3936</v>
      </c>
      <c r="U359" s="340">
        <v>3936</v>
      </c>
      <c r="V359" s="340">
        <v>3936</v>
      </c>
      <c r="W359" s="340">
        <v>3936</v>
      </c>
      <c r="X359" s="340">
        <v>3936</v>
      </c>
      <c r="Y359" s="340"/>
      <c r="Z359" s="340"/>
      <c r="AA359" s="340"/>
      <c r="AB359" s="340"/>
      <c r="AC359" s="340"/>
      <c r="AD359" s="340"/>
      <c r="AE359" s="340"/>
      <c r="AF359" s="340"/>
      <c r="AG359" s="340"/>
      <c r="AH359" s="340"/>
      <c r="AI359" s="340"/>
      <c r="AJ359" s="340"/>
      <c r="AK359" s="340"/>
      <c r="AL359" s="340"/>
      <c r="AM359" s="340"/>
      <c r="AN359" s="340" t="s">
        <v>709</v>
      </c>
      <c r="AO359" s="340" t="s">
        <v>1250</v>
      </c>
      <c r="AP359" s="340" t="s">
        <v>564</v>
      </c>
      <c r="AQ359" s="340" t="s">
        <v>199</v>
      </c>
      <c r="AR359" s="340" t="s">
        <v>493</v>
      </c>
      <c r="AS359" s="340" t="s">
        <v>493</v>
      </c>
      <c r="AT359" s="340" t="s">
        <v>23</v>
      </c>
      <c r="AU359" s="340"/>
      <c r="AV359" s="340"/>
      <c r="AW359" s="340"/>
    </row>
    <row r="360" spans="1:49" ht="15" thickBot="1" x14ac:dyDescent="0.4">
      <c r="A360" s="322" t="s">
        <v>122</v>
      </c>
      <c r="B360" s="322" t="s">
        <v>1043</v>
      </c>
      <c r="C360" s="349">
        <v>2</v>
      </c>
      <c r="D360" s="340">
        <v>3380.42545133163</v>
      </c>
      <c r="E360" s="341">
        <v>1</v>
      </c>
      <c r="F360" s="340">
        <v>6760.8509026632501</v>
      </c>
      <c r="G360" s="340"/>
      <c r="H360" s="340"/>
      <c r="I360" s="340"/>
      <c r="J360" s="340">
        <v>3380.42545133163</v>
      </c>
      <c r="K360" s="340">
        <v>3380.42545133163</v>
      </c>
      <c r="L360" s="340"/>
      <c r="M360" s="340"/>
      <c r="N360" s="340"/>
      <c r="O360" s="340"/>
      <c r="P360" s="340"/>
      <c r="Q360" s="340"/>
      <c r="R360" s="340"/>
      <c r="S360" s="340"/>
      <c r="T360" s="340"/>
      <c r="U360" s="340"/>
      <c r="V360" s="340"/>
      <c r="W360" s="340"/>
      <c r="X360" s="340"/>
      <c r="Y360" s="340"/>
      <c r="Z360" s="340"/>
      <c r="AA360" s="340"/>
      <c r="AB360" s="340"/>
      <c r="AC360" s="340"/>
      <c r="AD360" s="340"/>
      <c r="AE360" s="340"/>
      <c r="AF360" s="340"/>
      <c r="AG360" s="340"/>
      <c r="AH360" s="340"/>
      <c r="AI360" s="340"/>
      <c r="AJ360" s="340"/>
      <c r="AK360" s="340"/>
      <c r="AL360" s="340"/>
      <c r="AM360" s="340"/>
      <c r="AN360" s="340" t="s">
        <v>709</v>
      </c>
      <c r="AO360" s="340" t="s">
        <v>1250</v>
      </c>
      <c r="AP360" s="340" t="s">
        <v>564</v>
      </c>
      <c r="AQ360" s="340" t="s">
        <v>199</v>
      </c>
      <c r="AR360" s="340" t="s">
        <v>379</v>
      </c>
      <c r="AS360" s="340" t="s">
        <v>379</v>
      </c>
      <c r="AT360" s="340" t="s">
        <v>122</v>
      </c>
      <c r="AU360" s="340"/>
      <c r="AV360" s="340"/>
      <c r="AW360" s="340"/>
    </row>
    <row r="361" spans="1:49" ht="15" thickBot="1" x14ac:dyDescent="0.4">
      <c r="A361" s="322" t="s">
        <v>22</v>
      </c>
      <c r="B361" s="322" t="s">
        <v>1044</v>
      </c>
      <c r="C361" s="349">
        <v>8</v>
      </c>
      <c r="D361" s="340">
        <v>1590.4349999999999</v>
      </c>
      <c r="E361" s="341">
        <v>1</v>
      </c>
      <c r="F361" s="340">
        <v>8779.2011999999995</v>
      </c>
      <c r="G361" s="340"/>
      <c r="H361" s="340"/>
      <c r="I361" s="340"/>
      <c r="J361" s="340">
        <v>1590.4349999999999</v>
      </c>
      <c r="K361" s="340">
        <v>1590.4349999999999</v>
      </c>
      <c r="L361" s="340">
        <v>1590.4349999999999</v>
      </c>
      <c r="M361" s="340">
        <v>1590.4349999999999</v>
      </c>
      <c r="N361" s="340">
        <v>604.36530000000005</v>
      </c>
      <c r="O361" s="340">
        <v>604.36530000000005</v>
      </c>
      <c r="P361" s="340">
        <v>604.36530000000005</v>
      </c>
      <c r="Q361" s="340">
        <v>604.36530000000005</v>
      </c>
      <c r="R361" s="340"/>
      <c r="S361" s="340"/>
      <c r="T361" s="340"/>
      <c r="U361" s="340"/>
      <c r="V361" s="340"/>
      <c r="W361" s="340"/>
      <c r="X361" s="340"/>
      <c r="Y361" s="340"/>
      <c r="Z361" s="340"/>
      <c r="AA361" s="340"/>
      <c r="AB361" s="340"/>
      <c r="AC361" s="340"/>
      <c r="AD361" s="340"/>
      <c r="AE361" s="340"/>
      <c r="AF361" s="340"/>
      <c r="AG361" s="340"/>
      <c r="AH361" s="340"/>
      <c r="AI361" s="340"/>
      <c r="AJ361" s="340"/>
      <c r="AK361" s="340"/>
      <c r="AL361" s="340"/>
      <c r="AM361" s="340"/>
      <c r="AN361" s="340" t="s">
        <v>709</v>
      </c>
      <c r="AO361" s="340" t="s">
        <v>1250</v>
      </c>
      <c r="AP361" s="340" t="s">
        <v>564</v>
      </c>
      <c r="AQ361" s="340" t="s">
        <v>199</v>
      </c>
      <c r="AR361" s="340" t="s">
        <v>490</v>
      </c>
      <c r="AS361" s="340" t="s">
        <v>490</v>
      </c>
      <c r="AT361" s="340" t="s">
        <v>22</v>
      </c>
      <c r="AU361" s="340"/>
      <c r="AV361" s="340"/>
      <c r="AW361" s="340"/>
    </row>
    <row r="362" spans="1:49" ht="15" thickBot="1" x14ac:dyDescent="0.4">
      <c r="A362" s="322" t="s">
        <v>329</v>
      </c>
      <c r="B362" s="322" t="s">
        <v>1045</v>
      </c>
      <c r="C362" s="349">
        <v>20</v>
      </c>
      <c r="D362" s="340">
        <v>1164.8</v>
      </c>
      <c r="E362" s="341">
        <v>1</v>
      </c>
      <c r="F362" s="340">
        <v>23296</v>
      </c>
      <c r="G362" s="340"/>
      <c r="H362" s="340"/>
      <c r="I362" s="340"/>
      <c r="J362" s="340">
        <v>1164.8</v>
      </c>
      <c r="K362" s="340">
        <v>1164.8</v>
      </c>
      <c r="L362" s="340">
        <v>1164.8</v>
      </c>
      <c r="M362" s="340">
        <v>1164.8</v>
      </c>
      <c r="N362" s="340">
        <v>1164.8</v>
      </c>
      <c r="O362" s="340">
        <v>1164.8</v>
      </c>
      <c r="P362" s="340">
        <v>1164.8</v>
      </c>
      <c r="Q362" s="340">
        <v>1164.8</v>
      </c>
      <c r="R362" s="340">
        <v>1164.8</v>
      </c>
      <c r="S362" s="340">
        <v>1164.8</v>
      </c>
      <c r="T362" s="340">
        <v>1164.8</v>
      </c>
      <c r="U362" s="340">
        <v>1164.8</v>
      </c>
      <c r="V362" s="340">
        <v>1164.8</v>
      </c>
      <c r="W362" s="340">
        <v>1164.8</v>
      </c>
      <c r="X362" s="340">
        <v>1164.8</v>
      </c>
      <c r="Y362" s="340">
        <v>1164.8</v>
      </c>
      <c r="Z362" s="340">
        <v>1164.8</v>
      </c>
      <c r="AA362" s="340">
        <v>1164.8</v>
      </c>
      <c r="AB362" s="340">
        <v>1164.8</v>
      </c>
      <c r="AC362" s="340">
        <v>1164.8</v>
      </c>
      <c r="AD362" s="340"/>
      <c r="AE362" s="340"/>
      <c r="AF362" s="340"/>
      <c r="AG362" s="340"/>
      <c r="AH362" s="340"/>
      <c r="AI362" s="340"/>
      <c r="AJ362" s="340"/>
      <c r="AK362" s="340"/>
      <c r="AL362" s="340"/>
      <c r="AM362" s="340"/>
      <c r="AN362" s="340" t="s">
        <v>709</v>
      </c>
      <c r="AO362" s="340" t="s">
        <v>1250</v>
      </c>
      <c r="AP362" s="340" t="s">
        <v>564</v>
      </c>
      <c r="AQ362" s="340" t="s">
        <v>199</v>
      </c>
      <c r="AR362" s="340" t="s">
        <v>369</v>
      </c>
      <c r="AS362" s="340" t="s">
        <v>369</v>
      </c>
      <c r="AT362" s="340" t="s">
        <v>329</v>
      </c>
      <c r="AU362" s="340"/>
      <c r="AV362" s="340"/>
      <c r="AW362" s="340"/>
    </row>
    <row r="363" spans="1:49" ht="15" thickBot="1" x14ac:dyDescent="0.4">
      <c r="A363" s="322" t="s">
        <v>329</v>
      </c>
      <c r="B363" s="322" t="s">
        <v>1046</v>
      </c>
      <c r="C363" s="349">
        <v>20</v>
      </c>
      <c r="D363" s="340">
        <v>1093.68</v>
      </c>
      <c r="E363" s="341">
        <v>1</v>
      </c>
      <c r="F363" s="340">
        <v>21873.599999999999</v>
      </c>
      <c r="G363" s="340"/>
      <c r="H363" s="340"/>
      <c r="I363" s="340"/>
      <c r="J363" s="340">
        <v>1093.68</v>
      </c>
      <c r="K363" s="340">
        <v>1093.68</v>
      </c>
      <c r="L363" s="340">
        <v>1093.68</v>
      </c>
      <c r="M363" s="340">
        <v>1093.68</v>
      </c>
      <c r="N363" s="340">
        <v>1093.68</v>
      </c>
      <c r="O363" s="340">
        <v>1093.68</v>
      </c>
      <c r="P363" s="340">
        <v>1093.68</v>
      </c>
      <c r="Q363" s="340">
        <v>1093.68</v>
      </c>
      <c r="R363" s="340">
        <v>1093.68</v>
      </c>
      <c r="S363" s="340">
        <v>1093.68</v>
      </c>
      <c r="T363" s="340">
        <v>1093.68</v>
      </c>
      <c r="U363" s="340">
        <v>1093.68</v>
      </c>
      <c r="V363" s="340">
        <v>1093.68</v>
      </c>
      <c r="W363" s="340">
        <v>1093.68</v>
      </c>
      <c r="X363" s="340">
        <v>1093.68</v>
      </c>
      <c r="Y363" s="340">
        <v>1093.68</v>
      </c>
      <c r="Z363" s="340">
        <v>1093.68</v>
      </c>
      <c r="AA363" s="340">
        <v>1093.68</v>
      </c>
      <c r="AB363" s="340">
        <v>1093.68</v>
      </c>
      <c r="AC363" s="340">
        <v>1093.68</v>
      </c>
      <c r="AD363" s="340"/>
      <c r="AE363" s="340"/>
      <c r="AF363" s="340"/>
      <c r="AG363" s="340"/>
      <c r="AH363" s="340"/>
      <c r="AI363" s="340"/>
      <c r="AJ363" s="340"/>
      <c r="AK363" s="340"/>
      <c r="AL363" s="340"/>
      <c r="AM363" s="340"/>
      <c r="AN363" s="340" t="s">
        <v>709</v>
      </c>
      <c r="AO363" s="340" t="s">
        <v>1250</v>
      </c>
      <c r="AP363" s="340" t="s">
        <v>564</v>
      </c>
      <c r="AQ363" s="340" t="s">
        <v>199</v>
      </c>
      <c r="AR363" s="340" t="s">
        <v>624</v>
      </c>
      <c r="AS363" s="340" t="s">
        <v>624</v>
      </c>
      <c r="AT363" s="340" t="s">
        <v>329</v>
      </c>
      <c r="AU363" s="340"/>
      <c r="AV363" s="340"/>
      <c r="AW363" s="340"/>
    </row>
    <row r="364" spans="1:49" ht="15" thickBot="1" x14ac:dyDescent="0.4">
      <c r="A364" s="322" t="s">
        <v>329</v>
      </c>
      <c r="B364" s="322" t="s">
        <v>1047</v>
      </c>
      <c r="C364" s="349">
        <v>20</v>
      </c>
      <c r="D364" s="340">
        <v>944.75706331499998</v>
      </c>
      <c r="E364" s="341">
        <v>1</v>
      </c>
      <c r="F364" s="340">
        <v>16958.136687894999</v>
      </c>
      <c r="G364" s="340"/>
      <c r="H364" s="340"/>
      <c r="I364" s="340"/>
      <c r="J364" s="340">
        <v>944.75706331499998</v>
      </c>
      <c r="K364" s="340">
        <v>944.75706331499998</v>
      </c>
      <c r="L364" s="340">
        <v>944.75706331499998</v>
      </c>
      <c r="M364" s="340">
        <v>944.75706331499998</v>
      </c>
      <c r="N364" s="340">
        <v>944.75706331499998</v>
      </c>
      <c r="O364" s="340">
        <v>944.75706331499998</v>
      </c>
      <c r="P364" s="340">
        <v>944.75706331499998</v>
      </c>
      <c r="Q364" s="340">
        <v>944.75706331499998</v>
      </c>
      <c r="R364" s="340">
        <v>944.75706331499998</v>
      </c>
      <c r="S364" s="340">
        <v>944.75706331499998</v>
      </c>
      <c r="T364" s="340">
        <v>751.05660547450304</v>
      </c>
      <c r="U364" s="340">
        <v>751.05660547450304</v>
      </c>
      <c r="V364" s="340">
        <v>751.05660547450304</v>
      </c>
      <c r="W364" s="340">
        <v>751.05660547450304</v>
      </c>
      <c r="X364" s="340">
        <v>751.05660547450304</v>
      </c>
      <c r="Y364" s="340">
        <v>751.05660547450304</v>
      </c>
      <c r="Z364" s="340">
        <v>751.05660547450304</v>
      </c>
      <c r="AA364" s="340">
        <v>751.05660547450304</v>
      </c>
      <c r="AB364" s="340">
        <v>751.05660547450304</v>
      </c>
      <c r="AC364" s="340">
        <v>751.05660547450304</v>
      </c>
      <c r="AD364" s="340"/>
      <c r="AE364" s="340"/>
      <c r="AF364" s="340"/>
      <c r="AG364" s="340"/>
      <c r="AH364" s="340"/>
      <c r="AI364" s="340"/>
      <c r="AJ364" s="340"/>
      <c r="AK364" s="340"/>
      <c r="AL364" s="340"/>
      <c r="AM364" s="340"/>
      <c r="AN364" s="340" t="s">
        <v>709</v>
      </c>
      <c r="AO364" s="340" t="s">
        <v>1250</v>
      </c>
      <c r="AP364" s="340" t="s">
        <v>564</v>
      </c>
      <c r="AQ364" s="340" t="s">
        <v>199</v>
      </c>
      <c r="AR364" s="340" t="s">
        <v>370</v>
      </c>
      <c r="AS364" s="340" t="s">
        <v>370</v>
      </c>
      <c r="AT364" s="340" t="s">
        <v>329</v>
      </c>
      <c r="AU364" s="340"/>
      <c r="AV364" s="340"/>
      <c r="AW364" s="340"/>
    </row>
    <row r="365" spans="1:49" ht="15" thickBot="1" x14ac:dyDescent="0.4">
      <c r="A365" s="322" t="s">
        <v>750</v>
      </c>
      <c r="B365" s="322" t="s">
        <v>1048</v>
      </c>
      <c r="C365" s="349">
        <v>7</v>
      </c>
      <c r="D365" s="340">
        <v>868.60685577599997</v>
      </c>
      <c r="E365" s="341">
        <v>1</v>
      </c>
      <c r="F365" s="340">
        <v>6080.2479904319998</v>
      </c>
      <c r="G365" s="340"/>
      <c r="H365" s="340"/>
      <c r="I365" s="340"/>
      <c r="J365" s="340">
        <v>868.60685577599997</v>
      </c>
      <c r="K365" s="340">
        <v>868.60685577599997</v>
      </c>
      <c r="L365" s="340">
        <v>868.60685577599997</v>
      </c>
      <c r="M365" s="340">
        <v>868.60685577599997</v>
      </c>
      <c r="N365" s="340">
        <v>868.60685577599997</v>
      </c>
      <c r="O365" s="340">
        <v>868.60685577599997</v>
      </c>
      <c r="P365" s="340">
        <v>868.60685577599997</v>
      </c>
      <c r="Q365" s="340"/>
      <c r="R365" s="340"/>
      <c r="S365" s="340"/>
      <c r="T365" s="340"/>
      <c r="U365" s="340"/>
      <c r="V365" s="340"/>
      <c r="W365" s="340"/>
      <c r="X365" s="340"/>
      <c r="Y365" s="340"/>
      <c r="Z365" s="340"/>
      <c r="AA365" s="340"/>
      <c r="AB365" s="340"/>
      <c r="AC365" s="340"/>
      <c r="AD365" s="340"/>
      <c r="AE365" s="340"/>
      <c r="AF365" s="340"/>
      <c r="AG365" s="340"/>
      <c r="AH365" s="340"/>
      <c r="AI365" s="340"/>
      <c r="AJ365" s="340"/>
      <c r="AK365" s="340"/>
      <c r="AL365" s="340"/>
      <c r="AM365" s="340"/>
      <c r="AN365" s="340" t="s">
        <v>709</v>
      </c>
      <c r="AO365" s="340" t="s">
        <v>1250</v>
      </c>
      <c r="AP365" s="340" t="s">
        <v>564</v>
      </c>
      <c r="AQ365" s="340" t="s">
        <v>199</v>
      </c>
      <c r="AR365" s="340" t="s">
        <v>358</v>
      </c>
      <c r="AS365" s="340" t="s">
        <v>358</v>
      </c>
      <c r="AT365" s="340" t="s">
        <v>328</v>
      </c>
      <c r="AU365" s="340"/>
      <c r="AV365" s="340"/>
      <c r="AW365" s="340"/>
    </row>
    <row r="366" spans="1:49" ht="15" thickBot="1" x14ac:dyDescent="0.4">
      <c r="A366" s="322" t="s">
        <v>23</v>
      </c>
      <c r="B366" s="322" t="s">
        <v>1049</v>
      </c>
      <c r="C366" s="349">
        <v>16.5</v>
      </c>
      <c r="D366" s="340">
        <v>644</v>
      </c>
      <c r="E366" s="341">
        <v>1</v>
      </c>
      <c r="F366" s="340">
        <v>10626</v>
      </c>
      <c r="G366" s="340"/>
      <c r="H366" s="340"/>
      <c r="I366" s="340"/>
      <c r="J366" s="340">
        <v>644</v>
      </c>
      <c r="K366" s="340">
        <v>644</v>
      </c>
      <c r="L366" s="340">
        <v>644</v>
      </c>
      <c r="M366" s="340">
        <v>644</v>
      </c>
      <c r="N366" s="340">
        <v>644</v>
      </c>
      <c r="O366" s="340">
        <v>644</v>
      </c>
      <c r="P366" s="340">
        <v>644</v>
      </c>
      <c r="Q366" s="340">
        <v>644</v>
      </c>
      <c r="R366" s="340">
        <v>644</v>
      </c>
      <c r="S366" s="340">
        <v>644</v>
      </c>
      <c r="T366" s="340">
        <v>644</v>
      </c>
      <c r="U366" s="340">
        <v>644</v>
      </c>
      <c r="V366" s="340">
        <v>644</v>
      </c>
      <c r="W366" s="340">
        <v>644</v>
      </c>
      <c r="X366" s="340">
        <v>644</v>
      </c>
      <c r="Y366" s="340">
        <v>644</v>
      </c>
      <c r="Z366" s="340">
        <v>322</v>
      </c>
      <c r="AA366" s="340"/>
      <c r="AB366" s="340"/>
      <c r="AC366" s="340"/>
      <c r="AD366" s="340"/>
      <c r="AE366" s="340"/>
      <c r="AF366" s="340"/>
      <c r="AG366" s="340"/>
      <c r="AH366" s="340"/>
      <c r="AI366" s="340"/>
      <c r="AJ366" s="340"/>
      <c r="AK366" s="340"/>
      <c r="AL366" s="340"/>
      <c r="AM366" s="340"/>
      <c r="AN366" s="340" t="s">
        <v>709</v>
      </c>
      <c r="AO366" s="340" t="s">
        <v>1250</v>
      </c>
      <c r="AP366" s="340" t="s">
        <v>564</v>
      </c>
      <c r="AQ366" s="340" t="s">
        <v>199</v>
      </c>
      <c r="AR366" s="340" t="s">
        <v>495</v>
      </c>
      <c r="AS366" s="340" t="s">
        <v>495</v>
      </c>
      <c r="AT366" s="340" t="s">
        <v>23</v>
      </c>
      <c r="AU366" s="340"/>
      <c r="AV366" s="340"/>
      <c r="AW366" s="340"/>
    </row>
    <row r="367" spans="1:49" ht="15" thickBot="1" x14ac:dyDescent="0.4">
      <c r="A367" s="322" t="s">
        <v>23</v>
      </c>
      <c r="B367" s="322" t="s">
        <v>993</v>
      </c>
      <c r="C367" s="349">
        <v>2</v>
      </c>
      <c r="D367" s="340">
        <v>633.45723051000004</v>
      </c>
      <c r="E367" s="341">
        <v>1</v>
      </c>
      <c r="F367" s="340">
        <v>1266.9144610200001</v>
      </c>
      <c r="G367" s="340"/>
      <c r="H367" s="340"/>
      <c r="I367" s="340"/>
      <c r="J367" s="340">
        <v>633.45723051000004</v>
      </c>
      <c r="K367" s="340">
        <v>633.45723051000004</v>
      </c>
      <c r="L367" s="340"/>
      <c r="M367" s="340"/>
      <c r="N367" s="340"/>
      <c r="O367" s="340"/>
      <c r="P367" s="340"/>
      <c r="Q367" s="340"/>
      <c r="R367" s="340"/>
      <c r="S367" s="340"/>
      <c r="T367" s="340"/>
      <c r="U367" s="340"/>
      <c r="V367" s="340"/>
      <c r="W367" s="340"/>
      <c r="X367" s="340"/>
      <c r="Y367" s="340"/>
      <c r="Z367" s="340"/>
      <c r="AA367" s="340"/>
      <c r="AB367" s="340"/>
      <c r="AC367" s="340"/>
      <c r="AD367" s="340"/>
      <c r="AE367" s="340"/>
      <c r="AF367" s="340"/>
      <c r="AG367" s="340"/>
      <c r="AH367" s="340"/>
      <c r="AI367" s="340"/>
      <c r="AJ367" s="340"/>
      <c r="AK367" s="340"/>
      <c r="AL367" s="340"/>
      <c r="AM367" s="340"/>
      <c r="AN367" s="340" t="s">
        <v>709</v>
      </c>
      <c r="AO367" s="340" t="s">
        <v>1250</v>
      </c>
      <c r="AP367" s="340" t="s">
        <v>564</v>
      </c>
      <c r="AQ367" s="340" t="s">
        <v>199</v>
      </c>
      <c r="AR367" s="340" t="s">
        <v>349</v>
      </c>
      <c r="AS367" s="340" t="s">
        <v>349</v>
      </c>
      <c r="AT367" s="340" t="s">
        <v>23</v>
      </c>
      <c r="AU367" s="340"/>
      <c r="AV367" s="340"/>
      <c r="AW367" s="340"/>
    </row>
    <row r="368" spans="1:49" ht="15" thickBot="1" x14ac:dyDescent="0.4">
      <c r="A368" s="322" t="s">
        <v>23</v>
      </c>
      <c r="B368" s="322" t="s">
        <v>1050</v>
      </c>
      <c r="C368" s="349">
        <v>6</v>
      </c>
      <c r="D368" s="340">
        <v>146.82082846860001</v>
      </c>
      <c r="E368" s="341">
        <v>1</v>
      </c>
      <c r="F368" s="340">
        <v>880.92497081160002</v>
      </c>
      <c r="G368" s="340"/>
      <c r="H368" s="340"/>
      <c r="I368" s="340"/>
      <c r="J368" s="340">
        <v>146.82082846860001</v>
      </c>
      <c r="K368" s="340">
        <v>146.82082846860001</v>
      </c>
      <c r="L368" s="340">
        <v>146.82082846860001</v>
      </c>
      <c r="M368" s="340">
        <v>146.82082846860001</v>
      </c>
      <c r="N368" s="340">
        <v>146.82082846860001</v>
      </c>
      <c r="O368" s="340">
        <v>146.82082846860001</v>
      </c>
      <c r="P368" s="340"/>
      <c r="Q368" s="340"/>
      <c r="R368" s="340"/>
      <c r="S368" s="340"/>
      <c r="T368" s="340"/>
      <c r="U368" s="340"/>
      <c r="V368" s="340"/>
      <c r="W368" s="340"/>
      <c r="X368" s="340"/>
      <c r="Y368" s="340"/>
      <c r="Z368" s="340"/>
      <c r="AA368" s="340"/>
      <c r="AB368" s="340"/>
      <c r="AC368" s="340"/>
      <c r="AD368" s="340"/>
      <c r="AE368" s="340"/>
      <c r="AF368" s="340"/>
      <c r="AG368" s="340"/>
      <c r="AH368" s="340"/>
      <c r="AI368" s="340"/>
      <c r="AJ368" s="340"/>
      <c r="AK368" s="340"/>
      <c r="AL368" s="340"/>
      <c r="AM368" s="340"/>
      <c r="AN368" s="340" t="s">
        <v>709</v>
      </c>
      <c r="AO368" s="340" t="s">
        <v>1250</v>
      </c>
      <c r="AP368" s="340" t="s">
        <v>564</v>
      </c>
      <c r="AQ368" s="340" t="s">
        <v>199</v>
      </c>
      <c r="AR368" s="340" t="s">
        <v>686</v>
      </c>
      <c r="AS368" s="340" t="s">
        <v>686</v>
      </c>
      <c r="AT368" s="340" t="s">
        <v>23</v>
      </c>
      <c r="AU368" s="340"/>
      <c r="AV368" s="340"/>
      <c r="AW368" s="340"/>
    </row>
    <row r="369" spans="1:49" ht="15" thickBot="1" x14ac:dyDescent="0.4">
      <c r="A369" s="322" t="s">
        <v>122</v>
      </c>
      <c r="B369" s="322" t="s">
        <v>1051</v>
      </c>
      <c r="C369" s="349">
        <v>15</v>
      </c>
      <c r="D369" s="340">
        <v>96.086645178669599</v>
      </c>
      <c r="E369" s="341">
        <v>1</v>
      </c>
      <c r="F369" s="340">
        <v>1441.2996776800401</v>
      </c>
      <c r="G369" s="340"/>
      <c r="H369" s="340"/>
      <c r="I369" s="340"/>
      <c r="J369" s="340">
        <v>96.086645178669599</v>
      </c>
      <c r="K369" s="340">
        <v>96.086645178669599</v>
      </c>
      <c r="L369" s="340">
        <v>96.086645178669599</v>
      </c>
      <c r="M369" s="340">
        <v>96.086645178669599</v>
      </c>
      <c r="N369" s="340">
        <v>96.086645178669599</v>
      </c>
      <c r="O369" s="340">
        <v>96.086645178669599</v>
      </c>
      <c r="P369" s="340">
        <v>96.086645178669599</v>
      </c>
      <c r="Q369" s="340">
        <v>96.086645178669599</v>
      </c>
      <c r="R369" s="340">
        <v>96.086645178669599</v>
      </c>
      <c r="S369" s="340">
        <v>96.086645178669599</v>
      </c>
      <c r="T369" s="340">
        <v>96.086645178669599</v>
      </c>
      <c r="U369" s="340">
        <v>96.086645178669599</v>
      </c>
      <c r="V369" s="340">
        <v>96.086645178669599</v>
      </c>
      <c r="W369" s="340">
        <v>96.086645178669599</v>
      </c>
      <c r="X369" s="340">
        <v>96.086645178669599</v>
      </c>
      <c r="Y369" s="340"/>
      <c r="Z369" s="340"/>
      <c r="AA369" s="340"/>
      <c r="AB369" s="340"/>
      <c r="AC369" s="340"/>
      <c r="AD369" s="340"/>
      <c r="AE369" s="340"/>
      <c r="AF369" s="340"/>
      <c r="AG369" s="340"/>
      <c r="AH369" s="340"/>
      <c r="AI369" s="340"/>
      <c r="AJ369" s="340"/>
      <c r="AK369" s="340"/>
      <c r="AL369" s="340"/>
      <c r="AM369" s="340"/>
      <c r="AN369" s="340" t="s">
        <v>709</v>
      </c>
      <c r="AO369" s="340" t="s">
        <v>1250</v>
      </c>
      <c r="AP369" s="340" t="s">
        <v>564</v>
      </c>
      <c r="AQ369" s="340" t="s">
        <v>199</v>
      </c>
      <c r="AR369" s="340" t="s">
        <v>131</v>
      </c>
      <c r="AS369" s="340" t="s">
        <v>131</v>
      </c>
      <c r="AT369" s="340" t="s">
        <v>122</v>
      </c>
      <c r="AU369" s="340"/>
      <c r="AV369" s="340"/>
      <c r="AW369" s="340"/>
    </row>
    <row r="370" spans="1:49" ht="15" thickBot="1" x14ac:dyDescent="0.4">
      <c r="A370" s="322" t="s">
        <v>23</v>
      </c>
      <c r="B370" s="322" t="s">
        <v>998</v>
      </c>
      <c r="C370" s="349">
        <v>15</v>
      </c>
      <c r="D370" s="340">
        <v>0</v>
      </c>
      <c r="E370" s="341">
        <v>1</v>
      </c>
      <c r="F370" s="340">
        <v>0</v>
      </c>
      <c r="G370" s="340"/>
      <c r="H370" s="340"/>
      <c r="I370" s="340"/>
      <c r="J370" s="340"/>
      <c r="K370" s="340"/>
      <c r="L370" s="340"/>
      <c r="M370" s="340"/>
      <c r="N370" s="340"/>
      <c r="O370" s="340"/>
      <c r="P370" s="340"/>
      <c r="Q370" s="340"/>
      <c r="R370" s="340"/>
      <c r="S370" s="340"/>
      <c r="T370" s="340"/>
      <c r="U370" s="340"/>
      <c r="V370" s="340"/>
      <c r="W370" s="340"/>
      <c r="X370" s="340"/>
      <c r="Y370" s="340"/>
      <c r="Z370" s="340"/>
      <c r="AA370" s="340"/>
      <c r="AB370" s="340"/>
      <c r="AC370" s="340"/>
      <c r="AD370" s="340"/>
      <c r="AE370" s="340"/>
      <c r="AF370" s="340"/>
      <c r="AG370" s="340"/>
      <c r="AH370" s="340"/>
      <c r="AI370" s="340"/>
      <c r="AJ370" s="340"/>
      <c r="AK370" s="340"/>
      <c r="AL370" s="340"/>
      <c r="AM370" s="340"/>
      <c r="AN370" s="340" t="s">
        <v>709</v>
      </c>
      <c r="AO370" s="340" t="s">
        <v>1250</v>
      </c>
      <c r="AP370" s="340" t="s">
        <v>564</v>
      </c>
      <c r="AQ370" s="340" t="s">
        <v>199</v>
      </c>
      <c r="AR370" s="340" t="s">
        <v>131</v>
      </c>
      <c r="AS370" s="340" t="s">
        <v>131</v>
      </c>
      <c r="AT370" s="340" t="s">
        <v>23</v>
      </c>
      <c r="AU370" s="340"/>
      <c r="AV370" s="340"/>
      <c r="AW370" s="340"/>
    </row>
    <row r="371" spans="1:49" ht="15" thickBot="1" x14ac:dyDescent="0.4">
      <c r="A371" s="322" t="s">
        <v>23</v>
      </c>
      <c r="B371" s="322" t="s">
        <v>1052</v>
      </c>
      <c r="C371" s="349">
        <v>25</v>
      </c>
      <c r="D371" s="340">
        <v>0</v>
      </c>
      <c r="E371" s="341">
        <v>1</v>
      </c>
      <c r="F371" s="340">
        <v>0</v>
      </c>
      <c r="G371" s="340"/>
      <c r="H371" s="340"/>
      <c r="I371" s="340"/>
      <c r="J371" s="340"/>
      <c r="K371" s="340"/>
      <c r="L371" s="340"/>
      <c r="M371" s="340"/>
      <c r="N371" s="340"/>
      <c r="O371" s="340"/>
      <c r="P371" s="340"/>
      <c r="Q371" s="340"/>
      <c r="R371" s="340"/>
      <c r="S371" s="340"/>
      <c r="T371" s="340"/>
      <c r="U371" s="340"/>
      <c r="V371" s="340"/>
      <c r="W371" s="340"/>
      <c r="X371" s="340"/>
      <c r="Y371" s="340"/>
      <c r="Z371" s="340"/>
      <c r="AA371" s="340"/>
      <c r="AB371" s="340"/>
      <c r="AC371" s="340"/>
      <c r="AD371" s="340"/>
      <c r="AE371" s="340"/>
      <c r="AF371" s="340"/>
      <c r="AG371" s="340"/>
      <c r="AH371" s="340"/>
      <c r="AI371" s="340"/>
      <c r="AJ371" s="340"/>
      <c r="AK371" s="340"/>
      <c r="AL371" s="340"/>
      <c r="AM371" s="340"/>
      <c r="AN371" s="340" t="s">
        <v>709</v>
      </c>
      <c r="AO371" s="340" t="s">
        <v>1250</v>
      </c>
      <c r="AP371" s="340" t="s">
        <v>564</v>
      </c>
      <c r="AQ371" s="340" t="s">
        <v>199</v>
      </c>
      <c r="AR371" s="340" t="s">
        <v>622</v>
      </c>
      <c r="AS371" s="340" t="s">
        <v>622</v>
      </c>
      <c r="AT371" s="340" t="s">
        <v>23</v>
      </c>
      <c r="AU371" s="340"/>
      <c r="AV371" s="340"/>
      <c r="AW371" s="340"/>
    </row>
    <row r="372" spans="1:49" ht="15" thickBot="1" x14ac:dyDescent="0.4">
      <c r="A372" s="322" t="s">
        <v>23</v>
      </c>
      <c r="B372" s="322" t="s">
        <v>1053</v>
      </c>
      <c r="C372" s="349">
        <v>20</v>
      </c>
      <c r="D372" s="340">
        <v>0</v>
      </c>
      <c r="E372" s="341">
        <v>1</v>
      </c>
      <c r="F372" s="340">
        <v>0</v>
      </c>
      <c r="G372" s="340"/>
      <c r="H372" s="340"/>
      <c r="I372" s="340"/>
      <c r="J372" s="340"/>
      <c r="K372" s="340"/>
      <c r="L372" s="340"/>
      <c r="M372" s="340"/>
      <c r="N372" s="340"/>
      <c r="O372" s="340"/>
      <c r="P372" s="340"/>
      <c r="Q372" s="340"/>
      <c r="R372" s="340"/>
      <c r="S372" s="340"/>
      <c r="T372" s="340"/>
      <c r="U372" s="340"/>
      <c r="V372" s="340"/>
      <c r="W372" s="340"/>
      <c r="X372" s="340"/>
      <c r="Y372" s="340"/>
      <c r="Z372" s="340"/>
      <c r="AA372" s="340"/>
      <c r="AB372" s="340"/>
      <c r="AC372" s="340"/>
      <c r="AD372" s="340"/>
      <c r="AE372" s="340"/>
      <c r="AF372" s="340"/>
      <c r="AG372" s="340"/>
      <c r="AH372" s="340"/>
      <c r="AI372" s="340"/>
      <c r="AJ372" s="340"/>
      <c r="AK372" s="340"/>
      <c r="AL372" s="340"/>
      <c r="AM372" s="340"/>
      <c r="AN372" s="340" t="s">
        <v>709</v>
      </c>
      <c r="AO372" s="340" t="s">
        <v>1250</v>
      </c>
      <c r="AP372" s="340" t="s">
        <v>564</v>
      </c>
      <c r="AQ372" s="340" t="s">
        <v>199</v>
      </c>
      <c r="AR372" s="340" t="s">
        <v>357</v>
      </c>
      <c r="AS372" s="340" t="s">
        <v>357</v>
      </c>
      <c r="AT372" s="340" t="s">
        <v>23</v>
      </c>
      <c r="AU372" s="340"/>
      <c r="AV372" s="340"/>
      <c r="AW372" s="340"/>
    </row>
    <row r="373" spans="1:49" ht="15" thickBot="1" x14ac:dyDescent="0.4">
      <c r="A373" s="322" t="s">
        <v>23</v>
      </c>
      <c r="B373" s="322" t="s">
        <v>1054</v>
      </c>
      <c r="C373" s="349">
        <v>25</v>
      </c>
      <c r="D373" s="340">
        <v>0</v>
      </c>
      <c r="E373" s="341">
        <v>1</v>
      </c>
      <c r="F373" s="340">
        <v>0</v>
      </c>
      <c r="G373" s="340"/>
      <c r="H373" s="340"/>
      <c r="I373" s="340"/>
      <c r="J373" s="340"/>
      <c r="K373" s="340"/>
      <c r="L373" s="340"/>
      <c r="M373" s="340"/>
      <c r="N373" s="340"/>
      <c r="O373" s="340"/>
      <c r="P373" s="340"/>
      <c r="Q373" s="340"/>
      <c r="R373" s="340"/>
      <c r="S373" s="340"/>
      <c r="T373" s="340"/>
      <c r="U373" s="340"/>
      <c r="V373" s="340"/>
      <c r="W373" s="340"/>
      <c r="X373" s="340"/>
      <c r="Y373" s="340"/>
      <c r="Z373" s="340"/>
      <c r="AA373" s="340"/>
      <c r="AB373" s="340"/>
      <c r="AC373" s="340"/>
      <c r="AD373" s="340"/>
      <c r="AE373" s="340"/>
      <c r="AF373" s="340"/>
      <c r="AG373" s="340"/>
      <c r="AH373" s="340"/>
      <c r="AI373" s="340"/>
      <c r="AJ373" s="340"/>
      <c r="AK373" s="340"/>
      <c r="AL373" s="340"/>
      <c r="AM373" s="340"/>
      <c r="AN373" s="340" t="s">
        <v>709</v>
      </c>
      <c r="AO373" s="340" t="s">
        <v>1250</v>
      </c>
      <c r="AP373" s="340" t="s">
        <v>564</v>
      </c>
      <c r="AQ373" s="340" t="s">
        <v>199</v>
      </c>
      <c r="AR373" s="340" t="s">
        <v>622</v>
      </c>
      <c r="AS373" s="340" t="s">
        <v>622</v>
      </c>
      <c r="AT373" s="340" t="s">
        <v>23</v>
      </c>
      <c r="AU373" s="340"/>
      <c r="AV373" s="340"/>
      <c r="AW373" s="340"/>
    </row>
    <row r="374" spans="1:49" ht="15" thickBot="1" x14ac:dyDescent="0.4">
      <c r="A374" s="322" t="s">
        <v>23</v>
      </c>
      <c r="B374" s="322" t="s">
        <v>1055</v>
      </c>
      <c r="C374" s="349">
        <v>20</v>
      </c>
      <c r="D374" s="340">
        <v>0</v>
      </c>
      <c r="E374" s="341">
        <v>1</v>
      </c>
      <c r="F374" s="340">
        <v>0</v>
      </c>
      <c r="G374" s="340"/>
      <c r="H374" s="340"/>
      <c r="I374" s="340"/>
      <c r="J374" s="340"/>
      <c r="K374" s="340"/>
      <c r="L374" s="340"/>
      <c r="M374" s="340"/>
      <c r="N374" s="340"/>
      <c r="O374" s="340"/>
      <c r="P374" s="340"/>
      <c r="Q374" s="340"/>
      <c r="R374" s="340"/>
      <c r="S374" s="340"/>
      <c r="T374" s="340"/>
      <c r="U374" s="340"/>
      <c r="V374" s="340"/>
      <c r="W374" s="340"/>
      <c r="X374" s="340"/>
      <c r="Y374" s="340"/>
      <c r="Z374" s="340"/>
      <c r="AA374" s="340"/>
      <c r="AB374" s="340"/>
      <c r="AC374" s="340"/>
      <c r="AD374" s="340"/>
      <c r="AE374" s="340"/>
      <c r="AF374" s="340"/>
      <c r="AG374" s="340"/>
      <c r="AH374" s="340"/>
      <c r="AI374" s="340"/>
      <c r="AJ374" s="340"/>
      <c r="AK374" s="340"/>
      <c r="AL374" s="340"/>
      <c r="AM374" s="340"/>
      <c r="AN374" s="340" t="s">
        <v>709</v>
      </c>
      <c r="AO374" s="340" t="s">
        <v>1250</v>
      </c>
      <c r="AP374" s="340" t="s">
        <v>564</v>
      </c>
      <c r="AQ374" s="340" t="s">
        <v>199</v>
      </c>
      <c r="AR374" s="340" t="s">
        <v>78</v>
      </c>
      <c r="AS374" s="340" t="s">
        <v>78</v>
      </c>
      <c r="AT374" s="340" t="s">
        <v>23</v>
      </c>
      <c r="AU374" s="340"/>
      <c r="AV374" s="340"/>
      <c r="AW374" s="340"/>
    </row>
    <row r="375" spans="1:49" ht="15" thickBot="1" x14ac:dyDescent="0.4">
      <c r="A375" s="322" t="s">
        <v>122</v>
      </c>
      <c r="B375" s="322" t="s">
        <v>1056</v>
      </c>
      <c r="C375" s="349">
        <v>13</v>
      </c>
      <c r="D375" s="340">
        <v>0</v>
      </c>
      <c r="E375" s="341">
        <v>1</v>
      </c>
      <c r="F375" s="340">
        <v>0</v>
      </c>
      <c r="G375" s="340"/>
      <c r="H375" s="340"/>
      <c r="I375" s="340"/>
      <c r="J375" s="340"/>
      <c r="K375" s="340"/>
      <c r="L375" s="340"/>
      <c r="M375" s="340"/>
      <c r="N375" s="340"/>
      <c r="O375" s="340"/>
      <c r="P375" s="340"/>
      <c r="Q375" s="340"/>
      <c r="R375" s="340"/>
      <c r="S375" s="340"/>
      <c r="T375" s="340"/>
      <c r="U375" s="340"/>
      <c r="V375" s="340"/>
      <c r="W375" s="340"/>
      <c r="X375" s="340"/>
      <c r="Y375" s="340"/>
      <c r="Z375" s="340"/>
      <c r="AA375" s="340"/>
      <c r="AB375" s="340"/>
      <c r="AC375" s="340"/>
      <c r="AD375" s="340"/>
      <c r="AE375" s="340"/>
      <c r="AF375" s="340"/>
      <c r="AG375" s="340"/>
      <c r="AH375" s="340"/>
      <c r="AI375" s="340"/>
      <c r="AJ375" s="340"/>
      <c r="AK375" s="340"/>
      <c r="AL375" s="340"/>
      <c r="AM375" s="340"/>
      <c r="AN375" s="340" t="s">
        <v>709</v>
      </c>
      <c r="AO375" s="340" t="s">
        <v>1250</v>
      </c>
      <c r="AP375" s="340" t="s">
        <v>564</v>
      </c>
      <c r="AQ375" s="340" t="s">
        <v>199</v>
      </c>
      <c r="AR375" s="340" t="s">
        <v>695</v>
      </c>
      <c r="AS375" s="340" t="s">
        <v>695</v>
      </c>
      <c r="AT375" s="340" t="s">
        <v>122</v>
      </c>
      <c r="AU375" s="340"/>
      <c r="AV375" s="340"/>
      <c r="AW375" s="340"/>
    </row>
    <row r="376" spans="1:49" ht="15" thickBot="1" x14ac:dyDescent="0.4">
      <c r="A376" s="322" t="s">
        <v>121</v>
      </c>
      <c r="B376" s="322" t="s">
        <v>783</v>
      </c>
      <c r="C376" s="349">
        <v>17</v>
      </c>
      <c r="D376" s="340">
        <v>109697.3</v>
      </c>
      <c r="E376" s="341">
        <v>1</v>
      </c>
      <c r="F376" s="340">
        <v>786343.7</v>
      </c>
      <c r="G376" s="340"/>
      <c r="H376" s="340"/>
      <c r="I376" s="340"/>
      <c r="J376" s="340">
        <v>109697.3</v>
      </c>
      <c r="K376" s="340">
        <v>109697.3</v>
      </c>
      <c r="L376" s="340">
        <v>109697.3</v>
      </c>
      <c r="M376" s="340">
        <v>109697.3</v>
      </c>
      <c r="N376" s="340">
        <v>109697.3</v>
      </c>
      <c r="O376" s="340">
        <v>109697.3</v>
      </c>
      <c r="P376" s="340">
        <v>11650.9</v>
      </c>
      <c r="Q376" s="340">
        <v>11650.9</v>
      </c>
      <c r="R376" s="340">
        <v>11650.9</v>
      </c>
      <c r="S376" s="340">
        <v>11650.9</v>
      </c>
      <c r="T376" s="340">
        <v>11650.9</v>
      </c>
      <c r="U376" s="340">
        <v>11650.9</v>
      </c>
      <c r="V376" s="340">
        <v>11650.9</v>
      </c>
      <c r="W376" s="340">
        <v>11650.9</v>
      </c>
      <c r="X376" s="340">
        <v>11650.9</v>
      </c>
      <c r="Y376" s="340">
        <v>11650.9</v>
      </c>
      <c r="Z376" s="340">
        <v>11650.9</v>
      </c>
      <c r="AA376" s="340"/>
      <c r="AB376" s="340"/>
      <c r="AC376" s="340"/>
      <c r="AD376" s="340"/>
      <c r="AE376" s="340"/>
      <c r="AF376" s="340"/>
      <c r="AG376" s="340"/>
      <c r="AH376" s="340"/>
      <c r="AI376" s="340"/>
      <c r="AJ376" s="340"/>
      <c r="AK376" s="340"/>
      <c r="AL376" s="340"/>
      <c r="AM376" s="340"/>
      <c r="AN376" s="340" t="s">
        <v>709</v>
      </c>
      <c r="AO376" s="340" t="s">
        <v>1251</v>
      </c>
      <c r="AP376" s="340" t="s">
        <v>564</v>
      </c>
      <c r="AQ376" s="340" t="s">
        <v>199</v>
      </c>
      <c r="AR376" s="340" t="s">
        <v>479</v>
      </c>
      <c r="AS376" s="340" t="s">
        <v>479</v>
      </c>
      <c r="AT376" s="340" t="s">
        <v>121</v>
      </c>
      <c r="AU376" s="340"/>
      <c r="AV376" s="340"/>
      <c r="AW376" s="340"/>
    </row>
    <row r="377" spans="1:49" ht="15" thickBot="1" x14ac:dyDescent="0.4">
      <c r="A377" s="322" t="s">
        <v>23</v>
      </c>
      <c r="B377" s="322" t="s">
        <v>1057</v>
      </c>
      <c r="C377" s="349">
        <v>19</v>
      </c>
      <c r="D377" s="340">
        <v>76296.885435774297</v>
      </c>
      <c r="E377" s="341">
        <v>1</v>
      </c>
      <c r="F377" s="340">
        <v>1449640.82327971</v>
      </c>
      <c r="G377" s="340"/>
      <c r="H377" s="340"/>
      <c r="I377" s="340"/>
      <c r="J377" s="340">
        <v>76296.885435774297</v>
      </c>
      <c r="K377" s="340">
        <v>76296.885435774297</v>
      </c>
      <c r="L377" s="340">
        <v>76296.885435774297</v>
      </c>
      <c r="M377" s="340">
        <v>76296.885435774297</v>
      </c>
      <c r="N377" s="340">
        <v>76296.885435774297</v>
      </c>
      <c r="O377" s="340">
        <v>76296.885435774297</v>
      </c>
      <c r="P377" s="340">
        <v>76296.885435774297</v>
      </c>
      <c r="Q377" s="340">
        <v>76296.885435774297</v>
      </c>
      <c r="R377" s="340">
        <v>76296.885435774297</v>
      </c>
      <c r="S377" s="340">
        <v>76296.885435774297</v>
      </c>
      <c r="T377" s="340">
        <v>76296.885435774297</v>
      </c>
      <c r="U377" s="340">
        <v>76296.885435774297</v>
      </c>
      <c r="V377" s="340">
        <v>76296.885435774297</v>
      </c>
      <c r="W377" s="340">
        <v>76296.885435774297</v>
      </c>
      <c r="X377" s="340">
        <v>76296.885435774297</v>
      </c>
      <c r="Y377" s="340">
        <v>76296.885435774297</v>
      </c>
      <c r="Z377" s="340">
        <v>76296.885435774297</v>
      </c>
      <c r="AA377" s="340">
        <v>76296.885435774297</v>
      </c>
      <c r="AB377" s="340">
        <v>76296.885435774297</v>
      </c>
      <c r="AC377" s="340"/>
      <c r="AD377" s="340"/>
      <c r="AE377" s="340"/>
      <c r="AF377" s="340"/>
      <c r="AG377" s="340"/>
      <c r="AH377" s="340"/>
      <c r="AI377" s="340"/>
      <c r="AJ377" s="340"/>
      <c r="AK377" s="340"/>
      <c r="AL377" s="340"/>
      <c r="AM377" s="340"/>
      <c r="AN377" s="340" t="s">
        <v>709</v>
      </c>
      <c r="AO377" s="340" t="s">
        <v>1251</v>
      </c>
      <c r="AP377" s="340" t="s">
        <v>564</v>
      </c>
      <c r="AQ377" s="340" t="s">
        <v>199</v>
      </c>
      <c r="AR377" s="340" t="s">
        <v>621</v>
      </c>
      <c r="AS377" s="340" t="s">
        <v>621</v>
      </c>
      <c r="AT377" s="340" t="s">
        <v>23</v>
      </c>
      <c r="AU377" s="340"/>
      <c r="AV377" s="340"/>
      <c r="AW377" s="340"/>
    </row>
    <row r="378" spans="1:49" ht="15" thickBot="1" x14ac:dyDescent="0.4">
      <c r="A378" s="322" t="s">
        <v>23</v>
      </c>
      <c r="B378" s="322" t="s">
        <v>1058</v>
      </c>
      <c r="C378" s="349">
        <v>23.444156150454202</v>
      </c>
      <c r="D378" s="340">
        <v>46355.951762209203</v>
      </c>
      <c r="E378" s="341">
        <v>1</v>
      </c>
      <c r="F378" s="340">
        <v>994274.27643313794</v>
      </c>
      <c r="G378" s="340"/>
      <c r="H378" s="340"/>
      <c r="I378" s="340"/>
      <c r="J378" s="340">
        <v>46355.951762209203</v>
      </c>
      <c r="K378" s="340">
        <v>46355.951762209203</v>
      </c>
      <c r="L378" s="340">
        <v>46355.951762209203</v>
      </c>
      <c r="M378" s="340">
        <v>46355.951762209203</v>
      </c>
      <c r="N378" s="340">
        <v>46355.951762209203</v>
      </c>
      <c r="O378" s="340">
        <v>46355.951762209203</v>
      </c>
      <c r="P378" s="340">
        <v>46355.951762209203</v>
      </c>
      <c r="Q378" s="340">
        <v>46355.951762209203</v>
      </c>
      <c r="R378" s="340">
        <v>46355.951762209203</v>
      </c>
      <c r="S378" s="340">
        <v>46355.951762209203</v>
      </c>
      <c r="T378" s="340">
        <v>46355.951762209203</v>
      </c>
      <c r="U378" s="340">
        <v>46355.951762209203</v>
      </c>
      <c r="V378" s="340">
        <v>46355.951762209203</v>
      </c>
      <c r="W378" s="340">
        <v>46355.951762209203</v>
      </c>
      <c r="X378" s="340">
        <v>46355.951762209203</v>
      </c>
      <c r="Y378" s="340">
        <v>29893.5</v>
      </c>
      <c r="Z378" s="340">
        <v>29893.5</v>
      </c>
      <c r="AA378" s="340">
        <v>29893.5</v>
      </c>
      <c r="AB378" s="340">
        <v>29893.5</v>
      </c>
      <c r="AC378" s="340">
        <v>29893.5</v>
      </c>
      <c r="AD378" s="340">
        <v>29893.5</v>
      </c>
      <c r="AE378" s="340">
        <v>29893.5</v>
      </c>
      <c r="AF378" s="340">
        <v>29893.5</v>
      </c>
      <c r="AG378" s="340">
        <v>29893.5</v>
      </c>
      <c r="AH378" s="340">
        <v>29893.5</v>
      </c>
      <c r="AI378" s="340"/>
      <c r="AJ378" s="340"/>
      <c r="AK378" s="340"/>
      <c r="AL378" s="340"/>
      <c r="AM378" s="340"/>
      <c r="AN378" s="340" t="s">
        <v>709</v>
      </c>
      <c r="AO378" s="340" t="s">
        <v>1251</v>
      </c>
      <c r="AP378" s="340" t="s">
        <v>564</v>
      </c>
      <c r="AQ378" s="340" t="s">
        <v>199</v>
      </c>
      <c r="AR378" s="340" t="s">
        <v>347</v>
      </c>
      <c r="AS378" s="340" t="s">
        <v>347</v>
      </c>
      <c r="AT378" s="340" t="s">
        <v>125</v>
      </c>
      <c r="AU378" s="340"/>
      <c r="AV378" s="340"/>
      <c r="AW378" s="340"/>
    </row>
    <row r="379" spans="1:49" ht="15" thickBot="1" x14ac:dyDescent="0.4">
      <c r="A379" s="322" t="s">
        <v>121</v>
      </c>
      <c r="B379" s="322" t="s">
        <v>1059</v>
      </c>
      <c r="C379" s="349">
        <v>12</v>
      </c>
      <c r="D379" s="340">
        <v>35016.149775182603</v>
      </c>
      <c r="E379" s="341">
        <v>1</v>
      </c>
      <c r="F379" s="340">
        <v>420193.79730219097</v>
      </c>
      <c r="G379" s="340"/>
      <c r="H379" s="340"/>
      <c r="I379" s="340"/>
      <c r="J379" s="340">
        <v>35016.149775182603</v>
      </c>
      <c r="K379" s="340">
        <v>35016.149775182603</v>
      </c>
      <c r="L379" s="340">
        <v>35016.149775182603</v>
      </c>
      <c r="M379" s="340">
        <v>35016.149775182603</v>
      </c>
      <c r="N379" s="340">
        <v>35016.149775182603</v>
      </c>
      <c r="O379" s="340">
        <v>35016.149775182603</v>
      </c>
      <c r="P379" s="340">
        <v>35016.149775182603</v>
      </c>
      <c r="Q379" s="340">
        <v>35016.149775182603</v>
      </c>
      <c r="R379" s="340">
        <v>35016.149775182603</v>
      </c>
      <c r="S379" s="340">
        <v>35016.149775182603</v>
      </c>
      <c r="T379" s="340">
        <v>35016.149775182603</v>
      </c>
      <c r="U379" s="340">
        <v>35016.149775182603</v>
      </c>
      <c r="V379" s="340"/>
      <c r="W379" s="340"/>
      <c r="X379" s="340"/>
      <c r="Y379" s="340"/>
      <c r="Z379" s="340"/>
      <c r="AA379" s="340"/>
      <c r="AB379" s="340"/>
      <c r="AC379" s="340"/>
      <c r="AD379" s="340"/>
      <c r="AE379" s="340"/>
      <c r="AF379" s="340"/>
      <c r="AG379" s="340"/>
      <c r="AH379" s="340"/>
      <c r="AI379" s="340"/>
      <c r="AJ379" s="340"/>
      <c r="AK379" s="340"/>
      <c r="AL379" s="340"/>
      <c r="AM379" s="340"/>
      <c r="AN379" s="340" t="s">
        <v>709</v>
      </c>
      <c r="AO379" s="340" t="s">
        <v>1251</v>
      </c>
      <c r="AP379" s="340" t="s">
        <v>564</v>
      </c>
      <c r="AQ379" s="340" t="s">
        <v>199</v>
      </c>
      <c r="AR379" s="340" t="s">
        <v>356</v>
      </c>
      <c r="AS379" s="340" t="s">
        <v>356</v>
      </c>
      <c r="AT379" s="340" t="s">
        <v>23</v>
      </c>
      <c r="AU379" s="340"/>
      <c r="AV379" s="340"/>
      <c r="AW379" s="340"/>
    </row>
    <row r="380" spans="1:49" ht="15" thickBot="1" x14ac:dyDescent="0.4">
      <c r="A380" s="322" t="s">
        <v>22</v>
      </c>
      <c r="B380" s="322" t="s">
        <v>1060</v>
      </c>
      <c r="C380" s="349">
        <v>10</v>
      </c>
      <c r="D380" s="340">
        <v>31293.841924799999</v>
      </c>
      <c r="E380" s="341">
        <v>1</v>
      </c>
      <c r="F380" s="340">
        <v>277263.43945372797</v>
      </c>
      <c r="G380" s="340"/>
      <c r="H380" s="340"/>
      <c r="I380" s="340"/>
      <c r="J380" s="340">
        <v>31293.841924799999</v>
      </c>
      <c r="K380" s="340">
        <v>31293.841924799999</v>
      </c>
      <c r="L380" s="340">
        <v>31293.841924799999</v>
      </c>
      <c r="M380" s="340">
        <v>31293.841924799999</v>
      </c>
      <c r="N380" s="340">
        <v>31293.841924799999</v>
      </c>
      <c r="O380" s="340">
        <v>31293.841924799999</v>
      </c>
      <c r="P380" s="340">
        <v>31293.841924799999</v>
      </c>
      <c r="Q380" s="340">
        <v>19402.1819933759</v>
      </c>
      <c r="R380" s="340">
        <v>19402.1819933759</v>
      </c>
      <c r="S380" s="340">
        <v>19402.1819933759</v>
      </c>
      <c r="T380" s="340"/>
      <c r="U380" s="340"/>
      <c r="V380" s="340"/>
      <c r="W380" s="340"/>
      <c r="X380" s="340"/>
      <c r="Y380" s="340"/>
      <c r="Z380" s="340"/>
      <c r="AA380" s="340"/>
      <c r="AB380" s="340"/>
      <c r="AC380" s="340"/>
      <c r="AD380" s="340"/>
      <c r="AE380" s="340"/>
      <c r="AF380" s="340"/>
      <c r="AG380" s="340"/>
      <c r="AH380" s="340"/>
      <c r="AI380" s="340"/>
      <c r="AJ380" s="340"/>
      <c r="AK380" s="340"/>
      <c r="AL380" s="340"/>
      <c r="AM380" s="340"/>
      <c r="AN380" s="340" t="s">
        <v>709</v>
      </c>
      <c r="AO380" s="340" t="s">
        <v>1251</v>
      </c>
      <c r="AP380" s="340" t="s">
        <v>564</v>
      </c>
      <c r="AQ380" s="340" t="s">
        <v>199</v>
      </c>
      <c r="AR380" s="340" t="s">
        <v>488</v>
      </c>
      <c r="AS380" s="340" t="s">
        <v>488</v>
      </c>
      <c r="AT380" s="340" t="s">
        <v>22</v>
      </c>
      <c r="AU380" s="340"/>
      <c r="AV380" s="340"/>
      <c r="AW380" s="340"/>
    </row>
    <row r="381" spans="1:49" ht="15" thickBot="1" x14ac:dyDescent="0.4">
      <c r="A381" s="322" t="s">
        <v>22</v>
      </c>
      <c r="B381" s="322" t="s">
        <v>59</v>
      </c>
      <c r="C381" s="349">
        <v>10</v>
      </c>
      <c r="D381" s="340">
        <v>25052.861433599999</v>
      </c>
      <c r="E381" s="341">
        <v>1</v>
      </c>
      <c r="F381" s="340">
        <v>234745.31163283199</v>
      </c>
      <c r="G381" s="340"/>
      <c r="H381" s="340"/>
      <c r="I381" s="340"/>
      <c r="J381" s="340">
        <v>25052.861433599999</v>
      </c>
      <c r="K381" s="340">
        <v>25052.861433599999</v>
      </c>
      <c r="L381" s="340">
        <v>25052.861433599999</v>
      </c>
      <c r="M381" s="340">
        <v>25052.861433599999</v>
      </c>
      <c r="N381" s="340">
        <v>25052.861433599999</v>
      </c>
      <c r="O381" s="340">
        <v>25052.861433599999</v>
      </c>
      <c r="P381" s="340">
        <v>25052.861433599999</v>
      </c>
      <c r="Q381" s="340">
        <v>19791.760532544002</v>
      </c>
      <c r="R381" s="340">
        <v>19791.760532544002</v>
      </c>
      <c r="S381" s="340">
        <v>19791.760532544002</v>
      </c>
      <c r="T381" s="340"/>
      <c r="U381" s="340"/>
      <c r="V381" s="340"/>
      <c r="W381" s="340"/>
      <c r="X381" s="340"/>
      <c r="Y381" s="340"/>
      <c r="Z381" s="340"/>
      <c r="AA381" s="340"/>
      <c r="AB381" s="340"/>
      <c r="AC381" s="340"/>
      <c r="AD381" s="340"/>
      <c r="AE381" s="340"/>
      <c r="AF381" s="340"/>
      <c r="AG381" s="340"/>
      <c r="AH381" s="340"/>
      <c r="AI381" s="340"/>
      <c r="AJ381" s="340"/>
      <c r="AK381" s="340"/>
      <c r="AL381" s="340"/>
      <c r="AM381" s="340"/>
      <c r="AN381" s="340" t="s">
        <v>709</v>
      </c>
      <c r="AO381" s="340" t="s">
        <v>1251</v>
      </c>
      <c r="AP381" s="340" t="s">
        <v>564</v>
      </c>
      <c r="AQ381" s="340" t="s">
        <v>199</v>
      </c>
      <c r="AR381" s="340" t="s">
        <v>490</v>
      </c>
      <c r="AS381" s="340" t="s">
        <v>490</v>
      </c>
      <c r="AT381" s="340" t="s">
        <v>22</v>
      </c>
      <c r="AU381" s="340"/>
      <c r="AV381" s="340"/>
      <c r="AW381" s="340"/>
    </row>
    <row r="382" spans="1:49" ht="15" thickBot="1" x14ac:dyDescent="0.4">
      <c r="A382" s="322" t="s">
        <v>23</v>
      </c>
      <c r="B382" s="322" t="s">
        <v>1061</v>
      </c>
      <c r="C382" s="349">
        <v>15</v>
      </c>
      <c r="D382" s="340">
        <v>10691.7724350649</v>
      </c>
      <c r="E382" s="341">
        <v>1</v>
      </c>
      <c r="F382" s="340">
        <v>118891.46937673001</v>
      </c>
      <c r="G382" s="340"/>
      <c r="H382" s="340"/>
      <c r="I382" s="340"/>
      <c r="J382" s="340">
        <v>10691.7724350649</v>
      </c>
      <c r="K382" s="340">
        <v>10691.7724350649</v>
      </c>
      <c r="L382" s="340">
        <v>10691.7724350649</v>
      </c>
      <c r="M382" s="340">
        <v>10691.7724350649</v>
      </c>
      <c r="N382" s="340">
        <v>10691.7724350649</v>
      </c>
      <c r="O382" s="340">
        <v>6543.2607201405199</v>
      </c>
      <c r="P382" s="340">
        <v>6543.2607201405199</v>
      </c>
      <c r="Q382" s="340">
        <v>6543.2607201405199</v>
      </c>
      <c r="R382" s="340">
        <v>6543.2607201405199</v>
      </c>
      <c r="S382" s="340">
        <v>6543.2607201405199</v>
      </c>
      <c r="T382" s="340">
        <v>6543.2607201405199</v>
      </c>
      <c r="U382" s="340">
        <v>6543.2607201405199</v>
      </c>
      <c r="V382" s="340">
        <v>6543.2607201405199</v>
      </c>
      <c r="W382" s="340">
        <v>6543.2607201405199</v>
      </c>
      <c r="X382" s="340">
        <v>6543.2607201405199</v>
      </c>
      <c r="Y382" s="340"/>
      <c r="Z382" s="340"/>
      <c r="AA382" s="340"/>
      <c r="AB382" s="340"/>
      <c r="AC382" s="340"/>
      <c r="AD382" s="340"/>
      <c r="AE382" s="340"/>
      <c r="AF382" s="340"/>
      <c r="AG382" s="340"/>
      <c r="AH382" s="340"/>
      <c r="AI382" s="340"/>
      <c r="AJ382" s="340"/>
      <c r="AK382" s="340"/>
      <c r="AL382" s="340"/>
      <c r="AM382" s="340"/>
      <c r="AN382" s="340" t="s">
        <v>709</v>
      </c>
      <c r="AO382" s="340" t="s">
        <v>1251</v>
      </c>
      <c r="AP382" s="340" t="s">
        <v>564</v>
      </c>
      <c r="AQ382" s="340" t="s">
        <v>199</v>
      </c>
      <c r="AR382" s="340" t="s">
        <v>505</v>
      </c>
      <c r="AS382" s="340" t="s">
        <v>505</v>
      </c>
      <c r="AT382" s="340" t="s">
        <v>23</v>
      </c>
      <c r="AU382" s="340"/>
      <c r="AV382" s="340"/>
      <c r="AW382" s="340"/>
    </row>
    <row r="383" spans="1:49" ht="15" thickBot="1" x14ac:dyDescent="0.4">
      <c r="A383" s="322" t="s">
        <v>23</v>
      </c>
      <c r="B383" s="322" t="s">
        <v>1062</v>
      </c>
      <c r="C383" s="349">
        <v>15</v>
      </c>
      <c r="D383" s="340">
        <v>10640.5912277479</v>
      </c>
      <c r="E383" s="341">
        <v>1</v>
      </c>
      <c r="F383" s="340">
        <v>159608.868416218</v>
      </c>
      <c r="G383" s="340"/>
      <c r="H383" s="340"/>
      <c r="I383" s="340"/>
      <c r="J383" s="340">
        <v>10640.5912277479</v>
      </c>
      <c r="K383" s="340">
        <v>10640.5912277479</v>
      </c>
      <c r="L383" s="340">
        <v>10640.5912277479</v>
      </c>
      <c r="M383" s="340">
        <v>10640.5912277479</v>
      </c>
      <c r="N383" s="340">
        <v>10640.5912277479</v>
      </c>
      <c r="O383" s="340">
        <v>10640.5912277479</v>
      </c>
      <c r="P383" s="340">
        <v>10640.5912277479</v>
      </c>
      <c r="Q383" s="340">
        <v>10640.5912277479</v>
      </c>
      <c r="R383" s="340">
        <v>10640.5912277479</v>
      </c>
      <c r="S383" s="340">
        <v>10640.5912277479</v>
      </c>
      <c r="T383" s="340">
        <v>10640.5912277479</v>
      </c>
      <c r="U383" s="340">
        <v>10640.5912277479</v>
      </c>
      <c r="V383" s="340">
        <v>10640.5912277479</v>
      </c>
      <c r="W383" s="340">
        <v>10640.5912277479</v>
      </c>
      <c r="X383" s="340">
        <v>10640.5912277479</v>
      </c>
      <c r="Y383" s="340"/>
      <c r="Z383" s="340"/>
      <c r="AA383" s="340"/>
      <c r="AB383" s="340"/>
      <c r="AC383" s="340"/>
      <c r="AD383" s="340"/>
      <c r="AE383" s="340"/>
      <c r="AF383" s="340"/>
      <c r="AG383" s="340"/>
      <c r="AH383" s="340"/>
      <c r="AI383" s="340"/>
      <c r="AJ383" s="340"/>
      <c r="AK383" s="340"/>
      <c r="AL383" s="340"/>
      <c r="AM383" s="340"/>
      <c r="AN383" s="340" t="s">
        <v>709</v>
      </c>
      <c r="AO383" s="340" t="s">
        <v>1251</v>
      </c>
      <c r="AP383" s="340" t="s">
        <v>564</v>
      </c>
      <c r="AQ383" s="340" t="s">
        <v>199</v>
      </c>
      <c r="AR383" s="340" t="s">
        <v>486</v>
      </c>
      <c r="AS383" s="340" t="s">
        <v>486</v>
      </c>
      <c r="AT383" s="340" t="s">
        <v>23</v>
      </c>
      <c r="AU383" s="340"/>
      <c r="AV383" s="340"/>
      <c r="AW383" s="340"/>
    </row>
    <row r="384" spans="1:49" ht="15" thickBot="1" x14ac:dyDescent="0.4">
      <c r="A384" s="322" t="s">
        <v>22</v>
      </c>
      <c r="B384" s="322" t="s">
        <v>1063</v>
      </c>
      <c r="C384" s="349">
        <v>10</v>
      </c>
      <c r="D384" s="340">
        <v>2392.6691249999999</v>
      </c>
      <c r="E384" s="341">
        <v>1</v>
      </c>
      <c r="F384" s="340">
        <v>21199.048447500001</v>
      </c>
      <c r="G384" s="340"/>
      <c r="H384" s="340"/>
      <c r="I384" s="340"/>
      <c r="J384" s="340">
        <v>2392.6691249999999</v>
      </c>
      <c r="K384" s="340">
        <v>2392.6691249999999</v>
      </c>
      <c r="L384" s="340">
        <v>2392.6691249999999</v>
      </c>
      <c r="M384" s="340">
        <v>2392.6691249999999</v>
      </c>
      <c r="N384" s="340">
        <v>2392.6691249999999</v>
      </c>
      <c r="O384" s="340">
        <v>2392.6691249999999</v>
      </c>
      <c r="P384" s="340">
        <v>2392.6691249999999</v>
      </c>
      <c r="Q384" s="340">
        <v>1483.4548574999999</v>
      </c>
      <c r="R384" s="340">
        <v>1483.4548574999999</v>
      </c>
      <c r="S384" s="340">
        <v>1483.4548574999999</v>
      </c>
      <c r="T384" s="340"/>
      <c r="U384" s="340"/>
      <c r="V384" s="340"/>
      <c r="W384" s="340"/>
      <c r="X384" s="340"/>
      <c r="Y384" s="340"/>
      <c r="Z384" s="340"/>
      <c r="AA384" s="340"/>
      <c r="AB384" s="340"/>
      <c r="AC384" s="340"/>
      <c r="AD384" s="340"/>
      <c r="AE384" s="340"/>
      <c r="AF384" s="340"/>
      <c r="AG384" s="340"/>
      <c r="AH384" s="340"/>
      <c r="AI384" s="340"/>
      <c r="AJ384" s="340"/>
      <c r="AK384" s="340"/>
      <c r="AL384" s="340"/>
      <c r="AM384" s="340"/>
      <c r="AN384" s="340" t="s">
        <v>709</v>
      </c>
      <c r="AO384" s="340" t="s">
        <v>1251</v>
      </c>
      <c r="AP384" s="340" t="s">
        <v>564</v>
      </c>
      <c r="AQ384" s="340" t="s">
        <v>199</v>
      </c>
      <c r="AR384" s="340" t="s">
        <v>488</v>
      </c>
      <c r="AS384" s="340" t="s">
        <v>488</v>
      </c>
      <c r="AT384" s="340" t="s">
        <v>22</v>
      </c>
      <c r="AU384" s="340"/>
      <c r="AV384" s="340"/>
      <c r="AW384" s="340"/>
    </row>
    <row r="385" spans="1:49" ht="15" thickBot="1" x14ac:dyDescent="0.4">
      <c r="A385" s="322" t="s">
        <v>329</v>
      </c>
      <c r="B385" s="322" t="s">
        <v>821</v>
      </c>
      <c r="C385" s="349">
        <v>20</v>
      </c>
      <c r="D385" s="340">
        <v>441.12465221777501</v>
      </c>
      <c r="E385" s="341">
        <v>1</v>
      </c>
      <c r="F385" s="340">
        <v>8822.4930443554895</v>
      </c>
      <c r="G385" s="340"/>
      <c r="H385" s="340"/>
      <c r="I385" s="340"/>
      <c r="J385" s="340">
        <v>441.12465221777501</v>
      </c>
      <c r="K385" s="340">
        <v>441.12465221777501</v>
      </c>
      <c r="L385" s="340">
        <v>441.12465221777501</v>
      </c>
      <c r="M385" s="340">
        <v>441.12465221777501</v>
      </c>
      <c r="N385" s="340">
        <v>441.12465221777501</v>
      </c>
      <c r="O385" s="340">
        <v>441.12465221777501</v>
      </c>
      <c r="P385" s="340">
        <v>441.12465221777501</v>
      </c>
      <c r="Q385" s="340">
        <v>441.12465221777501</v>
      </c>
      <c r="R385" s="340">
        <v>441.12465221777501</v>
      </c>
      <c r="S385" s="340">
        <v>441.12465221777501</v>
      </c>
      <c r="T385" s="340">
        <v>441.12465221777501</v>
      </c>
      <c r="U385" s="340">
        <v>441.12465221777501</v>
      </c>
      <c r="V385" s="340">
        <v>441.12465221777501</v>
      </c>
      <c r="W385" s="340">
        <v>441.12465221777501</v>
      </c>
      <c r="X385" s="340">
        <v>441.12465221777501</v>
      </c>
      <c r="Y385" s="340">
        <v>441.12465221777501</v>
      </c>
      <c r="Z385" s="340">
        <v>441.12465221777501</v>
      </c>
      <c r="AA385" s="340">
        <v>441.12465221777501</v>
      </c>
      <c r="AB385" s="340">
        <v>441.12465221777501</v>
      </c>
      <c r="AC385" s="340">
        <v>441.12465221777501</v>
      </c>
      <c r="AD385" s="340"/>
      <c r="AE385" s="340"/>
      <c r="AF385" s="340"/>
      <c r="AG385" s="340"/>
      <c r="AH385" s="340"/>
      <c r="AI385" s="340"/>
      <c r="AJ385" s="340"/>
      <c r="AK385" s="340"/>
      <c r="AL385" s="340"/>
      <c r="AM385" s="340"/>
      <c r="AN385" s="340" t="s">
        <v>709</v>
      </c>
      <c r="AO385" s="340" t="s">
        <v>1251</v>
      </c>
      <c r="AP385" s="340" t="s">
        <v>564</v>
      </c>
      <c r="AQ385" s="340" t="s">
        <v>199</v>
      </c>
      <c r="AR385" s="340" t="s">
        <v>370</v>
      </c>
      <c r="AS385" s="340" t="s">
        <v>370</v>
      </c>
      <c r="AT385" s="340" t="s">
        <v>329</v>
      </c>
      <c r="AU385" s="340"/>
      <c r="AV385" s="340"/>
      <c r="AW385" s="340"/>
    </row>
    <row r="386" spans="1:49" ht="15" thickBot="1" x14ac:dyDescent="0.4">
      <c r="A386" s="322" t="s">
        <v>23</v>
      </c>
      <c r="B386" s="322" t="s">
        <v>1065</v>
      </c>
      <c r="C386" s="349">
        <v>11</v>
      </c>
      <c r="D386" s="340">
        <v>306.51156314999997</v>
      </c>
      <c r="E386" s="341">
        <v>1</v>
      </c>
      <c r="F386" s="340">
        <v>3371.6271946500001</v>
      </c>
      <c r="G386" s="340"/>
      <c r="H386" s="340"/>
      <c r="I386" s="340"/>
      <c r="J386" s="340">
        <v>306.51156314999997</v>
      </c>
      <c r="K386" s="340">
        <v>306.51156314999997</v>
      </c>
      <c r="L386" s="340">
        <v>306.51156314999997</v>
      </c>
      <c r="M386" s="340">
        <v>306.51156314999997</v>
      </c>
      <c r="N386" s="340">
        <v>306.51156314999997</v>
      </c>
      <c r="O386" s="340">
        <v>306.51156314999997</v>
      </c>
      <c r="P386" s="340">
        <v>306.51156314999997</v>
      </c>
      <c r="Q386" s="340">
        <v>306.51156314999997</v>
      </c>
      <c r="R386" s="340">
        <v>306.51156314999997</v>
      </c>
      <c r="S386" s="340">
        <v>306.51156314999997</v>
      </c>
      <c r="T386" s="340">
        <v>306.51156314999997</v>
      </c>
      <c r="U386" s="340"/>
      <c r="V386" s="340"/>
      <c r="W386" s="340"/>
      <c r="X386" s="340"/>
      <c r="Y386" s="340"/>
      <c r="Z386" s="340"/>
      <c r="AA386" s="340"/>
      <c r="AB386" s="340"/>
      <c r="AC386" s="340"/>
      <c r="AD386" s="340"/>
      <c r="AE386" s="340"/>
      <c r="AF386" s="340"/>
      <c r="AG386" s="340"/>
      <c r="AH386" s="340"/>
      <c r="AI386" s="340"/>
      <c r="AJ386" s="340"/>
      <c r="AK386" s="340"/>
      <c r="AL386" s="340"/>
      <c r="AM386" s="340"/>
      <c r="AN386" s="340" t="s">
        <v>709</v>
      </c>
      <c r="AO386" s="340" t="s">
        <v>1251</v>
      </c>
      <c r="AP386" s="340" t="s">
        <v>564</v>
      </c>
      <c r="AQ386" s="340" t="s">
        <v>199</v>
      </c>
      <c r="AR386" s="340" t="s">
        <v>371</v>
      </c>
      <c r="AS386" s="340" t="s">
        <v>371</v>
      </c>
      <c r="AT386" s="340" t="s">
        <v>23</v>
      </c>
      <c r="AU386" s="340"/>
      <c r="AV386" s="340"/>
      <c r="AW386" s="340"/>
    </row>
    <row r="387" spans="1:49" ht="15" thickBot="1" x14ac:dyDescent="0.4">
      <c r="A387" s="322" t="s">
        <v>23</v>
      </c>
      <c r="B387" s="322" t="s">
        <v>1066</v>
      </c>
      <c r="C387" s="349">
        <v>3</v>
      </c>
      <c r="D387" s="340">
        <v>173.31916151898201</v>
      </c>
      <c r="E387" s="341">
        <v>1</v>
      </c>
      <c r="F387" s="340">
        <v>519.95748455694502</v>
      </c>
      <c r="G387" s="340"/>
      <c r="H387" s="340"/>
      <c r="I387" s="340"/>
      <c r="J387" s="340">
        <v>173.31916151898201</v>
      </c>
      <c r="K387" s="340">
        <v>173.31916151898201</v>
      </c>
      <c r="L387" s="340">
        <v>173.31916151898201</v>
      </c>
      <c r="M387" s="340"/>
      <c r="N387" s="340"/>
      <c r="O387" s="340"/>
      <c r="P387" s="340"/>
      <c r="Q387" s="340"/>
      <c r="R387" s="340"/>
      <c r="S387" s="340"/>
      <c r="T387" s="340"/>
      <c r="U387" s="340"/>
      <c r="V387" s="340"/>
      <c r="W387" s="340"/>
      <c r="X387" s="340"/>
      <c r="Y387" s="340"/>
      <c r="Z387" s="340"/>
      <c r="AA387" s="340"/>
      <c r="AB387" s="340"/>
      <c r="AC387" s="340"/>
      <c r="AD387" s="340"/>
      <c r="AE387" s="340"/>
      <c r="AF387" s="340"/>
      <c r="AG387" s="340"/>
      <c r="AH387" s="340"/>
      <c r="AI387" s="340"/>
      <c r="AJ387" s="340"/>
      <c r="AK387" s="340"/>
      <c r="AL387" s="340"/>
      <c r="AM387" s="340"/>
      <c r="AN387" s="340" t="s">
        <v>709</v>
      </c>
      <c r="AO387" s="340" t="s">
        <v>1251</v>
      </c>
      <c r="AP387" s="340" t="s">
        <v>564</v>
      </c>
      <c r="AQ387" s="340" t="s">
        <v>199</v>
      </c>
      <c r="AR387" s="340" t="s">
        <v>618</v>
      </c>
      <c r="AS387" s="340" t="s">
        <v>618</v>
      </c>
      <c r="AT387" s="340" t="s">
        <v>23</v>
      </c>
      <c r="AU387" s="340"/>
      <c r="AV387" s="340"/>
      <c r="AW387" s="340"/>
    </row>
    <row r="388" spans="1:49" ht="15" thickBot="1" x14ac:dyDescent="0.4">
      <c r="A388" s="322" t="s">
        <v>122</v>
      </c>
      <c r="B388" s="322" t="s">
        <v>1064</v>
      </c>
      <c r="C388" s="349">
        <v>10</v>
      </c>
      <c r="D388" s="340">
        <v>129.94717855247899</v>
      </c>
      <c r="E388" s="341">
        <v>1</v>
      </c>
      <c r="F388" s="340">
        <v>1299.47178552479</v>
      </c>
      <c r="G388" s="340"/>
      <c r="H388" s="340"/>
      <c r="I388" s="340"/>
      <c r="J388" s="340">
        <v>129.94717855247899</v>
      </c>
      <c r="K388" s="340">
        <v>129.94717855247899</v>
      </c>
      <c r="L388" s="340">
        <v>129.94717855247899</v>
      </c>
      <c r="M388" s="340">
        <v>129.94717855247899</v>
      </c>
      <c r="N388" s="340">
        <v>129.94717855247899</v>
      </c>
      <c r="O388" s="340">
        <v>129.94717855247899</v>
      </c>
      <c r="P388" s="340">
        <v>129.94717855247899</v>
      </c>
      <c r="Q388" s="340">
        <v>129.94717855247899</v>
      </c>
      <c r="R388" s="340">
        <v>129.94717855247899</v>
      </c>
      <c r="S388" s="340">
        <v>129.94717855247899</v>
      </c>
      <c r="T388" s="340"/>
      <c r="U388" s="340"/>
      <c r="V388" s="340"/>
      <c r="W388" s="340"/>
      <c r="X388" s="340"/>
      <c r="Y388" s="340"/>
      <c r="Z388" s="340"/>
      <c r="AA388" s="340"/>
      <c r="AB388" s="340"/>
      <c r="AC388" s="340"/>
      <c r="AD388" s="340"/>
      <c r="AE388" s="340"/>
      <c r="AF388" s="340"/>
      <c r="AG388" s="340"/>
      <c r="AH388" s="340"/>
      <c r="AI388" s="340"/>
      <c r="AJ388" s="340"/>
      <c r="AK388" s="340"/>
      <c r="AL388" s="340"/>
      <c r="AM388" s="340"/>
      <c r="AN388" s="340" t="s">
        <v>709</v>
      </c>
      <c r="AO388" s="340" t="s">
        <v>1251</v>
      </c>
      <c r="AP388" s="340" t="s">
        <v>564</v>
      </c>
      <c r="AQ388" s="340" t="s">
        <v>199</v>
      </c>
      <c r="AR388" s="340" t="s">
        <v>491</v>
      </c>
      <c r="AS388" s="340" t="s">
        <v>491</v>
      </c>
      <c r="AT388" s="340" t="s">
        <v>122</v>
      </c>
      <c r="AU388" s="340"/>
      <c r="AV388" s="340"/>
      <c r="AW388" s="340"/>
    </row>
    <row r="389" spans="1:49" ht="15" thickBot="1" x14ac:dyDescent="0.4">
      <c r="A389" s="322" t="s">
        <v>122</v>
      </c>
      <c r="B389" s="322" t="s">
        <v>367</v>
      </c>
      <c r="C389" s="349">
        <v>10</v>
      </c>
      <c r="D389" s="340">
        <v>28.387497070799999</v>
      </c>
      <c r="E389" s="341">
        <v>1</v>
      </c>
      <c r="F389" s="340">
        <v>283.87497070799998</v>
      </c>
      <c r="G389" s="340"/>
      <c r="H389" s="340"/>
      <c r="I389" s="340"/>
      <c r="J389" s="340">
        <v>28.387497070799999</v>
      </c>
      <c r="K389" s="340">
        <v>28.387497070799999</v>
      </c>
      <c r="L389" s="340">
        <v>28.387497070799999</v>
      </c>
      <c r="M389" s="340">
        <v>28.387497070799999</v>
      </c>
      <c r="N389" s="340">
        <v>28.387497070799999</v>
      </c>
      <c r="O389" s="340">
        <v>28.387497070799999</v>
      </c>
      <c r="P389" s="340">
        <v>28.387497070799999</v>
      </c>
      <c r="Q389" s="340">
        <v>28.387497070799999</v>
      </c>
      <c r="R389" s="340">
        <v>28.387497070799999</v>
      </c>
      <c r="S389" s="340">
        <v>28.387497070799999</v>
      </c>
      <c r="T389" s="340"/>
      <c r="U389" s="340"/>
      <c r="V389" s="340"/>
      <c r="W389" s="340"/>
      <c r="X389" s="340"/>
      <c r="Y389" s="340"/>
      <c r="Z389" s="340"/>
      <c r="AA389" s="340"/>
      <c r="AB389" s="340"/>
      <c r="AC389" s="340"/>
      <c r="AD389" s="340"/>
      <c r="AE389" s="340"/>
      <c r="AF389" s="340"/>
      <c r="AG389" s="340"/>
      <c r="AH389" s="340"/>
      <c r="AI389" s="340"/>
      <c r="AJ389" s="340"/>
      <c r="AK389" s="340"/>
      <c r="AL389" s="340"/>
      <c r="AM389" s="340"/>
      <c r="AN389" s="340" t="s">
        <v>709</v>
      </c>
      <c r="AO389" s="340" t="s">
        <v>1251</v>
      </c>
      <c r="AP389" s="340" t="s">
        <v>564</v>
      </c>
      <c r="AQ389" s="340" t="s">
        <v>199</v>
      </c>
      <c r="AR389" s="340" t="s">
        <v>367</v>
      </c>
      <c r="AS389" s="340" t="s">
        <v>367</v>
      </c>
      <c r="AT389" s="340" t="s">
        <v>122</v>
      </c>
      <c r="AU389" s="340"/>
      <c r="AV389" s="340"/>
      <c r="AW389" s="340"/>
    </row>
    <row r="390" spans="1:49" ht="15" thickBot="1" x14ac:dyDescent="0.4">
      <c r="A390" s="322" t="s">
        <v>329</v>
      </c>
      <c r="B390" s="322" t="s">
        <v>376</v>
      </c>
      <c r="C390" s="349">
        <v>20</v>
      </c>
      <c r="D390" s="340">
        <v>18.183447923941699</v>
      </c>
      <c r="E390" s="341">
        <v>1</v>
      </c>
      <c r="F390" s="340">
        <v>363.66895847883501</v>
      </c>
      <c r="G390" s="340"/>
      <c r="H390" s="340"/>
      <c r="I390" s="340"/>
      <c r="J390" s="340">
        <v>18.183447923941699</v>
      </c>
      <c r="K390" s="340">
        <v>18.183447923941699</v>
      </c>
      <c r="L390" s="340">
        <v>18.183447923941699</v>
      </c>
      <c r="M390" s="340">
        <v>18.183447923941699</v>
      </c>
      <c r="N390" s="340">
        <v>18.183447923941699</v>
      </c>
      <c r="O390" s="340">
        <v>18.183447923941699</v>
      </c>
      <c r="P390" s="340">
        <v>18.183447923941699</v>
      </c>
      <c r="Q390" s="340">
        <v>18.183447923941699</v>
      </c>
      <c r="R390" s="340">
        <v>18.183447923941699</v>
      </c>
      <c r="S390" s="340">
        <v>18.183447923941699</v>
      </c>
      <c r="T390" s="340">
        <v>18.183447923941699</v>
      </c>
      <c r="U390" s="340">
        <v>18.183447923941699</v>
      </c>
      <c r="V390" s="340">
        <v>18.183447923941699</v>
      </c>
      <c r="W390" s="340">
        <v>18.183447923941699</v>
      </c>
      <c r="X390" s="340">
        <v>18.183447923941699</v>
      </c>
      <c r="Y390" s="340">
        <v>18.183447923941699</v>
      </c>
      <c r="Z390" s="340">
        <v>18.183447923941699</v>
      </c>
      <c r="AA390" s="340">
        <v>18.183447923941699</v>
      </c>
      <c r="AB390" s="340">
        <v>18.183447923941699</v>
      </c>
      <c r="AC390" s="340">
        <v>18.183447923941699</v>
      </c>
      <c r="AD390" s="340"/>
      <c r="AE390" s="340"/>
      <c r="AF390" s="340"/>
      <c r="AG390" s="340"/>
      <c r="AH390" s="340"/>
      <c r="AI390" s="340"/>
      <c r="AJ390" s="340"/>
      <c r="AK390" s="340"/>
      <c r="AL390" s="340"/>
      <c r="AM390" s="340"/>
      <c r="AN390" s="340" t="s">
        <v>709</v>
      </c>
      <c r="AO390" s="340" t="s">
        <v>1251</v>
      </c>
      <c r="AP390" s="340" t="s">
        <v>564</v>
      </c>
      <c r="AQ390" s="340" t="s">
        <v>199</v>
      </c>
      <c r="AR390" s="340" t="s">
        <v>376</v>
      </c>
      <c r="AS390" s="340" t="s">
        <v>376</v>
      </c>
      <c r="AT390" s="340" t="s">
        <v>329</v>
      </c>
      <c r="AU390" s="340"/>
      <c r="AV390" s="340"/>
      <c r="AW390" s="340"/>
    </row>
    <row r="391" spans="1:49" ht="15" thickBot="1" x14ac:dyDescent="0.4">
      <c r="A391" s="322" t="s">
        <v>122</v>
      </c>
      <c r="B391" s="322" t="s">
        <v>1067</v>
      </c>
      <c r="C391" s="349">
        <v>15</v>
      </c>
      <c r="D391" s="340">
        <v>0</v>
      </c>
      <c r="E391" s="341">
        <v>1</v>
      </c>
      <c r="F391" s="340">
        <v>0</v>
      </c>
      <c r="G391" s="340"/>
      <c r="H391" s="340"/>
      <c r="I391" s="340"/>
      <c r="J391" s="340"/>
      <c r="K391" s="340"/>
      <c r="L391" s="340"/>
      <c r="M391" s="340"/>
      <c r="N391" s="340"/>
      <c r="O391" s="340"/>
      <c r="P391" s="340"/>
      <c r="Q391" s="340"/>
      <c r="R391" s="340"/>
      <c r="S391" s="340"/>
      <c r="T391" s="340"/>
      <c r="U391" s="340"/>
      <c r="V391" s="340"/>
      <c r="W391" s="340"/>
      <c r="X391" s="340"/>
      <c r="Y391" s="340"/>
      <c r="Z391" s="340"/>
      <c r="AA391" s="340"/>
      <c r="AB391" s="340"/>
      <c r="AC391" s="340"/>
      <c r="AD391" s="340"/>
      <c r="AE391" s="340"/>
      <c r="AF391" s="340"/>
      <c r="AG391" s="340"/>
      <c r="AH391" s="340"/>
      <c r="AI391" s="340"/>
      <c r="AJ391" s="340"/>
      <c r="AK391" s="340"/>
      <c r="AL391" s="340"/>
      <c r="AM391" s="340"/>
      <c r="AN391" s="340" t="s">
        <v>709</v>
      </c>
      <c r="AO391" s="340" t="s">
        <v>1251</v>
      </c>
      <c r="AP391" s="340" t="s">
        <v>564</v>
      </c>
      <c r="AQ391" s="340" t="s">
        <v>199</v>
      </c>
      <c r="AR391" s="340" t="s">
        <v>622</v>
      </c>
      <c r="AS391" s="340" t="s">
        <v>622</v>
      </c>
      <c r="AT391" s="340" t="s">
        <v>23</v>
      </c>
      <c r="AU391" s="340"/>
      <c r="AV391" s="340"/>
      <c r="AW391" s="340"/>
    </row>
    <row r="392" spans="1:49" ht="15" thickBot="1" x14ac:dyDescent="0.4">
      <c r="A392" s="322" t="s">
        <v>22</v>
      </c>
      <c r="B392" s="322" t="s">
        <v>760</v>
      </c>
      <c r="C392" s="349">
        <v>13.8760035865027</v>
      </c>
      <c r="D392" s="340">
        <v>2996675.2384648402</v>
      </c>
      <c r="E392" s="341">
        <v>0.97</v>
      </c>
      <c r="F392" s="340">
        <v>40324240.283057101</v>
      </c>
      <c r="G392" s="340"/>
      <c r="H392" s="340"/>
      <c r="I392" s="340"/>
      <c r="J392" s="340">
        <v>2906774.9813108998</v>
      </c>
      <c r="K392" s="340">
        <v>2906774.9813108998</v>
      </c>
      <c r="L392" s="340">
        <v>2906774.9813108998</v>
      </c>
      <c r="M392" s="340">
        <v>2906774.9813108998</v>
      </c>
      <c r="N392" s="340">
        <v>2906774.9813108998</v>
      </c>
      <c r="O392" s="340">
        <v>2906774.9813108998</v>
      </c>
      <c r="P392" s="340">
        <v>2906774.9813108998</v>
      </c>
      <c r="Q392" s="340">
        <v>2906774.9813108998</v>
      </c>
      <c r="R392" s="340">
        <v>2906774.9813108998</v>
      </c>
      <c r="S392" s="340">
        <v>2904470.9767893599</v>
      </c>
      <c r="T392" s="340">
        <v>2901014.9700070499</v>
      </c>
      <c r="U392" s="340">
        <v>2556741.4081170601</v>
      </c>
      <c r="V392" s="340">
        <v>2026263.47099389</v>
      </c>
      <c r="W392" s="340">
        <v>1899655.1224003499</v>
      </c>
      <c r="X392" s="340">
        <v>1875119.50295129</v>
      </c>
      <c r="Y392" s="340"/>
      <c r="Z392" s="340"/>
      <c r="AA392" s="340"/>
      <c r="AB392" s="340"/>
      <c r="AC392" s="340"/>
      <c r="AD392" s="340"/>
      <c r="AE392" s="340"/>
      <c r="AF392" s="340"/>
      <c r="AG392" s="340"/>
      <c r="AH392" s="340"/>
      <c r="AI392" s="340"/>
      <c r="AJ392" s="340"/>
      <c r="AK392" s="340"/>
      <c r="AL392" s="340"/>
      <c r="AM392" s="340"/>
      <c r="AN392" s="340" t="s">
        <v>709</v>
      </c>
      <c r="AO392" s="340" t="s">
        <v>1252</v>
      </c>
      <c r="AP392" s="340" t="s">
        <v>555</v>
      </c>
      <c r="AQ392" s="340" t="s">
        <v>563</v>
      </c>
      <c r="AR392" s="340" t="s">
        <v>480</v>
      </c>
      <c r="AS392" s="340" t="s">
        <v>480</v>
      </c>
      <c r="AT392" s="340" t="s">
        <v>22</v>
      </c>
      <c r="AU392" s="340"/>
      <c r="AV392" s="340"/>
      <c r="AW392" s="340"/>
    </row>
    <row r="393" spans="1:49" ht="15" thickBot="1" x14ac:dyDescent="0.4">
      <c r="A393" s="322" t="s">
        <v>22</v>
      </c>
      <c r="B393" s="322" t="s">
        <v>1068</v>
      </c>
      <c r="C393" s="349">
        <v>14.2427791662892</v>
      </c>
      <c r="D393" s="340">
        <v>810918.11773849197</v>
      </c>
      <c r="E393" s="341">
        <v>0.97</v>
      </c>
      <c r="F393" s="340">
        <v>7895028.9752038103</v>
      </c>
      <c r="G393" s="340"/>
      <c r="H393" s="340"/>
      <c r="I393" s="340"/>
      <c r="J393" s="340">
        <v>786590.57420633698</v>
      </c>
      <c r="K393" s="340">
        <v>786590.57420633698</v>
      </c>
      <c r="L393" s="340">
        <v>786422.88394822099</v>
      </c>
      <c r="M393" s="340">
        <v>715927.062161098</v>
      </c>
      <c r="N393" s="340">
        <v>586692.58865312696</v>
      </c>
      <c r="O393" s="340">
        <v>508434.14755639603</v>
      </c>
      <c r="P393" s="340">
        <v>472387.635401126</v>
      </c>
      <c r="Q393" s="340">
        <v>448356.62729761202</v>
      </c>
      <c r="R393" s="340">
        <v>448356.62729761202</v>
      </c>
      <c r="S393" s="340">
        <v>448134.34021127201</v>
      </c>
      <c r="T393" s="340">
        <v>447800.90958176198</v>
      </c>
      <c r="U393" s="340">
        <v>447800.90958176198</v>
      </c>
      <c r="V393" s="340">
        <v>432503.59502975002</v>
      </c>
      <c r="W393" s="340">
        <v>294827.76406164101</v>
      </c>
      <c r="X393" s="340">
        <v>284202.73600975901</v>
      </c>
      <c r="Y393" s="340"/>
      <c r="Z393" s="340"/>
      <c r="AA393" s="340"/>
      <c r="AB393" s="340"/>
      <c r="AC393" s="340"/>
      <c r="AD393" s="340"/>
      <c r="AE393" s="340"/>
      <c r="AF393" s="340"/>
      <c r="AG393" s="340"/>
      <c r="AH393" s="340"/>
      <c r="AI393" s="340"/>
      <c r="AJ393" s="340"/>
      <c r="AK393" s="340"/>
      <c r="AL393" s="340"/>
      <c r="AM393" s="340"/>
      <c r="AN393" s="340" t="s">
        <v>709</v>
      </c>
      <c r="AO393" s="340" t="s">
        <v>1252</v>
      </c>
      <c r="AP393" s="340" t="s">
        <v>555</v>
      </c>
      <c r="AQ393" s="340" t="s">
        <v>563</v>
      </c>
      <c r="AR393" s="340" t="s">
        <v>480</v>
      </c>
      <c r="AS393" s="340" t="s">
        <v>480</v>
      </c>
      <c r="AT393" s="340" t="s">
        <v>22</v>
      </c>
      <c r="AU393" s="340"/>
      <c r="AV393" s="340"/>
      <c r="AW393" s="340"/>
    </row>
    <row r="394" spans="1:49" ht="15" thickBot="1" x14ac:dyDescent="0.4">
      <c r="A394" s="322" t="s">
        <v>22</v>
      </c>
      <c r="B394" s="322" t="s">
        <v>846</v>
      </c>
      <c r="C394" s="349">
        <v>10</v>
      </c>
      <c r="D394" s="340">
        <v>142098.13976405101</v>
      </c>
      <c r="E394" s="341">
        <v>0.97</v>
      </c>
      <c r="F394" s="340">
        <v>1378351.9557113</v>
      </c>
      <c r="G394" s="340"/>
      <c r="H394" s="340"/>
      <c r="I394" s="340"/>
      <c r="J394" s="340">
        <v>137835.19557113</v>
      </c>
      <c r="K394" s="340">
        <v>137835.19557113</v>
      </c>
      <c r="L394" s="340">
        <v>137835.19557113</v>
      </c>
      <c r="M394" s="340">
        <v>137835.19557113</v>
      </c>
      <c r="N394" s="340">
        <v>137835.19557113</v>
      </c>
      <c r="O394" s="340">
        <v>137835.19557113</v>
      </c>
      <c r="P394" s="340">
        <v>137835.19557113</v>
      </c>
      <c r="Q394" s="340">
        <v>137835.19557113</v>
      </c>
      <c r="R394" s="340">
        <v>137835.19557113</v>
      </c>
      <c r="S394" s="340">
        <v>137835.19557113</v>
      </c>
      <c r="T394" s="340"/>
      <c r="U394" s="340"/>
      <c r="V394" s="340"/>
      <c r="W394" s="340"/>
      <c r="X394" s="340"/>
      <c r="Y394" s="340"/>
      <c r="Z394" s="340"/>
      <c r="AA394" s="340"/>
      <c r="AB394" s="340"/>
      <c r="AC394" s="340"/>
      <c r="AD394" s="340"/>
      <c r="AE394" s="340"/>
      <c r="AF394" s="340"/>
      <c r="AG394" s="340"/>
      <c r="AH394" s="340"/>
      <c r="AI394" s="340"/>
      <c r="AJ394" s="340"/>
      <c r="AK394" s="340"/>
      <c r="AL394" s="340"/>
      <c r="AM394" s="340"/>
      <c r="AN394" s="340" t="s">
        <v>709</v>
      </c>
      <c r="AO394" s="340" t="s">
        <v>1252</v>
      </c>
      <c r="AP394" s="340" t="s">
        <v>555</v>
      </c>
      <c r="AQ394" s="340" t="s">
        <v>563</v>
      </c>
      <c r="AR394" s="340" t="s">
        <v>351</v>
      </c>
      <c r="AS394" s="340" t="s">
        <v>351</v>
      </c>
      <c r="AT394" s="340" t="s">
        <v>22</v>
      </c>
      <c r="AU394" s="340"/>
      <c r="AV394" s="340"/>
      <c r="AW394" s="340"/>
    </row>
    <row r="395" spans="1:49" ht="15" thickBot="1" x14ac:dyDescent="0.4">
      <c r="A395" s="322" t="s">
        <v>23</v>
      </c>
      <c r="B395" s="322" t="s">
        <v>1069</v>
      </c>
      <c r="C395" s="349">
        <v>15</v>
      </c>
      <c r="D395" s="340">
        <v>119075.858247365</v>
      </c>
      <c r="E395" s="341">
        <v>0.97</v>
      </c>
      <c r="F395" s="340">
        <v>1732553.73749915</v>
      </c>
      <c r="G395" s="340"/>
      <c r="H395" s="340"/>
      <c r="I395" s="340"/>
      <c r="J395" s="340">
        <v>115503.58249994399</v>
      </c>
      <c r="K395" s="340">
        <v>115503.58249994399</v>
      </c>
      <c r="L395" s="340">
        <v>115503.58249994399</v>
      </c>
      <c r="M395" s="340">
        <v>115503.58249994399</v>
      </c>
      <c r="N395" s="340">
        <v>115503.58249994399</v>
      </c>
      <c r="O395" s="340">
        <v>115503.58249994399</v>
      </c>
      <c r="P395" s="340">
        <v>115503.58249994399</v>
      </c>
      <c r="Q395" s="340">
        <v>115503.58249994399</v>
      </c>
      <c r="R395" s="340">
        <v>115503.58249994399</v>
      </c>
      <c r="S395" s="340">
        <v>115503.58249994399</v>
      </c>
      <c r="T395" s="340">
        <v>115503.58249994399</v>
      </c>
      <c r="U395" s="340">
        <v>115503.58249994399</v>
      </c>
      <c r="V395" s="340">
        <v>115503.58249994399</v>
      </c>
      <c r="W395" s="340">
        <v>115503.58249994399</v>
      </c>
      <c r="X395" s="340">
        <v>115503.58249994399</v>
      </c>
      <c r="Y395" s="340"/>
      <c r="Z395" s="340"/>
      <c r="AA395" s="340"/>
      <c r="AB395" s="340"/>
      <c r="AC395" s="340"/>
      <c r="AD395" s="340"/>
      <c r="AE395" s="340"/>
      <c r="AF395" s="340"/>
      <c r="AG395" s="340"/>
      <c r="AH395" s="340"/>
      <c r="AI395" s="340"/>
      <c r="AJ395" s="340"/>
      <c r="AK395" s="340"/>
      <c r="AL395" s="340"/>
      <c r="AM395" s="340"/>
      <c r="AN395" s="340" t="s">
        <v>709</v>
      </c>
      <c r="AO395" s="340" t="s">
        <v>1252</v>
      </c>
      <c r="AP395" s="340" t="s">
        <v>555</v>
      </c>
      <c r="AQ395" s="340" t="s">
        <v>563</v>
      </c>
      <c r="AR395" s="340" t="s">
        <v>373</v>
      </c>
      <c r="AS395" s="340" t="s">
        <v>373</v>
      </c>
      <c r="AT395" s="340" t="s">
        <v>23</v>
      </c>
      <c r="AU395" s="340"/>
      <c r="AV395" s="340"/>
      <c r="AW395" s="340"/>
    </row>
    <row r="396" spans="1:49" ht="15" thickBot="1" x14ac:dyDescent="0.4">
      <c r="A396" s="322" t="s">
        <v>22</v>
      </c>
      <c r="B396" s="322" t="s">
        <v>1070</v>
      </c>
      <c r="C396" s="349">
        <v>5</v>
      </c>
      <c r="D396" s="340">
        <v>107980.80189047899</v>
      </c>
      <c r="E396" s="341">
        <v>0.97</v>
      </c>
      <c r="F396" s="340">
        <v>523706.889168825</v>
      </c>
      <c r="G396" s="340"/>
      <c r="H396" s="340"/>
      <c r="I396" s="340"/>
      <c r="J396" s="340">
        <v>104741.377833765</v>
      </c>
      <c r="K396" s="340">
        <v>104741.377833765</v>
      </c>
      <c r="L396" s="340">
        <v>104741.377833765</v>
      </c>
      <c r="M396" s="340">
        <v>104741.377833765</v>
      </c>
      <c r="N396" s="340">
        <v>104741.377833765</v>
      </c>
      <c r="O396" s="340"/>
      <c r="P396" s="340"/>
      <c r="Q396" s="340"/>
      <c r="R396" s="340"/>
      <c r="S396" s="340"/>
      <c r="T396" s="340"/>
      <c r="U396" s="340"/>
      <c r="V396" s="340"/>
      <c r="W396" s="340"/>
      <c r="X396" s="340"/>
      <c r="Y396" s="340"/>
      <c r="Z396" s="340"/>
      <c r="AA396" s="340"/>
      <c r="AB396" s="340"/>
      <c r="AC396" s="340"/>
      <c r="AD396" s="340"/>
      <c r="AE396" s="340"/>
      <c r="AF396" s="340"/>
      <c r="AG396" s="340"/>
      <c r="AH396" s="340"/>
      <c r="AI396" s="340"/>
      <c r="AJ396" s="340"/>
      <c r="AK396" s="340"/>
      <c r="AL396" s="340"/>
      <c r="AM396" s="340"/>
      <c r="AN396" s="340" t="s">
        <v>709</v>
      </c>
      <c r="AO396" s="340" t="s">
        <v>1252</v>
      </c>
      <c r="AP396" s="340" t="s">
        <v>555</v>
      </c>
      <c r="AQ396" s="340" t="s">
        <v>563</v>
      </c>
      <c r="AR396" s="340" t="s">
        <v>355</v>
      </c>
      <c r="AS396" s="340" t="s">
        <v>355</v>
      </c>
      <c r="AT396" s="340" t="s">
        <v>22</v>
      </c>
      <c r="AU396" s="340"/>
      <c r="AV396" s="340"/>
      <c r="AW396" s="340"/>
    </row>
    <row r="397" spans="1:49" ht="15" thickBot="1" x14ac:dyDescent="0.4">
      <c r="A397" s="322" t="s">
        <v>23</v>
      </c>
      <c r="B397" s="322" t="s">
        <v>1071</v>
      </c>
      <c r="C397" s="349">
        <v>15</v>
      </c>
      <c r="D397" s="340">
        <v>92067.974895431806</v>
      </c>
      <c r="E397" s="341">
        <v>0.97</v>
      </c>
      <c r="F397" s="340">
        <v>1339589.0347285301</v>
      </c>
      <c r="G397" s="340"/>
      <c r="H397" s="340"/>
      <c r="I397" s="340"/>
      <c r="J397" s="340">
        <v>89305.935648568804</v>
      </c>
      <c r="K397" s="340">
        <v>89305.935648568804</v>
      </c>
      <c r="L397" s="340">
        <v>89305.935648568804</v>
      </c>
      <c r="M397" s="340">
        <v>89305.935648568804</v>
      </c>
      <c r="N397" s="340">
        <v>89305.935648568804</v>
      </c>
      <c r="O397" s="340">
        <v>89305.935648568804</v>
      </c>
      <c r="P397" s="340">
        <v>89305.935648568804</v>
      </c>
      <c r="Q397" s="340">
        <v>89305.935648568804</v>
      </c>
      <c r="R397" s="340">
        <v>89305.935648568804</v>
      </c>
      <c r="S397" s="340">
        <v>89305.935648568804</v>
      </c>
      <c r="T397" s="340">
        <v>89305.935648568804</v>
      </c>
      <c r="U397" s="340">
        <v>89305.935648568804</v>
      </c>
      <c r="V397" s="340">
        <v>89305.935648568804</v>
      </c>
      <c r="W397" s="340">
        <v>89305.935648568804</v>
      </c>
      <c r="X397" s="340">
        <v>89305.935648568804</v>
      </c>
      <c r="Y397" s="340"/>
      <c r="Z397" s="340"/>
      <c r="AA397" s="340"/>
      <c r="AB397" s="340"/>
      <c r="AC397" s="340"/>
      <c r="AD397" s="340"/>
      <c r="AE397" s="340"/>
      <c r="AF397" s="340"/>
      <c r="AG397" s="340"/>
      <c r="AH397" s="340"/>
      <c r="AI397" s="340"/>
      <c r="AJ397" s="340"/>
      <c r="AK397" s="340"/>
      <c r="AL397" s="340"/>
      <c r="AM397" s="340"/>
      <c r="AN397" s="340" t="s">
        <v>709</v>
      </c>
      <c r="AO397" s="340" t="s">
        <v>1252</v>
      </c>
      <c r="AP397" s="340" t="s">
        <v>555</v>
      </c>
      <c r="AQ397" s="340" t="s">
        <v>563</v>
      </c>
      <c r="AR397" s="340" t="s">
        <v>482</v>
      </c>
      <c r="AS397" s="340" t="s">
        <v>482</v>
      </c>
      <c r="AT397" s="340" t="s">
        <v>23</v>
      </c>
      <c r="AU397" s="340"/>
      <c r="AV397" s="340"/>
      <c r="AW397" s="340"/>
    </row>
    <row r="398" spans="1:49" ht="15" thickBot="1" x14ac:dyDescent="0.4">
      <c r="A398" s="322" t="s">
        <v>22</v>
      </c>
      <c r="B398" s="322" t="s">
        <v>1072</v>
      </c>
      <c r="C398" s="349">
        <v>7.0088709076381601</v>
      </c>
      <c r="D398" s="340">
        <v>34545.760013830302</v>
      </c>
      <c r="E398" s="341">
        <v>0.97</v>
      </c>
      <c r="F398" s="340">
        <v>194205.95997166799</v>
      </c>
      <c r="G398" s="340"/>
      <c r="H398" s="340"/>
      <c r="I398" s="340"/>
      <c r="J398" s="340">
        <v>33509.387213415401</v>
      </c>
      <c r="K398" s="340">
        <v>33509.387213415401</v>
      </c>
      <c r="L398" s="340">
        <v>33509.387213415401</v>
      </c>
      <c r="M398" s="340">
        <v>33509.387213415401</v>
      </c>
      <c r="N398" s="340">
        <v>18057.8848740209</v>
      </c>
      <c r="O398" s="340">
        <v>14636.7210970952</v>
      </c>
      <c r="P398" s="340">
        <v>8345.7597448012602</v>
      </c>
      <c r="Q398" s="340">
        <v>8345.7597448012602</v>
      </c>
      <c r="R398" s="340">
        <v>5608.1295521314696</v>
      </c>
      <c r="S398" s="340">
        <v>5174.1561051559001</v>
      </c>
      <c r="T398" s="340"/>
      <c r="U398" s="340"/>
      <c r="V398" s="340"/>
      <c r="W398" s="340"/>
      <c r="X398" s="340"/>
      <c r="Y398" s="340"/>
      <c r="Z398" s="340"/>
      <c r="AA398" s="340"/>
      <c r="AB398" s="340"/>
      <c r="AC398" s="340"/>
      <c r="AD398" s="340"/>
      <c r="AE398" s="340"/>
      <c r="AF398" s="340"/>
      <c r="AG398" s="340"/>
      <c r="AH398" s="340"/>
      <c r="AI398" s="340"/>
      <c r="AJ398" s="340"/>
      <c r="AK398" s="340"/>
      <c r="AL398" s="340"/>
      <c r="AM398" s="340"/>
      <c r="AN398" s="340" t="s">
        <v>709</v>
      </c>
      <c r="AO398" s="340" t="s">
        <v>1252</v>
      </c>
      <c r="AP398" s="340" t="s">
        <v>555</v>
      </c>
      <c r="AQ398" s="340" t="s">
        <v>563</v>
      </c>
      <c r="AR398" s="340" t="s">
        <v>499</v>
      </c>
      <c r="AS398" s="340" t="s">
        <v>499</v>
      </c>
      <c r="AT398" s="340" t="s">
        <v>22</v>
      </c>
      <c r="AU398" s="340"/>
      <c r="AV398" s="340"/>
      <c r="AW398" s="340"/>
    </row>
    <row r="399" spans="1:49" ht="15" thickBot="1" x14ac:dyDescent="0.4">
      <c r="A399" s="322" t="s">
        <v>22</v>
      </c>
      <c r="B399" s="322" t="s">
        <v>1073</v>
      </c>
      <c r="C399" s="349">
        <v>5.2294766246105997</v>
      </c>
      <c r="D399" s="340">
        <v>18313.534117592499</v>
      </c>
      <c r="E399" s="341">
        <v>0.97</v>
      </c>
      <c r="F399" s="340">
        <v>84305.336769195899</v>
      </c>
      <c r="G399" s="340"/>
      <c r="H399" s="340"/>
      <c r="I399" s="340"/>
      <c r="J399" s="340">
        <v>17764.128094064701</v>
      </c>
      <c r="K399" s="340">
        <v>17764.128094064701</v>
      </c>
      <c r="L399" s="340">
        <v>17764.128094064701</v>
      </c>
      <c r="M399" s="340">
        <v>17764.128094064701</v>
      </c>
      <c r="N399" s="340">
        <v>2465.2538637769198</v>
      </c>
      <c r="O399" s="340">
        <v>2156.7141058320199</v>
      </c>
      <c r="P399" s="340">
        <v>2156.7141058320199</v>
      </c>
      <c r="Q399" s="340">
        <v>2156.7141058320199</v>
      </c>
      <c r="R399" s="340">
        <v>2156.7141058320199</v>
      </c>
      <c r="S399" s="340">
        <v>2156.7141058320199</v>
      </c>
      <c r="T399" s="340"/>
      <c r="U399" s="340"/>
      <c r="V399" s="340"/>
      <c r="W399" s="340"/>
      <c r="X399" s="340"/>
      <c r="Y399" s="340"/>
      <c r="Z399" s="340"/>
      <c r="AA399" s="340"/>
      <c r="AB399" s="340"/>
      <c r="AC399" s="340"/>
      <c r="AD399" s="340"/>
      <c r="AE399" s="340"/>
      <c r="AF399" s="340"/>
      <c r="AG399" s="340"/>
      <c r="AH399" s="340"/>
      <c r="AI399" s="340"/>
      <c r="AJ399" s="340"/>
      <c r="AK399" s="340"/>
      <c r="AL399" s="340"/>
      <c r="AM399" s="340"/>
      <c r="AN399" s="340" t="s">
        <v>709</v>
      </c>
      <c r="AO399" s="340" t="s">
        <v>1252</v>
      </c>
      <c r="AP399" s="340" t="s">
        <v>555</v>
      </c>
      <c r="AQ399" s="340" t="s">
        <v>563</v>
      </c>
      <c r="AR399" s="340" t="s">
        <v>499</v>
      </c>
      <c r="AS399" s="340" t="s">
        <v>499</v>
      </c>
      <c r="AT399" s="340" t="s">
        <v>22</v>
      </c>
      <c r="AU399" s="340"/>
      <c r="AV399" s="340"/>
      <c r="AW399" s="340"/>
    </row>
    <row r="400" spans="1:49" ht="15" thickBot="1" x14ac:dyDescent="0.4">
      <c r="A400" s="322" t="s">
        <v>23</v>
      </c>
      <c r="B400" s="322" t="s">
        <v>1074</v>
      </c>
      <c r="C400" s="349">
        <v>23</v>
      </c>
      <c r="D400" s="340">
        <v>13938.50234986</v>
      </c>
      <c r="E400" s="341">
        <v>0.97</v>
      </c>
      <c r="F400" s="340">
        <v>310967.98742537701</v>
      </c>
      <c r="G400" s="340"/>
      <c r="H400" s="340"/>
      <c r="I400" s="340"/>
      <c r="J400" s="340">
        <v>13520.347279364199</v>
      </c>
      <c r="K400" s="340">
        <v>13520.347279364199</v>
      </c>
      <c r="L400" s="340">
        <v>13520.347279364199</v>
      </c>
      <c r="M400" s="340">
        <v>13520.347279364199</v>
      </c>
      <c r="N400" s="340">
        <v>13520.347279364199</v>
      </c>
      <c r="O400" s="340">
        <v>13520.347279364199</v>
      </c>
      <c r="P400" s="340">
        <v>13520.347279364199</v>
      </c>
      <c r="Q400" s="340">
        <v>13520.347279364199</v>
      </c>
      <c r="R400" s="340">
        <v>13520.347279364199</v>
      </c>
      <c r="S400" s="340">
        <v>13520.347279364199</v>
      </c>
      <c r="T400" s="340">
        <v>13520.347279364199</v>
      </c>
      <c r="U400" s="340">
        <v>13520.347279364199</v>
      </c>
      <c r="V400" s="340">
        <v>13520.347279364199</v>
      </c>
      <c r="W400" s="340">
        <v>13520.347279364199</v>
      </c>
      <c r="X400" s="340">
        <v>13520.347279364199</v>
      </c>
      <c r="Y400" s="340">
        <v>13520.347279364199</v>
      </c>
      <c r="Z400" s="340">
        <v>13520.347279364199</v>
      </c>
      <c r="AA400" s="340">
        <v>13520.347279364199</v>
      </c>
      <c r="AB400" s="340">
        <v>13520.347279364199</v>
      </c>
      <c r="AC400" s="340">
        <v>13520.347279364199</v>
      </c>
      <c r="AD400" s="340">
        <v>13520.347279364199</v>
      </c>
      <c r="AE400" s="340">
        <v>13520.347279364199</v>
      </c>
      <c r="AF400" s="340">
        <v>13520.347279364199</v>
      </c>
      <c r="AG400" s="340"/>
      <c r="AH400" s="340"/>
      <c r="AI400" s="340"/>
      <c r="AJ400" s="340"/>
      <c r="AK400" s="340"/>
      <c r="AL400" s="340"/>
      <c r="AM400" s="340"/>
      <c r="AN400" s="340" t="s">
        <v>709</v>
      </c>
      <c r="AO400" s="340" t="s">
        <v>1252</v>
      </c>
      <c r="AP400" s="340" t="s">
        <v>555</v>
      </c>
      <c r="AQ400" s="340" t="s">
        <v>563</v>
      </c>
      <c r="AR400" s="340" t="s">
        <v>494</v>
      </c>
      <c r="AS400" s="340" t="s">
        <v>494</v>
      </c>
      <c r="AT400" s="340" t="s">
        <v>23</v>
      </c>
      <c r="AU400" s="340"/>
      <c r="AV400" s="340"/>
      <c r="AW400" s="340"/>
    </row>
    <row r="401" spans="1:49" ht="15" thickBot="1" x14ac:dyDescent="0.4">
      <c r="A401" s="322" t="s">
        <v>23</v>
      </c>
      <c r="B401" s="322" t="s">
        <v>1075</v>
      </c>
      <c r="C401" s="349">
        <v>3</v>
      </c>
      <c r="D401" s="340">
        <v>7662.9487479834397</v>
      </c>
      <c r="E401" s="341">
        <v>0.97</v>
      </c>
      <c r="F401" s="340">
        <v>22299.1808566318</v>
      </c>
      <c r="G401" s="340"/>
      <c r="H401" s="340"/>
      <c r="I401" s="340"/>
      <c r="J401" s="340">
        <v>7433.0602855439402</v>
      </c>
      <c r="K401" s="340">
        <v>7433.0602855439402</v>
      </c>
      <c r="L401" s="340">
        <v>7433.0602855439402</v>
      </c>
      <c r="M401" s="340"/>
      <c r="N401" s="340"/>
      <c r="O401" s="340"/>
      <c r="P401" s="340"/>
      <c r="Q401" s="340"/>
      <c r="R401" s="340"/>
      <c r="S401" s="340"/>
      <c r="T401" s="340"/>
      <c r="U401" s="340"/>
      <c r="V401" s="340"/>
      <c r="W401" s="340"/>
      <c r="X401" s="340"/>
      <c r="Y401" s="340"/>
      <c r="Z401" s="340"/>
      <c r="AA401" s="340"/>
      <c r="AB401" s="340"/>
      <c r="AC401" s="340"/>
      <c r="AD401" s="340"/>
      <c r="AE401" s="340"/>
      <c r="AF401" s="340"/>
      <c r="AG401" s="340"/>
      <c r="AH401" s="340"/>
      <c r="AI401" s="340"/>
      <c r="AJ401" s="340"/>
      <c r="AK401" s="340"/>
      <c r="AL401" s="340"/>
      <c r="AM401" s="340"/>
      <c r="AN401" s="340" t="s">
        <v>709</v>
      </c>
      <c r="AO401" s="340" t="s">
        <v>1252</v>
      </c>
      <c r="AP401" s="340" t="s">
        <v>555</v>
      </c>
      <c r="AQ401" s="340" t="s">
        <v>563</v>
      </c>
      <c r="AR401" s="340" t="s">
        <v>356</v>
      </c>
      <c r="AS401" s="340" t="s">
        <v>356</v>
      </c>
      <c r="AT401" s="340" t="s">
        <v>23</v>
      </c>
      <c r="AU401" s="340"/>
      <c r="AV401" s="340"/>
      <c r="AW401" s="340"/>
    </row>
    <row r="402" spans="1:49" ht="15" thickBot="1" x14ac:dyDescent="0.4">
      <c r="A402" s="322" t="s">
        <v>23</v>
      </c>
      <c r="B402" s="322" t="s">
        <v>1076</v>
      </c>
      <c r="C402" s="349">
        <v>15</v>
      </c>
      <c r="D402" s="340">
        <v>4332.20270198241</v>
      </c>
      <c r="E402" s="341">
        <v>0.97</v>
      </c>
      <c r="F402" s="340">
        <v>63033.549313844</v>
      </c>
      <c r="G402" s="340"/>
      <c r="H402" s="340"/>
      <c r="I402" s="340"/>
      <c r="J402" s="340">
        <v>4202.2366209229403</v>
      </c>
      <c r="K402" s="340">
        <v>4202.2366209229403</v>
      </c>
      <c r="L402" s="340">
        <v>4202.2366209229403</v>
      </c>
      <c r="M402" s="340">
        <v>4202.2366209229403</v>
      </c>
      <c r="N402" s="340">
        <v>4202.2366209229403</v>
      </c>
      <c r="O402" s="340">
        <v>4202.2366209229403</v>
      </c>
      <c r="P402" s="340">
        <v>4202.2366209229403</v>
      </c>
      <c r="Q402" s="340">
        <v>4202.2366209229403</v>
      </c>
      <c r="R402" s="340">
        <v>4202.2366209229403</v>
      </c>
      <c r="S402" s="340">
        <v>4202.2366209229403</v>
      </c>
      <c r="T402" s="340">
        <v>4202.2366209229403</v>
      </c>
      <c r="U402" s="340">
        <v>4202.2366209229403</v>
      </c>
      <c r="V402" s="340">
        <v>4202.2366209229403</v>
      </c>
      <c r="W402" s="340">
        <v>4202.2366209229403</v>
      </c>
      <c r="X402" s="340">
        <v>4202.2366209229403</v>
      </c>
      <c r="Y402" s="340"/>
      <c r="Z402" s="340"/>
      <c r="AA402" s="340"/>
      <c r="AB402" s="340"/>
      <c r="AC402" s="340"/>
      <c r="AD402" s="340"/>
      <c r="AE402" s="340"/>
      <c r="AF402" s="340"/>
      <c r="AG402" s="340"/>
      <c r="AH402" s="340"/>
      <c r="AI402" s="340"/>
      <c r="AJ402" s="340"/>
      <c r="AK402" s="340"/>
      <c r="AL402" s="340"/>
      <c r="AM402" s="340"/>
      <c r="AN402" s="340" t="s">
        <v>709</v>
      </c>
      <c r="AO402" s="340" t="s">
        <v>1252</v>
      </c>
      <c r="AP402" s="340" t="s">
        <v>555</v>
      </c>
      <c r="AQ402" s="340" t="s">
        <v>563</v>
      </c>
      <c r="AR402" s="340" t="s">
        <v>482</v>
      </c>
      <c r="AS402" s="340" t="s">
        <v>482</v>
      </c>
      <c r="AT402" s="340" t="s">
        <v>23</v>
      </c>
      <c r="AU402" s="340"/>
      <c r="AV402" s="340"/>
      <c r="AW402" s="340"/>
    </row>
    <row r="403" spans="1:49" ht="15" thickBot="1" x14ac:dyDescent="0.4">
      <c r="A403" s="322" t="s">
        <v>22</v>
      </c>
      <c r="B403" s="322" t="s">
        <v>1077</v>
      </c>
      <c r="C403" s="349">
        <v>14.932904770275901</v>
      </c>
      <c r="D403" s="340">
        <v>8400649.9682078604</v>
      </c>
      <c r="E403" s="341">
        <v>0.97</v>
      </c>
      <c r="F403" s="340">
        <v>121682722.804159</v>
      </c>
      <c r="G403" s="340"/>
      <c r="H403" s="340"/>
      <c r="I403" s="340"/>
      <c r="J403" s="340">
        <v>8148630.4691616204</v>
      </c>
      <c r="K403" s="340">
        <v>8148630.4691616204</v>
      </c>
      <c r="L403" s="340">
        <v>8148630.4691616204</v>
      </c>
      <c r="M403" s="340">
        <v>8148630.4691616204</v>
      </c>
      <c r="N403" s="340">
        <v>8148630.4691616204</v>
      </c>
      <c r="O403" s="340">
        <v>8148630.4691616204</v>
      </c>
      <c r="P403" s="340">
        <v>8148630.4691616204</v>
      </c>
      <c r="Q403" s="340">
        <v>8148630.4691616204</v>
      </c>
      <c r="R403" s="340">
        <v>8148630.4691616204</v>
      </c>
      <c r="S403" s="340">
        <v>8148630.4691616204</v>
      </c>
      <c r="T403" s="340">
        <v>8148630.4691616204</v>
      </c>
      <c r="U403" s="340">
        <v>8148630.4691616204</v>
      </c>
      <c r="V403" s="340">
        <v>8148630.4691616204</v>
      </c>
      <c r="W403" s="340">
        <v>8148630.4691616204</v>
      </c>
      <c r="X403" s="340">
        <v>7601896.2358961198</v>
      </c>
      <c r="Y403" s="340"/>
      <c r="Z403" s="340"/>
      <c r="AA403" s="340"/>
      <c r="AB403" s="340"/>
      <c r="AC403" s="340"/>
      <c r="AD403" s="340"/>
      <c r="AE403" s="340"/>
      <c r="AF403" s="340"/>
      <c r="AG403" s="340"/>
      <c r="AH403" s="340"/>
      <c r="AI403" s="340"/>
      <c r="AJ403" s="340"/>
      <c r="AK403" s="340"/>
      <c r="AL403" s="340"/>
      <c r="AM403" s="340"/>
      <c r="AN403" s="340" t="s">
        <v>709</v>
      </c>
      <c r="AO403" s="340" t="s">
        <v>1253</v>
      </c>
      <c r="AP403" s="340" t="s">
        <v>457</v>
      </c>
      <c r="AQ403" s="340" t="s">
        <v>563</v>
      </c>
      <c r="AR403" s="340" t="s">
        <v>480</v>
      </c>
      <c r="AS403" s="340" t="s">
        <v>480</v>
      </c>
      <c r="AT403" s="340" t="s">
        <v>22</v>
      </c>
      <c r="AU403" s="340"/>
      <c r="AV403" s="340"/>
      <c r="AW403" s="340"/>
    </row>
    <row r="404" spans="1:49" ht="15" thickBot="1" x14ac:dyDescent="0.4">
      <c r="A404" s="322" t="s">
        <v>22</v>
      </c>
      <c r="B404" s="322" t="s">
        <v>1078</v>
      </c>
      <c r="C404" s="349">
        <v>14.962035268906</v>
      </c>
      <c r="D404" s="340">
        <v>467110.60670104501</v>
      </c>
      <c r="E404" s="341">
        <v>0.97</v>
      </c>
      <c r="F404" s="340">
        <v>4728249.5319905803</v>
      </c>
      <c r="G404" s="340"/>
      <c r="H404" s="340"/>
      <c r="I404" s="340"/>
      <c r="J404" s="340">
        <v>453097.28850001399</v>
      </c>
      <c r="K404" s="340">
        <v>453097.28850001399</v>
      </c>
      <c r="L404" s="340">
        <v>453097.28850001399</v>
      </c>
      <c r="M404" s="340">
        <v>452353.44975802797</v>
      </c>
      <c r="N404" s="340">
        <v>337647.24277312099</v>
      </c>
      <c r="O404" s="340">
        <v>258265.45444500801</v>
      </c>
      <c r="P404" s="340">
        <v>258265.45444500801</v>
      </c>
      <c r="Q404" s="340">
        <v>258265.45444500801</v>
      </c>
      <c r="R404" s="340">
        <v>258265.45444500801</v>
      </c>
      <c r="S404" s="340">
        <v>258265.45444500801</v>
      </c>
      <c r="T404" s="340">
        <v>258265.45444500801</v>
      </c>
      <c r="U404" s="340">
        <v>258265.45444500801</v>
      </c>
      <c r="V404" s="340">
        <v>258265.45444500801</v>
      </c>
      <c r="W404" s="340">
        <v>258265.45444500801</v>
      </c>
      <c r="X404" s="340">
        <v>254567.88395431999</v>
      </c>
      <c r="Y404" s="340"/>
      <c r="Z404" s="340"/>
      <c r="AA404" s="340"/>
      <c r="AB404" s="340"/>
      <c r="AC404" s="340"/>
      <c r="AD404" s="340"/>
      <c r="AE404" s="340"/>
      <c r="AF404" s="340"/>
      <c r="AG404" s="340"/>
      <c r="AH404" s="340"/>
      <c r="AI404" s="340"/>
      <c r="AJ404" s="340"/>
      <c r="AK404" s="340"/>
      <c r="AL404" s="340"/>
      <c r="AM404" s="340"/>
      <c r="AN404" s="340" t="s">
        <v>709</v>
      </c>
      <c r="AO404" s="340" t="s">
        <v>1253</v>
      </c>
      <c r="AP404" s="340" t="s">
        <v>457</v>
      </c>
      <c r="AQ404" s="340" t="s">
        <v>563</v>
      </c>
      <c r="AR404" s="340" t="s">
        <v>481</v>
      </c>
      <c r="AS404" s="340" t="s">
        <v>481</v>
      </c>
      <c r="AT404" s="340" t="s">
        <v>22</v>
      </c>
      <c r="AU404" s="340"/>
      <c r="AV404" s="340"/>
      <c r="AW404" s="340"/>
    </row>
    <row r="405" spans="1:49" ht="15" thickBot="1" x14ac:dyDescent="0.4">
      <c r="A405" s="322" t="s">
        <v>22</v>
      </c>
      <c r="B405" s="322" t="s">
        <v>1079</v>
      </c>
      <c r="C405" s="349">
        <v>6.5479561928892904</v>
      </c>
      <c r="D405" s="340">
        <v>148500.70255908201</v>
      </c>
      <c r="E405" s="341">
        <v>0.97</v>
      </c>
      <c r="F405" s="340">
        <v>715651.11868212605</v>
      </c>
      <c r="G405" s="340"/>
      <c r="H405" s="340"/>
      <c r="I405" s="340"/>
      <c r="J405" s="340">
        <v>144045.68148231</v>
      </c>
      <c r="K405" s="340">
        <v>144045.68148231</v>
      </c>
      <c r="L405" s="340">
        <v>144045.68148231</v>
      </c>
      <c r="M405" s="340">
        <v>144045.68148231</v>
      </c>
      <c r="N405" s="340">
        <v>54737.3589632777</v>
      </c>
      <c r="O405" s="340">
        <v>54737.3589632777</v>
      </c>
      <c r="P405" s="340">
        <v>29993.674826332099</v>
      </c>
      <c r="Q405" s="340"/>
      <c r="R405" s="340"/>
      <c r="S405" s="340"/>
      <c r="T405" s="340"/>
      <c r="U405" s="340"/>
      <c r="V405" s="340"/>
      <c r="W405" s="340"/>
      <c r="X405" s="340"/>
      <c r="Y405" s="340"/>
      <c r="Z405" s="340"/>
      <c r="AA405" s="340"/>
      <c r="AB405" s="340"/>
      <c r="AC405" s="340"/>
      <c r="AD405" s="340"/>
      <c r="AE405" s="340"/>
      <c r="AF405" s="340"/>
      <c r="AG405" s="340"/>
      <c r="AH405" s="340"/>
      <c r="AI405" s="340"/>
      <c r="AJ405" s="340"/>
      <c r="AK405" s="340"/>
      <c r="AL405" s="340"/>
      <c r="AM405" s="340"/>
      <c r="AN405" s="340" t="s">
        <v>709</v>
      </c>
      <c r="AO405" s="340" t="s">
        <v>1253</v>
      </c>
      <c r="AP405" s="340" t="s">
        <v>457</v>
      </c>
      <c r="AQ405" s="340" t="s">
        <v>563</v>
      </c>
      <c r="AR405" s="340" t="s">
        <v>490</v>
      </c>
      <c r="AS405" s="340" t="s">
        <v>490</v>
      </c>
      <c r="AT405" s="340" t="s">
        <v>22</v>
      </c>
      <c r="AU405" s="340"/>
      <c r="AV405" s="340"/>
      <c r="AW405" s="340"/>
    </row>
    <row r="406" spans="1:49" ht="15" thickBot="1" x14ac:dyDescent="0.4">
      <c r="A406" s="322" t="s">
        <v>22</v>
      </c>
      <c r="B406" s="322" t="s">
        <v>1080</v>
      </c>
      <c r="C406" s="349">
        <v>11.619800139437601</v>
      </c>
      <c r="D406" s="340">
        <v>51721.718965798602</v>
      </c>
      <c r="E406" s="341">
        <v>0.97</v>
      </c>
      <c r="F406" s="340">
        <v>582966.15613321704</v>
      </c>
      <c r="G406" s="340"/>
      <c r="H406" s="340"/>
      <c r="I406" s="340"/>
      <c r="J406" s="340">
        <v>50170.067396824597</v>
      </c>
      <c r="K406" s="340">
        <v>50170.067396824597</v>
      </c>
      <c r="L406" s="340">
        <v>50170.067396824597</v>
      </c>
      <c r="M406" s="340">
        <v>50170.067396824597</v>
      </c>
      <c r="N406" s="340">
        <v>50170.067396824597</v>
      </c>
      <c r="O406" s="340">
        <v>50170.067396824597</v>
      </c>
      <c r="P406" s="340">
        <v>50170.067396824597</v>
      </c>
      <c r="Q406" s="340">
        <v>50170.067396824597</v>
      </c>
      <c r="R406" s="340">
        <v>50170.067396824597</v>
      </c>
      <c r="S406" s="340">
        <v>50170.067396824597</v>
      </c>
      <c r="T406" s="340">
        <v>50170.067396824597</v>
      </c>
      <c r="U406" s="340">
        <v>31095.414768145802</v>
      </c>
      <c r="V406" s="340"/>
      <c r="W406" s="340"/>
      <c r="X406" s="340"/>
      <c r="Y406" s="340"/>
      <c r="Z406" s="340"/>
      <c r="AA406" s="340"/>
      <c r="AB406" s="340"/>
      <c r="AC406" s="340"/>
      <c r="AD406" s="340"/>
      <c r="AE406" s="340"/>
      <c r="AF406" s="340"/>
      <c r="AG406" s="340"/>
      <c r="AH406" s="340"/>
      <c r="AI406" s="340"/>
      <c r="AJ406" s="340"/>
      <c r="AK406" s="340"/>
      <c r="AL406" s="340"/>
      <c r="AM406" s="340"/>
      <c r="AN406" s="340" t="s">
        <v>709</v>
      </c>
      <c r="AO406" s="340" t="s">
        <v>1253</v>
      </c>
      <c r="AP406" s="340" t="s">
        <v>457</v>
      </c>
      <c r="AQ406" s="340" t="s">
        <v>563</v>
      </c>
      <c r="AR406" s="340" t="s">
        <v>480</v>
      </c>
      <c r="AS406" s="340" t="s">
        <v>480</v>
      </c>
      <c r="AT406" s="340" t="s">
        <v>22</v>
      </c>
      <c r="AU406" s="340"/>
      <c r="AV406" s="340"/>
      <c r="AW406" s="340"/>
    </row>
    <row r="407" spans="1:49" ht="15" thickBot="1" x14ac:dyDescent="0.4">
      <c r="A407" s="322" t="s">
        <v>22</v>
      </c>
      <c r="B407" s="322" t="s">
        <v>1081</v>
      </c>
      <c r="C407" s="349">
        <v>8.0733195803902404</v>
      </c>
      <c r="D407" s="340">
        <v>21826.968867736101</v>
      </c>
      <c r="E407" s="341">
        <v>0.97</v>
      </c>
      <c r="F407" s="340">
        <v>136433.22305447501</v>
      </c>
      <c r="G407" s="340"/>
      <c r="H407" s="340"/>
      <c r="I407" s="340"/>
      <c r="J407" s="340">
        <v>21172.159801704001</v>
      </c>
      <c r="K407" s="340">
        <v>21172.159801704001</v>
      </c>
      <c r="L407" s="340">
        <v>21172.159801704001</v>
      </c>
      <c r="M407" s="340">
        <v>21172.159801704001</v>
      </c>
      <c r="N407" s="340">
        <v>12703.295881022401</v>
      </c>
      <c r="O407" s="340">
        <v>12703.295881022401</v>
      </c>
      <c r="P407" s="340">
        <v>12703.295881022401</v>
      </c>
      <c r="Q407" s="340">
        <v>12703.295881022401</v>
      </c>
      <c r="R407" s="340">
        <v>931.40032356956499</v>
      </c>
      <c r="S407" s="340"/>
      <c r="T407" s="340"/>
      <c r="U407" s="340"/>
      <c r="V407" s="340"/>
      <c r="W407" s="340"/>
      <c r="X407" s="340"/>
      <c r="Y407" s="340"/>
      <c r="Z407" s="340"/>
      <c r="AA407" s="340"/>
      <c r="AB407" s="340"/>
      <c r="AC407" s="340"/>
      <c r="AD407" s="340"/>
      <c r="AE407" s="340"/>
      <c r="AF407" s="340"/>
      <c r="AG407" s="340"/>
      <c r="AH407" s="340"/>
      <c r="AI407" s="340"/>
      <c r="AJ407" s="340"/>
      <c r="AK407" s="340"/>
      <c r="AL407" s="340"/>
      <c r="AM407" s="340"/>
      <c r="AN407" s="340" t="s">
        <v>709</v>
      </c>
      <c r="AO407" s="340" t="s">
        <v>1253</v>
      </c>
      <c r="AP407" s="340" t="s">
        <v>457</v>
      </c>
      <c r="AQ407" s="340" t="s">
        <v>563</v>
      </c>
      <c r="AR407" s="340" t="s">
        <v>499</v>
      </c>
      <c r="AS407" s="340" t="s">
        <v>499</v>
      </c>
      <c r="AT407" s="340" t="s">
        <v>22</v>
      </c>
      <c r="AU407" s="340"/>
      <c r="AV407" s="340"/>
      <c r="AW407" s="340"/>
    </row>
    <row r="408" spans="1:49" ht="15" thickBot="1" x14ac:dyDescent="0.4">
      <c r="A408" s="322" t="s">
        <v>22</v>
      </c>
      <c r="B408" s="322" t="s">
        <v>846</v>
      </c>
      <c r="C408" s="349">
        <v>10</v>
      </c>
      <c r="D408" s="340">
        <v>1552.73762435667</v>
      </c>
      <c r="E408" s="341">
        <v>0.97</v>
      </c>
      <c r="F408" s="340">
        <v>15061.554956259701</v>
      </c>
      <c r="G408" s="340"/>
      <c r="H408" s="340"/>
      <c r="I408" s="340"/>
      <c r="J408" s="340">
        <v>1506.1554956259699</v>
      </c>
      <c r="K408" s="340">
        <v>1506.1554956259699</v>
      </c>
      <c r="L408" s="340">
        <v>1506.1554956259699</v>
      </c>
      <c r="M408" s="340">
        <v>1506.1554956259699</v>
      </c>
      <c r="N408" s="340">
        <v>1506.1554956259699</v>
      </c>
      <c r="O408" s="340">
        <v>1506.1554956259699</v>
      </c>
      <c r="P408" s="340">
        <v>1506.1554956259699</v>
      </c>
      <c r="Q408" s="340">
        <v>1506.1554956259699</v>
      </c>
      <c r="R408" s="340">
        <v>1506.1554956259699</v>
      </c>
      <c r="S408" s="340">
        <v>1506.1554956259699</v>
      </c>
      <c r="T408" s="340"/>
      <c r="U408" s="340"/>
      <c r="V408" s="340"/>
      <c r="W408" s="340"/>
      <c r="X408" s="340"/>
      <c r="Y408" s="340"/>
      <c r="Z408" s="340"/>
      <c r="AA408" s="340"/>
      <c r="AB408" s="340"/>
      <c r="AC408" s="340"/>
      <c r="AD408" s="340"/>
      <c r="AE408" s="340"/>
      <c r="AF408" s="340"/>
      <c r="AG408" s="340"/>
      <c r="AH408" s="340"/>
      <c r="AI408" s="340"/>
      <c r="AJ408" s="340"/>
      <c r="AK408" s="340"/>
      <c r="AL408" s="340"/>
      <c r="AM408" s="340"/>
      <c r="AN408" s="340" t="s">
        <v>709</v>
      </c>
      <c r="AO408" s="340" t="s">
        <v>1253</v>
      </c>
      <c r="AP408" s="340" t="s">
        <v>457</v>
      </c>
      <c r="AQ408" s="340" t="s">
        <v>563</v>
      </c>
      <c r="AR408" s="340" t="s">
        <v>351</v>
      </c>
      <c r="AS408" s="340" t="s">
        <v>351</v>
      </c>
      <c r="AT408" s="340" t="s">
        <v>22</v>
      </c>
      <c r="AU408" s="340"/>
      <c r="AV408" s="340"/>
      <c r="AW408" s="340"/>
    </row>
    <row r="409" spans="1:49" ht="15" thickBot="1" x14ac:dyDescent="0.4">
      <c r="A409" s="322" t="s">
        <v>22</v>
      </c>
      <c r="B409" s="322" t="s">
        <v>1083</v>
      </c>
      <c r="C409" s="349">
        <v>8.4381789833525591</v>
      </c>
      <c r="D409" s="340">
        <v>474361.65766959998</v>
      </c>
      <c r="E409" s="341">
        <v>1</v>
      </c>
      <c r="F409" s="340">
        <v>3917237.8648775001</v>
      </c>
      <c r="G409" s="340"/>
      <c r="H409" s="340"/>
      <c r="I409" s="340"/>
      <c r="J409" s="340">
        <v>474361.65766959998</v>
      </c>
      <c r="K409" s="340">
        <v>474361.65766959998</v>
      </c>
      <c r="L409" s="340">
        <v>465351.64510103298</v>
      </c>
      <c r="M409" s="340">
        <v>460294.32133439998</v>
      </c>
      <c r="N409" s="340">
        <v>460294.32133439998</v>
      </c>
      <c r="O409" s="340">
        <v>460294.32133439998</v>
      </c>
      <c r="P409" s="340">
        <v>460294.32133439998</v>
      </c>
      <c r="Q409" s="340">
        <v>460294.32133439998</v>
      </c>
      <c r="R409" s="340">
        <v>201691.297765264</v>
      </c>
      <c r="S409" s="340"/>
      <c r="T409" s="340"/>
      <c r="U409" s="340"/>
      <c r="V409" s="340"/>
      <c r="W409" s="340"/>
      <c r="X409" s="340"/>
      <c r="Y409" s="340"/>
      <c r="Z409" s="340"/>
      <c r="AA409" s="340"/>
      <c r="AB409" s="340"/>
      <c r="AC409" s="340"/>
      <c r="AD409" s="340"/>
      <c r="AE409" s="340"/>
      <c r="AF409" s="340"/>
      <c r="AG409" s="340"/>
      <c r="AH409" s="340"/>
      <c r="AI409" s="340"/>
      <c r="AJ409" s="340"/>
      <c r="AK409" s="340"/>
      <c r="AL409" s="340"/>
      <c r="AM409" s="340"/>
      <c r="AN409" s="340" t="s">
        <v>709</v>
      </c>
      <c r="AO409" s="340" t="s">
        <v>1254</v>
      </c>
      <c r="AP409" s="340" t="s">
        <v>552</v>
      </c>
      <c r="AQ409" s="340" t="s">
        <v>199</v>
      </c>
      <c r="AR409" s="340" t="s">
        <v>480</v>
      </c>
      <c r="AS409" s="340" t="s">
        <v>480</v>
      </c>
      <c r="AT409" s="340" t="s">
        <v>22</v>
      </c>
      <c r="AU409" s="340"/>
      <c r="AV409" s="340"/>
      <c r="AW409" s="340"/>
    </row>
    <row r="410" spans="1:49" ht="15" thickBot="1" x14ac:dyDescent="0.4">
      <c r="A410" s="322" t="s">
        <v>22</v>
      </c>
      <c r="B410" s="322" t="s">
        <v>1084</v>
      </c>
      <c r="C410" s="349">
        <v>6.8318037769721798</v>
      </c>
      <c r="D410" s="340">
        <v>365565.93500100001</v>
      </c>
      <c r="E410" s="341">
        <v>1</v>
      </c>
      <c r="F410" s="340">
        <v>1996038.3297655201</v>
      </c>
      <c r="G410" s="340"/>
      <c r="H410" s="340"/>
      <c r="I410" s="340"/>
      <c r="J410" s="340">
        <v>365565.93500100001</v>
      </c>
      <c r="K410" s="340">
        <v>365565.93500100001</v>
      </c>
      <c r="L410" s="340">
        <v>365565.93500100001</v>
      </c>
      <c r="M410" s="340">
        <v>365565.93500100001</v>
      </c>
      <c r="N410" s="340">
        <v>188492.78827230001</v>
      </c>
      <c r="O410" s="340">
        <v>188492.78827230001</v>
      </c>
      <c r="P410" s="340">
        <v>156789.013216917</v>
      </c>
      <c r="Q410" s="340"/>
      <c r="R410" s="340"/>
      <c r="S410" s="340"/>
      <c r="T410" s="340"/>
      <c r="U410" s="340"/>
      <c r="V410" s="340"/>
      <c r="W410" s="340"/>
      <c r="X410" s="340"/>
      <c r="Y410" s="340"/>
      <c r="Z410" s="340"/>
      <c r="AA410" s="340"/>
      <c r="AB410" s="340"/>
      <c r="AC410" s="340"/>
      <c r="AD410" s="340"/>
      <c r="AE410" s="340"/>
      <c r="AF410" s="340"/>
      <c r="AG410" s="340"/>
      <c r="AH410" s="340"/>
      <c r="AI410" s="340"/>
      <c r="AJ410" s="340"/>
      <c r="AK410" s="340"/>
      <c r="AL410" s="340"/>
      <c r="AM410" s="340"/>
      <c r="AN410" s="340" t="s">
        <v>709</v>
      </c>
      <c r="AO410" s="340" t="s">
        <v>1254</v>
      </c>
      <c r="AP410" s="340" t="s">
        <v>552</v>
      </c>
      <c r="AQ410" s="340" t="s">
        <v>199</v>
      </c>
      <c r="AR410" s="340" t="s">
        <v>480</v>
      </c>
      <c r="AS410" s="340" t="s">
        <v>480</v>
      </c>
      <c r="AT410" s="340" t="s">
        <v>22</v>
      </c>
      <c r="AU410" s="340"/>
      <c r="AV410" s="340"/>
      <c r="AW410" s="340"/>
    </row>
    <row r="411" spans="1:49" ht="15" thickBot="1" x14ac:dyDescent="0.4">
      <c r="A411" s="322" t="s">
        <v>22</v>
      </c>
      <c r="B411" s="322" t="s">
        <v>1085</v>
      </c>
      <c r="C411" s="349">
        <v>10</v>
      </c>
      <c r="D411" s="340">
        <v>53447.002686</v>
      </c>
      <c r="E411" s="341">
        <v>1</v>
      </c>
      <c r="F411" s="340">
        <v>500821.65729842399</v>
      </c>
      <c r="G411" s="340"/>
      <c r="H411" s="340"/>
      <c r="I411" s="340"/>
      <c r="J411" s="340">
        <v>53447.002686</v>
      </c>
      <c r="K411" s="340">
        <v>53447.002686</v>
      </c>
      <c r="L411" s="340">
        <v>53447.002686</v>
      </c>
      <c r="M411" s="340">
        <v>53447.002686</v>
      </c>
      <c r="N411" s="340">
        <v>53447.002686</v>
      </c>
      <c r="O411" s="340">
        <v>53447.002686</v>
      </c>
      <c r="P411" s="340">
        <v>53447.002686</v>
      </c>
      <c r="Q411" s="340">
        <v>42230.879498807997</v>
      </c>
      <c r="R411" s="340">
        <v>42230.879498807997</v>
      </c>
      <c r="S411" s="340">
        <v>42230.879498807997</v>
      </c>
      <c r="T411" s="340"/>
      <c r="U411" s="340"/>
      <c r="V411" s="340"/>
      <c r="W411" s="340"/>
      <c r="X411" s="340"/>
      <c r="Y411" s="340"/>
      <c r="Z411" s="340"/>
      <c r="AA411" s="340"/>
      <c r="AB411" s="340"/>
      <c r="AC411" s="340"/>
      <c r="AD411" s="340"/>
      <c r="AE411" s="340"/>
      <c r="AF411" s="340"/>
      <c r="AG411" s="340"/>
      <c r="AH411" s="340"/>
      <c r="AI411" s="340"/>
      <c r="AJ411" s="340"/>
      <c r="AK411" s="340"/>
      <c r="AL411" s="340"/>
      <c r="AM411" s="340"/>
      <c r="AN411" s="340" t="s">
        <v>709</v>
      </c>
      <c r="AO411" s="340" t="s">
        <v>1254</v>
      </c>
      <c r="AP411" s="340" t="s">
        <v>552</v>
      </c>
      <c r="AQ411" s="340" t="s">
        <v>199</v>
      </c>
      <c r="AR411" s="340" t="s">
        <v>480</v>
      </c>
      <c r="AS411" s="340" t="s">
        <v>480</v>
      </c>
      <c r="AT411" s="340" t="s">
        <v>22</v>
      </c>
      <c r="AU411" s="340"/>
      <c r="AV411" s="340"/>
      <c r="AW411" s="340"/>
    </row>
    <row r="412" spans="1:49" ht="15" thickBot="1" x14ac:dyDescent="0.4">
      <c r="A412" s="322" t="s">
        <v>22</v>
      </c>
      <c r="B412" s="322" t="s">
        <v>1086</v>
      </c>
      <c r="C412" s="349">
        <v>11</v>
      </c>
      <c r="D412" s="340">
        <v>245743.98551904</v>
      </c>
      <c r="E412" s="341">
        <v>1</v>
      </c>
      <c r="F412" s="340">
        <v>1545384.6647652299</v>
      </c>
      <c r="G412" s="340"/>
      <c r="H412" s="340"/>
      <c r="I412" s="340"/>
      <c r="J412" s="340">
        <v>245743.98551904</v>
      </c>
      <c r="K412" s="340">
        <v>245743.98551904</v>
      </c>
      <c r="L412" s="340">
        <v>174221.787307953</v>
      </c>
      <c r="M412" s="340">
        <v>109959.3633024</v>
      </c>
      <c r="N412" s="340">
        <v>109959.3633024</v>
      </c>
      <c r="O412" s="340">
        <v>109959.3633024</v>
      </c>
      <c r="P412" s="340">
        <v>109959.3633024</v>
      </c>
      <c r="Q412" s="340">
        <v>109959.3633024</v>
      </c>
      <c r="R412" s="340">
        <v>109959.3633024</v>
      </c>
      <c r="S412" s="340">
        <v>109959.3633024</v>
      </c>
      <c r="T412" s="340">
        <v>109959.3633024</v>
      </c>
      <c r="U412" s="340"/>
      <c r="V412" s="340"/>
      <c r="W412" s="340"/>
      <c r="X412" s="340"/>
      <c r="Y412" s="340"/>
      <c r="Z412" s="340"/>
      <c r="AA412" s="340"/>
      <c r="AB412" s="340"/>
      <c r="AC412" s="340"/>
      <c r="AD412" s="340"/>
      <c r="AE412" s="340"/>
      <c r="AF412" s="340"/>
      <c r="AG412" s="340"/>
      <c r="AH412" s="340"/>
      <c r="AI412" s="340"/>
      <c r="AJ412" s="340"/>
      <c r="AK412" s="340"/>
      <c r="AL412" s="340"/>
      <c r="AM412" s="340"/>
      <c r="AN412" s="340" t="s">
        <v>709</v>
      </c>
      <c r="AO412" s="340" t="s">
        <v>1254</v>
      </c>
      <c r="AP412" s="340" t="s">
        <v>552</v>
      </c>
      <c r="AQ412" s="340" t="s">
        <v>199</v>
      </c>
      <c r="AR412" s="340" t="s">
        <v>616</v>
      </c>
      <c r="AS412" s="340" t="s">
        <v>616</v>
      </c>
      <c r="AT412" s="340" t="s">
        <v>22</v>
      </c>
      <c r="AU412" s="340"/>
      <c r="AV412" s="340"/>
      <c r="AW412" s="340"/>
    </row>
    <row r="413" spans="1:49" ht="15" thickBot="1" x14ac:dyDescent="0.4">
      <c r="A413" s="322" t="s">
        <v>1080</v>
      </c>
      <c r="B413" s="322" t="s">
        <v>809</v>
      </c>
      <c r="C413" s="349">
        <v>11.619800139437601</v>
      </c>
      <c r="D413" s="340">
        <v>162998.0705</v>
      </c>
      <c r="E413" s="341">
        <v>1</v>
      </c>
      <c r="F413" s="340">
        <v>1894005.00232396</v>
      </c>
      <c r="G413" s="340"/>
      <c r="H413" s="340"/>
      <c r="I413" s="340"/>
      <c r="J413" s="340">
        <v>162998.0705</v>
      </c>
      <c r="K413" s="340">
        <v>162998.0705</v>
      </c>
      <c r="L413" s="340">
        <v>162998.0705</v>
      </c>
      <c r="M413" s="340">
        <v>162998.0705</v>
      </c>
      <c r="N413" s="340">
        <v>162998.0705</v>
      </c>
      <c r="O413" s="340">
        <v>162998.0705</v>
      </c>
      <c r="P413" s="340">
        <v>162998.0705</v>
      </c>
      <c r="Q413" s="340">
        <v>162998.0705</v>
      </c>
      <c r="R413" s="340">
        <v>162998.0705</v>
      </c>
      <c r="S413" s="340">
        <v>162998.0705</v>
      </c>
      <c r="T413" s="340">
        <v>162998.0705</v>
      </c>
      <c r="U413" s="340">
        <v>101026.22682395999</v>
      </c>
      <c r="V413" s="340"/>
      <c r="W413" s="340"/>
      <c r="X413" s="340"/>
      <c r="Y413" s="340"/>
      <c r="Z413" s="340"/>
      <c r="AA413" s="340"/>
      <c r="AB413" s="340"/>
      <c r="AC413" s="340"/>
      <c r="AD413" s="340"/>
      <c r="AE413" s="340"/>
      <c r="AF413" s="340"/>
      <c r="AG413" s="340"/>
      <c r="AH413" s="340"/>
      <c r="AI413" s="340"/>
      <c r="AJ413" s="340"/>
      <c r="AK413" s="340"/>
      <c r="AL413" s="340"/>
      <c r="AM413" s="340"/>
      <c r="AN413" s="340" t="s">
        <v>709</v>
      </c>
      <c r="AO413" s="340" t="s">
        <v>1254</v>
      </c>
      <c r="AP413" s="340" t="s">
        <v>552</v>
      </c>
      <c r="AQ413" s="340" t="s">
        <v>199</v>
      </c>
      <c r="AR413" s="340" t="s">
        <v>480</v>
      </c>
      <c r="AS413" s="340" t="s">
        <v>480</v>
      </c>
      <c r="AT413" s="340" t="s">
        <v>22</v>
      </c>
      <c r="AU413" s="340"/>
      <c r="AV413" s="340"/>
      <c r="AW413" s="340"/>
    </row>
    <row r="414" spans="1:49" ht="15" thickBot="1" x14ac:dyDescent="0.4">
      <c r="A414" s="322" t="s">
        <v>973</v>
      </c>
      <c r="B414" s="322" t="s">
        <v>973</v>
      </c>
      <c r="C414" s="349">
        <v>5</v>
      </c>
      <c r="D414" s="340">
        <v>39045.254220000003</v>
      </c>
      <c r="E414" s="341">
        <v>1</v>
      </c>
      <c r="F414" s="340">
        <v>195226.27110000001</v>
      </c>
      <c r="G414" s="340"/>
      <c r="H414" s="340"/>
      <c r="I414" s="340"/>
      <c r="J414" s="340">
        <v>39045.254220000003</v>
      </c>
      <c r="K414" s="340">
        <v>39045.254220000003</v>
      </c>
      <c r="L414" s="340">
        <v>39045.254220000003</v>
      </c>
      <c r="M414" s="340">
        <v>39045.254220000003</v>
      </c>
      <c r="N414" s="340">
        <v>39045.254220000003</v>
      </c>
      <c r="O414" s="340"/>
      <c r="P414" s="340"/>
      <c r="Q414" s="340"/>
      <c r="R414" s="340"/>
      <c r="S414" s="340"/>
      <c r="T414" s="340"/>
      <c r="U414" s="340"/>
      <c r="V414" s="340"/>
      <c r="W414" s="340"/>
      <c r="X414" s="340"/>
      <c r="Y414" s="340"/>
      <c r="Z414" s="340"/>
      <c r="AA414" s="340"/>
      <c r="AB414" s="340"/>
      <c r="AC414" s="340"/>
      <c r="AD414" s="340"/>
      <c r="AE414" s="340"/>
      <c r="AF414" s="340"/>
      <c r="AG414" s="340"/>
      <c r="AH414" s="340"/>
      <c r="AI414" s="340"/>
      <c r="AJ414" s="340"/>
      <c r="AK414" s="340"/>
      <c r="AL414" s="340"/>
      <c r="AM414" s="340"/>
      <c r="AN414" s="340" t="s">
        <v>709</v>
      </c>
      <c r="AO414" s="340" t="s">
        <v>1254</v>
      </c>
      <c r="AP414" s="340" t="s">
        <v>552</v>
      </c>
      <c r="AQ414" s="340" t="s">
        <v>199</v>
      </c>
      <c r="AR414" s="340" t="s">
        <v>355</v>
      </c>
      <c r="AS414" s="340" t="s">
        <v>355</v>
      </c>
      <c r="AT414" s="340" t="s">
        <v>22</v>
      </c>
      <c r="AU414" s="340"/>
      <c r="AV414" s="340"/>
      <c r="AW414" s="340"/>
    </row>
    <row r="415" spans="1:49" ht="15" thickBot="1" x14ac:dyDescent="0.4">
      <c r="A415" s="322" t="s">
        <v>1087</v>
      </c>
      <c r="B415" s="322" t="s">
        <v>1088</v>
      </c>
      <c r="C415" s="349">
        <v>20</v>
      </c>
      <c r="D415" s="340">
        <v>36991.305512191801</v>
      </c>
      <c r="E415" s="341">
        <v>1</v>
      </c>
      <c r="F415" s="340">
        <v>737949.55203256896</v>
      </c>
      <c r="G415" s="340"/>
      <c r="H415" s="340"/>
      <c r="I415" s="340"/>
      <c r="J415" s="340">
        <v>36991.305512191801</v>
      </c>
      <c r="K415" s="340">
        <v>36991.305512191801</v>
      </c>
      <c r="L415" s="340">
        <v>36991.305512191801</v>
      </c>
      <c r="M415" s="340">
        <v>36991.305512191801</v>
      </c>
      <c r="N415" s="340">
        <v>36991.305512191801</v>
      </c>
      <c r="O415" s="340">
        <v>36991.305512191801</v>
      </c>
      <c r="P415" s="340">
        <v>36991.305512191801</v>
      </c>
      <c r="Q415" s="340">
        <v>36991.305512191801</v>
      </c>
      <c r="R415" s="340">
        <v>36991.305512191801</v>
      </c>
      <c r="S415" s="340">
        <v>36991.305512191801</v>
      </c>
      <c r="T415" s="340">
        <v>36803.649691065097</v>
      </c>
      <c r="U415" s="340">
        <v>36803.649691065097</v>
      </c>
      <c r="V415" s="340">
        <v>36803.649691065097</v>
      </c>
      <c r="W415" s="340">
        <v>36803.649691065097</v>
      </c>
      <c r="X415" s="340">
        <v>36803.649691065097</v>
      </c>
      <c r="Y415" s="340">
        <v>36803.649691065097</v>
      </c>
      <c r="Z415" s="340">
        <v>36803.649691065097</v>
      </c>
      <c r="AA415" s="340">
        <v>36803.649691065097</v>
      </c>
      <c r="AB415" s="340">
        <v>36803.649691065097</v>
      </c>
      <c r="AC415" s="340">
        <v>36803.649691065097</v>
      </c>
      <c r="AD415" s="340"/>
      <c r="AE415" s="340"/>
      <c r="AF415" s="340"/>
      <c r="AG415" s="340"/>
      <c r="AH415" s="340"/>
      <c r="AI415" s="340"/>
      <c r="AJ415" s="340"/>
      <c r="AK415" s="340"/>
      <c r="AL415" s="340"/>
      <c r="AM415" s="340"/>
      <c r="AN415" s="340" t="s">
        <v>709</v>
      </c>
      <c r="AO415" s="340" t="s">
        <v>1254</v>
      </c>
      <c r="AP415" s="340" t="s">
        <v>552</v>
      </c>
      <c r="AQ415" s="340" t="s">
        <v>199</v>
      </c>
      <c r="AR415" s="340" t="s">
        <v>370</v>
      </c>
      <c r="AS415" s="340" t="s">
        <v>370</v>
      </c>
      <c r="AT415" s="340" t="s">
        <v>329</v>
      </c>
      <c r="AU415" s="340"/>
      <c r="AV415" s="340"/>
      <c r="AW415" s="340"/>
    </row>
    <row r="416" spans="1:49" ht="15" thickBot="1" x14ac:dyDescent="0.4">
      <c r="A416" s="322" t="s">
        <v>122</v>
      </c>
      <c r="B416" s="322" t="s">
        <v>1089</v>
      </c>
      <c r="C416" s="349">
        <v>10</v>
      </c>
      <c r="D416" s="340">
        <v>6838.1413394742003</v>
      </c>
      <c r="E416" s="341">
        <v>1</v>
      </c>
      <c r="F416" s="340">
        <v>68381.413394742005</v>
      </c>
      <c r="G416" s="340"/>
      <c r="H416" s="340"/>
      <c r="I416" s="340"/>
      <c r="J416" s="340">
        <v>6838.1413394742003</v>
      </c>
      <c r="K416" s="340">
        <v>6838.1413394742003</v>
      </c>
      <c r="L416" s="340">
        <v>6838.1413394742003</v>
      </c>
      <c r="M416" s="340">
        <v>6838.1413394742003</v>
      </c>
      <c r="N416" s="340">
        <v>6838.1413394742003</v>
      </c>
      <c r="O416" s="340">
        <v>6838.1413394742003</v>
      </c>
      <c r="P416" s="340">
        <v>6838.1413394742003</v>
      </c>
      <c r="Q416" s="340">
        <v>6838.1413394742003</v>
      </c>
      <c r="R416" s="340">
        <v>6838.1413394742003</v>
      </c>
      <c r="S416" s="340">
        <v>6838.1413394742003</v>
      </c>
      <c r="T416" s="340"/>
      <c r="U416" s="340"/>
      <c r="V416" s="340"/>
      <c r="W416" s="340"/>
      <c r="X416" s="340"/>
      <c r="Y416" s="340"/>
      <c r="Z416" s="340"/>
      <c r="AA416" s="340"/>
      <c r="AB416" s="340"/>
      <c r="AC416" s="340"/>
      <c r="AD416" s="340"/>
      <c r="AE416" s="340"/>
      <c r="AF416" s="340"/>
      <c r="AG416" s="340"/>
      <c r="AH416" s="340"/>
      <c r="AI416" s="340"/>
      <c r="AJ416" s="340"/>
      <c r="AK416" s="340"/>
      <c r="AL416" s="340"/>
      <c r="AM416" s="340"/>
      <c r="AN416" s="340" t="s">
        <v>709</v>
      </c>
      <c r="AO416" s="340" t="s">
        <v>1254</v>
      </c>
      <c r="AP416" s="340" t="s">
        <v>552</v>
      </c>
      <c r="AQ416" s="340" t="s">
        <v>199</v>
      </c>
      <c r="AR416" s="340" t="s">
        <v>367</v>
      </c>
      <c r="AS416" s="340" t="s">
        <v>367</v>
      </c>
      <c r="AT416" s="340" t="s">
        <v>122</v>
      </c>
      <c r="AU416" s="340"/>
      <c r="AV416" s="340"/>
      <c r="AW416" s="340"/>
    </row>
    <row r="417" spans="1:49" ht="15" thickBot="1" x14ac:dyDescent="0.4">
      <c r="A417" s="322" t="s">
        <v>122</v>
      </c>
      <c r="B417" s="322" t="s">
        <v>1090</v>
      </c>
      <c r="C417" s="349">
        <v>10</v>
      </c>
      <c r="D417" s="340">
        <v>6203.0458180272899</v>
      </c>
      <c r="E417" s="341">
        <v>1</v>
      </c>
      <c r="F417" s="340">
        <v>62030.458180272901</v>
      </c>
      <c r="G417" s="340"/>
      <c r="H417" s="340"/>
      <c r="I417" s="340"/>
      <c r="J417" s="340">
        <v>6203.0458180272899</v>
      </c>
      <c r="K417" s="340">
        <v>6203.0458180272899</v>
      </c>
      <c r="L417" s="340">
        <v>6203.0458180272899</v>
      </c>
      <c r="M417" s="340">
        <v>6203.0458180272899</v>
      </c>
      <c r="N417" s="340">
        <v>6203.0458180272899</v>
      </c>
      <c r="O417" s="340">
        <v>6203.0458180272899</v>
      </c>
      <c r="P417" s="340">
        <v>6203.0458180272899</v>
      </c>
      <c r="Q417" s="340">
        <v>6203.0458180272899</v>
      </c>
      <c r="R417" s="340">
        <v>6203.0458180272899</v>
      </c>
      <c r="S417" s="340">
        <v>6203.0458180272899</v>
      </c>
      <c r="T417" s="340"/>
      <c r="U417" s="340"/>
      <c r="V417" s="340"/>
      <c r="W417" s="340"/>
      <c r="X417" s="340"/>
      <c r="Y417" s="340"/>
      <c r="Z417" s="340"/>
      <c r="AA417" s="340"/>
      <c r="AB417" s="340"/>
      <c r="AC417" s="340"/>
      <c r="AD417" s="340"/>
      <c r="AE417" s="340"/>
      <c r="AF417" s="340"/>
      <c r="AG417" s="340"/>
      <c r="AH417" s="340"/>
      <c r="AI417" s="340"/>
      <c r="AJ417" s="340"/>
      <c r="AK417" s="340"/>
      <c r="AL417" s="340"/>
      <c r="AM417" s="340"/>
      <c r="AN417" s="340" t="s">
        <v>709</v>
      </c>
      <c r="AO417" s="340" t="s">
        <v>1254</v>
      </c>
      <c r="AP417" s="340" t="s">
        <v>552</v>
      </c>
      <c r="AQ417" s="340" t="s">
        <v>199</v>
      </c>
      <c r="AR417" s="340" t="s">
        <v>491</v>
      </c>
      <c r="AS417" s="340" t="s">
        <v>491</v>
      </c>
      <c r="AT417" s="340" t="s">
        <v>122</v>
      </c>
      <c r="AU417" s="340"/>
      <c r="AV417" s="340"/>
      <c r="AW417" s="340"/>
    </row>
    <row r="418" spans="1:49" ht="15" thickBot="1" x14ac:dyDescent="0.4">
      <c r="A418" s="322" t="s">
        <v>23</v>
      </c>
      <c r="B418" s="322" t="s">
        <v>833</v>
      </c>
      <c r="C418" s="349">
        <v>16</v>
      </c>
      <c r="D418" s="340">
        <v>4272.5257749760003</v>
      </c>
      <c r="E418" s="341">
        <v>1</v>
      </c>
      <c r="F418" s="340">
        <v>68360.412399616005</v>
      </c>
      <c r="G418" s="340"/>
      <c r="H418" s="340"/>
      <c r="I418" s="340"/>
      <c r="J418" s="340">
        <v>4272.5257749760003</v>
      </c>
      <c r="K418" s="340">
        <v>4272.5257749760003</v>
      </c>
      <c r="L418" s="340">
        <v>4272.5257749760003</v>
      </c>
      <c r="M418" s="340">
        <v>4272.5257749760003</v>
      </c>
      <c r="N418" s="340">
        <v>4272.5257749760003</v>
      </c>
      <c r="O418" s="340">
        <v>4272.5257749760003</v>
      </c>
      <c r="P418" s="340">
        <v>4272.5257749760003</v>
      </c>
      <c r="Q418" s="340">
        <v>4272.5257749760003</v>
      </c>
      <c r="R418" s="340">
        <v>4272.5257749760003</v>
      </c>
      <c r="S418" s="340">
        <v>4272.5257749760003</v>
      </c>
      <c r="T418" s="340">
        <v>4272.5257749760003</v>
      </c>
      <c r="U418" s="340">
        <v>4272.5257749760003</v>
      </c>
      <c r="V418" s="340">
        <v>4272.5257749760003</v>
      </c>
      <c r="W418" s="340">
        <v>4272.5257749760003</v>
      </c>
      <c r="X418" s="340">
        <v>4272.5257749760003</v>
      </c>
      <c r="Y418" s="340">
        <v>4272.5257749760003</v>
      </c>
      <c r="Z418" s="340"/>
      <c r="AA418" s="340"/>
      <c r="AB418" s="340"/>
      <c r="AC418" s="340"/>
      <c r="AD418" s="340"/>
      <c r="AE418" s="340"/>
      <c r="AF418" s="340"/>
      <c r="AG418" s="340"/>
      <c r="AH418" s="340"/>
      <c r="AI418" s="340"/>
      <c r="AJ418" s="340"/>
      <c r="AK418" s="340"/>
      <c r="AL418" s="340"/>
      <c r="AM418" s="340"/>
      <c r="AN418" s="340" t="s">
        <v>709</v>
      </c>
      <c r="AO418" s="340" t="s">
        <v>1254</v>
      </c>
      <c r="AP418" s="340" t="s">
        <v>552</v>
      </c>
      <c r="AQ418" s="340" t="s">
        <v>199</v>
      </c>
      <c r="AR418" s="340" t="s">
        <v>349</v>
      </c>
      <c r="AS418" s="340" t="s">
        <v>349</v>
      </c>
      <c r="AT418" s="340" t="s">
        <v>23</v>
      </c>
      <c r="AU418" s="340"/>
      <c r="AV418" s="340"/>
      <c r="AW418" s="340"/>
    </row>
    <row r="419" spans="1:49" ht="15" thickBot="1" x14ac:dyDescent="0.4">
      <c r="A419" s="322" t="s">
        <v>795</v>
      </c>
      <c r="B419" s="322" t="s">
        <v>1091</v>
      </c>
      <c r="C419" s="349">
        <v>7</v>
      </c>
      <c r="D419" s="340">
        <v>3337.2</v>
      </c>
      <c r="E419" s="341">
        <v>1</v>
      </c>
      <c r="F419" s="340">
        <v>23360.400000000001</v>
      </c>
      <c r="G419" s="340"/>
      <c r="H419" s="340"/>
      <c r="I419" s="340"/>
      <c r="J419" s="340">
        <v>3337.2</v>
      </c>
      <c r="K419" s="340">
        <v>3337.2</v>
      </c>
      <c r="L419" s="340">
        <v>3337.2</v>
      </c>
      <c r="M419" s="340">
        <v>3337.2</v>
      </c>
      <c r="N419" s="340">
        <v>3337.2</v>
      </c>
      <c r="O419" s="340">
        <v>3337.2</v>
      </c>
      <c r="P419" s="340">
        <v>3337.2</v>
      </c>
      <c r="Q419" s="340"/>
      <c r="R419" s="340"/>
      <c r="S419" s="340"/>
      <c r="T419" s="340"/>
      <c r="U419" s="340"/>
      <c r="V419" s="340"/>
      <c r="W419" s="340"/>
      <c r="X419" s="340"/>
      <c r="Y419" s="340"/>
      <c r="Z419" s="340"/>
      <c r="AA419" s="340"/>
      <c r="AB419" s="340"/>
      <c r="AC419" s="340"/>
      <c r="AD419" s="340"/>
      <c r="AE419" s="340"/>
      <c r="AF419" s="340"/>
      <c r="AG419" s="340"/>
      <c r="AH419" s="340"/>
      <c r="AI419" s="340"/>
      <c r="AJ419" s="340"/>
      <c r="AK419" s="340"/>
      <c r="AL419" s="340"/>
      <c r="AM419" s="340"/>
      <c r="AN419" s="340" t="s">
        <v>709</v>
      </c>
      <c r="AO419" s="340" t="s">
        <v>1254</v>
      </c>
      <c r="AP419" s="340" t="s">
        <v>552</v>
      </c>
      <c r="AQ419" s="340" t="s">
        <v>199</v>
      </c>
      <c r="AR419" s="340" t="s">
        <v>503</v>
      </c>
      <c r="AS419" s="340" t="s">
        <v>503</v>
      </c>
      <c r="AT419" s="340" t="s">
        <v>328</v>
      </c>
      <c r="AU419" s="340"/>
      <c r="AV419" s="340"/>
      <c r="AW419" s="340"/>
    </row>
    <row r="420" spans="1:49" ht="15" thickBot="1" x14ac:dyDescent="0.4">
      <c r="A420" s="322" t="s">
        <v>23</v>
      </c>
      <c r="B420" s="322" t="s">
        <v>1092</v>
      </c>
      <c r="C420" s="349">
        <v>6</v>
      </c>
      <c r="D420" s="340">
        <v>2302.9308968885998</v>
      </c>
      <c r="E420" s="341">
        <v>1</v>
      </c>
      <c r="F420" s="340">
        <v>13817.585381331601</v>
      </c>
      <c r="G420" s="340"/>
      <c r="H420" s="340"/>
      <c r="I420" s="340"/>
      <c r="J420" s="340">
        <v>2302.9308968885998</v>
      </c>
      <c r="K420" s="340">
        <v>2302.9308968885998</v>
      </c>
      <c r="L420" s="340">
        <v>2302.9308968885998</v>
      </c>
      <c r="M420" s="340">
        <v>2302.9308968885998</v>
      </c>
      <c r="N420" s="340">
        <v>2302.9308968885998</v>
      </c>
      <c r="O420" s="340">
        <v>2302.9308968885998</v>
      </c>
      <c r="P420" s="340"/>
      <c r="Q420" s="340"/>
      <c r="R420" s="340"/>
      <c r="S420" s="340"/>
      <c r="T420" s="340"/>
      <c r="U420" s="340"/>
      <c r="V420" s="340"/>
      <c r="W420" s="340"/>
      <c r="X420" s="340"/>
      <c r="Y420" s="340"/>
      <c r="Z420" s="340"/>
      <c r="AA420" s="340"/>
      <c r="AB420" s="340"/>
      <c r="AC420" s="340"/>
      <c r="AD420" s="340"/>
      <c r="AE420" s="340"/>
      <c r="AF420" s="340"/>
      <c r="AG420" s="340"/>
      <c r="AH420" s="340"/>
      <c r="AI420" s="340"/>
      <c r="AJ420" s="340"/>
      <c r="AK420" s="340"/>
      <c r="AL420" s="340"/>
      <c r="AM420" s="340"/>
      <c r="AN420" s="340" t="s">
        <v>709</v>
      </c>
      <c r="AO420" s="340" t="s">
        <v>1254</v>
      </c>
      <c r="AP420" s="340" t="s">
        <v>552</v>
      </c>
      <c r="AQ420" s="340" t="s">
        <v>199</v>
      </c>
      <c r="AR420" s="340" t="s">
        <v>686</v>
      </c>
      <c r="AS420" s="340" t="s">
        <v>686</v>
      </c>
      <c r="AT420" s="340" t="s">
        <v>23</v>
      </c>
      <c r="AU420" s="340"/>
      <c r="AV420" s="340"/>
      <c r="AW420" s="340"/>
    </row>
    <row r="421" spans="1:49" ht="15" thickBot="1" x14ac:dyDescent="0.4">
      <c r="A421" s="322" t="s">
        <v>23</v>
      </c>
      <c r="B421" s="322" t="s">
        <v>1093</v>
      </c>
      <c r="C421" s="349">
        <v>18</v>
      </c>
      <c r="D421" s="340">
        <v>1965.5075234287999</v>
      </c>
      <c r="E421" s="341">
        <v>1</v>
      </c>
      <c r="F421" s="340">
        <v>35379.1354217185</v>
      </c>
      <c r="G421" s="340"/>
      <c r="H421" s="340"/>
      <c r="I421" s="340"/>
      <c r="J421" s="340">
        <v>1965.5075234287999</v>
      </c>
      <c r="K421" s="340">
        <v>1965.5075234287999</v>
      </c>
      <c r="L421" s="340">
        <v>1965.5075234287999</v>
      </c>
      <c r="M421" s="340">
        <v>1965.5075234287999</v>
      </c>
      <c r="N421" s="340">
        <v>1965.5075234287999</v>
      </c>
      <c r="O421" s="340">
        <v>1965.5075234287999</v>
      </c>
      <c r="P421" s="340">
        <v>1965.5075234287999</v>
      </c>
      <c r="Q421" s="340">
        <v>1965.5075234287999</v>
      </c>
      <c r="R421" s="340">
        <v>1965.5075234287999</v>
      </c>
      <c r="S421" s="340">
        <v>1965.5075234287999</v>
      </c>
      <c r="T421" s="340">
        <v>1965.5075234287999</v>
      </c>
      <c r="U421" s="340">
        <v>1965.5075234287999</v>
      </c>
      <c r="V421" s="340">
        <v>1965.5075234287999</v>
      </c>
      <c r="W421" s="340">
        <v>1965.5075234287999</v>
      </c>
      <c r="X421" s="340">
        <v>1965.5075234287999</v>
      </c>
      <c r="Y421" s="340">
        <v>1965.5075234287999</v>
      </c>
      <c r="Z421" s="340">
        <v>1965.5075234287999</v>
      </c>
      <c r="AA421" s="340">
        <v>1965.5075234287999</v>
      </c>
      <c r="AB421" s="340"/>
      <c r="AC421" s="340"/>
      <c r="AD421" s="340"/>
      <c r="AE421" s="340"/>
      <c r="AF421" s="340"/>
      <c r="AG421" s="340"/>
      <c r="AH421" s="340"/>
      <c r="AI421" s="340"/>
      <c r="AJ421" s="340"/>
      <c r="AK421" s="340"/>
      <c r="AL421" s="340"/>
      <c r="AM421" s="340"/>
      <c r="AN421" s="340" t="s">
        <v>709</v>
      </c>
      <c r="AO421" s="340" t="s">
        <v>1254</v>
      </c>
      <c r="AP421" s="340" t="s">
        <v>552</v>
      </c>
      <c r="AQ421" s="340" t="s">
        <v>199</v>
      </c>
      <c r="AR421" s="340" t="s">
        <v>356</v>
      </c>
      <c r="AS421" s="340" t="s">
        <v>356</v>
      </c>
      <c r="AT421" s="340" t="s">
        <v>23</v>
      </c>
      <c r="AU421" s="340"/>
      <c r="AV421" s="340"/>
      <c r="AW421" s="340"/>
    </row>
    <row r="422" spans="1:49" ht="15" thickBot="1" x14ac:dyDescent="0.4">
      <c r="A422" s="322" t="s">
        <v>122</v>
      </c>
      <c r="B422" s="322" t="s">
        <v>1094</v>
      </c>
      <c r="C422" s="349">
        <v>2</v>
      </c>
      <c r="D422" s="340">
        <v>1703.3987191072499</v>
      </c>
      <c r="E422" s="341">
        <v>1</v>
      </c>
      <c r="F422" s="340">
        <v>3406.7974382144998</v>
      </c>
      <c r="G422" s="340"/>
      <c r="H422" s="340"/>
      <c r="I422" s="340"/>
      <c r="J422" s="340">
        <v>1703.3987191072499</v>
      </c>
      <c r="K422" s="340">
        <v>1703.3987191072499</v>
      </c>
      <c r="L422" s="340"/>
      <c r="M422" s="340"/>
      <c r="N422" s="340"/>
      <c r="O422" s="340"/>
      <c r="P422" s="340"/>
      <c r="Q422" s="340"/>
      <c r="R422" s="340"/>
      <c r="S422" s="340"/>
      <c r="T422" s="340"/>
      <c r="U422" s="340"/>
      <c r="V422" s="340"/>
      <c r="W422" s="340"/>
      <c r="X422" s="340"/>
      <c r="Y422" s="340"/>
      <c r="Z422" s="340"/>
      <c r="AA422" s="340"/>
      <c r="AB422" s="340"/>
      <c r="AC422" s="340"/>
      <c r="AD422" s="340"/>
      <c r="AE422" s="340"/>
      <c r="AF422" s="340"/>
      <c r="AG422" s="340"/>
      <c r="AH422" s="340"/>
      <c r="AI422" s="340"/>
      <c r="AJ422" s="340"/>
      <c r="AK422" s="340"/>
      <c r="AL422" s="340"/>
      <c r="AM422" s="340"/>
      <c r="AN422" s="340" t="s">
        <v>709</v>
      </c>
      <c r="AO422" s="340" t="s">
        <v>1254</v>
      </c>
      <c r="AP422" s="340" t="s">
        <v>552</v>
      </c>
      <c r="AQ422" s="340" t="s">
        <v>199</v>
      </c>
      <c r="AR422" s="340" t="s">
        <v>379</v>
      </c>
      <c r="AS422" s="340" t="s">
        <v>379</v>
      </c>
      <c r="AT422" s="340" t="s">
        <v>122</v>
      </c>
      <c r="AU422" s="340"/>
      <c r="AV422" s="340"/>
      <c r="AW422" s="340"/>
    </row>
    <row r="423" spans="1:49" ht="15" thickBot="1" x14ac:dyDescent="0.4">
      <c r="A423" s="322" t="s">
        <v>23</v>
      </c>
      <c r="B423" s="322" t="s">
        <v>1095</v>
      </c>
      <c r="C423" s="349">
        <v>5</v>
      </c>
      <c r="D423" s="340">
        <v>0</v>
      </c>
      <c r="E423" s="341">
        <v>1</v>
      </c>
      <c r="F423" s="340">
        <v>0</v>
      </c>
      <c r="G423" s="340"/>
      <c r="H423" s="340"/>
      <c r="I423" s="340"/>
      <c r="J423" s="340"/>
      <c r="K423" s="340"/>
      <c r="L423" s="340"/>
      <c r="M423" s="340"/>
      <c r="N423" s="340"/>
      <c r="O423" s="340"/>
      <c r="P423" s="340"/>
      <c r="Q423" s="340"/>
      <c r="R423" s="340"/>
      <c r="S423" s="340"/>
      <c r="T423" s="340"/>
      <c r="U423" s="340"/>
      <c r="V423" s="340"/>
      <c r="W423" s="340"/>
      <c r="X423" s="340"/>
      <c r="Y423" s="340"/>
      <c r="Z423" s="340"/>
      <c r="AA423" s="340"/>
      <c r="AB423" s="340"/>
      <c r="AC423" s="340"/>
      <c r="AD423" s="340"/>
      <c r="AE423" s="340"/>
      <c r="AF423" s="340"/>
      <c r="AG423" s="340"/>
      <c r="AH423" s="340"/>
      <c r="AI423" s="340"/>
      <c r="AJ423" s="340"/>
      <c r="AK423" s="340"/>
      <c r="AL423" s="340"/>
      <c r="AM423" s="340"/>
      <c r="AN423" s="340" t="s">
        <v>709</v>
      </c>
      <c r="AO423" s="340" t="s">
        <v>1254</v>
      </c>
      <c r="AP423" s="340" t="s">
        <v>552</v>
      </c>
      <c r="AQ423" s="340" t="s">
        <v>199</v>
      </c>
      <c r="AR423" s="340" t="s">
        <v>356</v>
      </c>
      <c r="AS423" s="340" t="s">
        <v>356</v>
      </c>
      <c r="AT423" s="340" t="s">
        <v>23</v>
      </c>
      <c r="AU423" s="340"/>
      <c r="AV423" s="340"/>
      <c r="AW423" s="340"/>
    </row>
    <row r="424" spans="1:49" ht="15" thickBot="1" x14ac:dyDescent="0.4">
      <c r="A424" s="322" t="s">
        <v>23</v>
      </c>
      <c r="B424" s="322" t="s">
        <v>1096</v>
      </c>
      <c r="C424" s="349">
        <v>3</v>
      </c>
      <c r="D424" s="340">
        <v>0</v>
      </c>
      <c r="E424" s="341">
        <v>1</v>
      </c>
      <c r="F424" s="340">
        <v>0</v>
      </c>
      <c r="G424" s="340"/>
      <c r="H424" s="340"/>
      <c r="I424" s="340"/>
      <c r="J424" s="340"/>
      <c r="K424" s="340"/>
      <c r="L424" s="340"/>
      <c r="M424" s="340"/>
      <c r="N424" s="340"/>
      <c r="O424" s="340"/>
      <c r="P424" s="340"/>
      <c r="Q424" s="340"/>
      <c r="R424" s="340"/>
      <c r="S424" s="340"/>
      <c r="T424" s="340"/>
      <c r="U424" s="340"/>
      <c r="V424" s="340"/>
      <c r="W424" s="340"/>
      <c r="X424" s="340"/>
      <c r="Y424" s="340"/>
      <c r="Z424" s="340"/>
      <c r="AA424" s="340"/>
      <c r="AB424" s="340"/>
      <c r="AC424" s="340"/>
      <c r="AD424" s="340"/>
      <c r="AE424" s="340"/>
      <c r="AF424" s="340"/>
      <c r="AG424" s="340"/>
      <c r="AH424" s="340"/>
      <c r="AI424" s="340"/>
      <c r="AJ424" s="340"/>
      <c r="AK424" s="340"/>
      <c r="AL424" s="340"/>
      <c r="AM424" s="340"/>
      <c r="AN424" s="340" t="s">
        <v>709</v>
      </c>
      <c r="AO424" s="340" t="s">
        <v>1254</v>
      </c>
      <c r="AP424" s="340" t="s">
        <v>552</v>
      </c>
      <c r="AQ424" s="340" t="s">
        <v>199</v>
      </c>
      <c r="AR424" s="340" t="s">
        <v>618</v>
      </c>
      <c r="AS424" s="340" t="s">
        <v>618</v>
      </c>
      <c r="AT424" s="340" t="s">
        <v>23</v>
      </c>
      <c r="AU424" s="340"/>
      <c r="AV424" s="340"/>
      <c r="AW424" s="340"/>
    </row>
    <row r="425" spans="1:49" ht="15" thickBot="1" x14ac:dyDescent="0.4">
      <c r="A425" s="322" t="s">
        <v>23</v>
      </c>
      <c r="B425" s="322" t="s">
        <v>1097</v>
      </c>
      <c r="C425" s="349">
        <v>20</v>
      </c>
      <c r="D425" s="340">
        <v>0</v>
      </c>
      <c r="E425" s="341">
        <v>1</v>
      </c>
      <c r="F425" s="340">
        <v>0</v>
      </c>
      <c r="G425" s="340"/>
      <c r="H425" s="340"/>
      <c r="I425" s="340"/>
      <c r="J425" s="340"/>
      <c r="K425" s="340"/>
      <c r="L425" s="340"/>
      <c r="M425" s="340"/>
      <c r="N425" s="340"/>
      <c r="O425" s="340"/>
      <c r="P425" s="340"/>
      <c r="Q425" s="340"/>
      <c r="R425" s="340"/>
      <c r="S425" s="340"/>
      <c r="T425" s="340"/>
      <c r="U425" s="340"/>
      <c r="V425" s="340"/>
      <c r="W425" s="340"/>
      <c r="X425" s="340"/>
      <c r="Y425" s="340"/>
      <c r="Z425" s="340"/>
      <c r="AA425" s="340"/>
      <c r="AB425" s="340"/>
      <c r="AC425" s="340"/>
      <c r="AD425" s="340"/>
      <c r="AE425" s="340"/>
      <c r="AF425" s="340"/>
      <c r="AG425" s="340"/>
      <c r="AH425" s="340"/>
      <c r="AI425" s="340"/>
      <c r="AJ425" s="340"/>
      <c r="AK425" s="340"/>
      <c r="AL425" s="340"/>
      <c r="AM425" s="340"/>
      <c r="AN425" s="340" t="s">
        <v>709</v>
      </c>
      <c r="AO425" s="340" t="s">
        <v>1254</v>
      </c>
      <c r="AP425" s="340" t="s">
        <v>552</v>
      </c>
      <c r="AQ425" s="340" t="s">
        <v>199</v>
      </c>
      <c r="AR425" s="340" t="s">
        <v>78</v>
      </c>
      <c r="AS425" s="340" t="s">
        <v>78</v>
      </c>
      <c r="AT425" s="340" t="s">
        <v>23</v>
      </c>
      <c r="AU425" s="340"/>
      <c r="AV425" s="340"/>
      <c r="AW425" s="340"/>
    </row>
    <row r="426" spans="1:49" ht="15" thickBot="1" x14ac:dyDescent="0.4">
      <c r="A426" s="322" t="s">
        <v>122</v>
      </c>
      <c r="B426" s="322" t="s">
        <v>695</v>
      </c>
      <c r="C426" s="349">
        <v>13</v>
      </c>
      <c r="D426" s="340">
        <v>0</v>
      </c>
      <c r="E426" s="341">
        <v>1</v>
      </c>
      <c r="F426" s="340">
        <v>0</v>
      </c>
      <c r="G426" s="340"/>
      <c r="H426" s="340"/>
      <c r="I426" s="340"/>
      <c r="J426" s="340"/>
      <c r="K426" s="340"/>
      <c r="L426" s="340"/>
      <c r="M426" s="340"/>
      <c r="N426" s="340"/>
      <c r="O426" s="340"/>
      <c r="P426" s="340"/>
      <c r="Q426" s="340"/>
      <c r="R426" s="340"/>
      <c r="S426" s="340"/>
      <c r="T426" s="340"/>
      <c r="U426" s="340"/>
      <c r="V426" s="340"/>
      <c r="W426" s="340"/>
      <c r="X426" s="340"/>
      <c r="Y426" s="340"/>
      <c r="Z426" s="340"/>
      <c r="AA426" s="340"/>
      <c r="AB426" s="340"/>
      <c r="AC426" s="340"/>
      <c r="AD426" s="340"/>
      <c r="AE426" s="340"/>
      <c r="AF426" s="340"/>
      <c r="AG426" s="340"/>
      <c r="AH426" s="340"/>
      <c r="AI426" s="340"/>
      <c r="AJ426" s="340"/>
      <c r="AK426" s="340"/>
      <c r="AL426" s="340"/>
      <c r="AM426" s="340"/>
      <c r="AN426" s="340" t="s">
        <v>709</v>
      </c>
      <c r="AO426" s="340" t="s">
        <v>1254</v>
      </c>
      <c r="AP426" s="340" t="s">
        <v>552</v>
      </c>
      <c r="AQ426" s="340" t="s">
        <v>199</v>
      </c>
      <c r="AR426" s="340" t="s">
        <v>695</v>
      </c>
      <c r="AS426" s="340" t="s">
        <v>695</v>
      </c>
      <c r="AT426" s="340" t="s">
        <v>122</v>
      </c>
      <c r="AU426" s="340"/>
      <c r="AV426" s="340"/>
      <c r="AW426" s="340"/>
    </row>
    <row r="427" spans="1:49" ht="15" thickBot="1" x14ac:dyDescent="0.4">
      <c r="A427" s="322" t="s">
        <v>157</v>
      </c>
      <c r="B427" s="322" t="s">
        <v>1098</v>
      </c>
      <c r="C427" s="349">
        <v>5</v>
      </c>
      <c r="D427" s="340"/>
      <c r="E427" s="341"/>
      <c r="F427" s="340">
        <v>2641727.0558305699</v>
      </c>
      <c r="G427" s="340"/>
      <c r="H427" s="340"/>
      <c r="I427" s="340"/>
      <c r="J427" s="340">
        <v>1066981.63950709</v>
      </c>
      <c r="K427" s="340">
        <v>766519.60982189304</v>
      </c>
      <c r="L427" s="340">
        <v>464625.86149354</v>
      </c>
      <c r="M427" s="340">
        <v>239523.23578254</v>
      </c>
      <c r="N427" s="340">
        <v>104076.70922551</v>
      </c>
      <c r="O427" s="340"/>
      <c r="P427" s="340"/>
      <c r="Q427" s="340"/>
      <c r="R427" s="340"/>
      <c r="S427" s="340"/>
      <c r="T427" s="340"/>
      <c r="U427" s="340"/>
      <c r="V427" s="340"/>
      <c r="W427" s="340"/>
      <c r="X427" s="340"/>
      <c r="Y427" s="340"/>
      <c r="Z427" s="340"/>
      <c r="AA427" s="340"/>
      <c r="AB427" s="340"/>
      <c r="AC427" s="340"/>
      <c r="AD427" s="340"/>
      <c r="AE427" s="340"/>
      <c r="AF427" s="340"/>
      <c r="AG427" s="340"/>
      <c r="AH427" s="340"/>
      <c r="AI427" s="340"/>
      <c r="AJ427" s="340"/>
      <c r="AK427" s="340"/>
      <c r="AL427" s="340"/>
      <c r="AM427" s="340"/>
      <c r="AN427" s="340" t="s">
        <v>709</v>
      </c>
      <c r="AO427" s="340" t="s">
        <v>1255</v>
      </c>
      <c r="AP427" s="340" t="s">
        <v>448</v>
      </c>
      <c r="AQ427" s="340" t="s">
        <v>97</v>
      </c>
      <c r="AR427" s="340" t="s">
        <v>501</v>
      </c>
      <c r="AS427" s="340" t="s">
        <v>501</v>
      </c>
      <c r="AT427" s="340" t="s">
        <v>502</v>
      </c>
      <c r="AU427" s="340"/>
      <c r="AV427" s="340"/>
      <c r="AW427" s="340"/>
    </row>
    <row r="428" spans="1:49" ht="15" thickBot="1" x14ac:dyDescent="0.4">
      <c r="A428" s="322" t="s">
        <v>157</v>
      </c>
      <c r="B428" s="322" t="s">
        <v>1099</v>
      </c>
      <c r="C428" s="349">
        <v>5</v>
      </c>
      <c r="D428" s="340"/>
      <c r="E428" s="341"/>
      <c r="F428" s="340">
        <v>940726.35248467105</v>
      </c>
      <c r="G428" s="340"/>
      <c r="H428" s="340"/>
      <c r="I428" s="340"/>
      <c r="J428" s="340">
        <v>379955.12961350899</v>
      </c>
      <c r="K428" s="340">
        <v>272959.76511434501</v>
      </c>
      <c r="L428" s="340">
        <v>165454.56162406001</v>
      </c>
      <c r="M428" s="340">
        <v>85294.890490566395</v>
      </c>
      <c r="N428" s="340">
        <v>37062.005642191201</v>
      </c>
      <c r="O428" s="340"/>
      <c r="P428" s="340"/>
      <c r="Q428" s="340"/>
      <c r="R428" s="340"/>
      <c r="S428" s="340"/>
      <c r="T428" s="340"/>
      <c r="U428" s="340"/>
      <c r="V428" s="340"/>
      <c r="W428" s="340"/>
      <c r="X428" s="340"/>
      <c r="Y428" s="340"/>
      <c r="Z428" s="340"/>
      <c r="AA428" s="340"/>
      <c r="AB428" s="340"/>
      <c r="AC428" s="340"/>
      <c r="AD428" s="340"/>
      <c r="AE428" s="340"/>
      <c r="AF428" s="340"/>
      <c r="AG428" s="340"/>
      <c r="AH428" s="340"/>
      <c r="AI428" s="340"/>
      <c r="AJ428" s="340"/>
      <c r="AK428" s="340"/>
      <c r="AL428" s="340"/>
      <c r="AM428" s="340"/>
      <c r="AN428" s="340" t="s">
        <v>709</v>
      </c>
      <c r="AO428" s="340" t="s">
        <v>1255</v>
      </c>
      <c r="AP428" s="340" t="s">
        <v>448</v>
      </c>
      <c r="AQ428" s="340" t="s">
        <v>97</v>
      </c>
      <c r="AR428" s="340" t="s">
        <v>501</v>
      </c>
      <c r="AS428" s="340" t="s">
        <v>501</v>
      </c>
      <c r="AT428" s="340" t="s">
        <v>502</v>
      </c>
      <c r="AU428" s="340"/>
      <c r="AV428" s="340"/>
      <c r="AW428" s="340"/>
    </row>
    <row r="429" spans="1:49" ht="15" thickBot="1" x14ac:dyDescent="0.4">
      <c r="A429" s="322" t="s">
        <v>157</v>
      </c>
      <c r="B429" s="322" t="s">
        <v>1100</v>
      </c>
      <c r="C429" s="349">
        <v>5</v>
      </c>
      <c r="D429" s="340"/>
      <c r="E429" s="341"/>
      <c r="F429" s="340">
        <v>-69792.526494207399</v>
      </c>
      <c r="G429" s="340"/>
      <c r="H429" s="340"/>
      <c r="I429" s="340"/>
      <c r="J429" s="340">
        <v>-28188.886576973899</v>
      </c>
      <c r="K429" s="340">
        <v>-20250.8961168981</v>
      </c>
      <c r="L429" s="340">
        <v>-12275.080681257799</v>
      </c>
      <c r="M429" s="340">
        <v>-6328.0314074972903</v>
      </c>
      <c r="N429" s="340">
        <v>-2749.6317115802799</v>
      </c>
      <c r="O429" s="340"/>
      <c r="P429" s="340"/>
      <c r="Q429" s="340"/>
      <c r="R429" s="340"/>
      <c r="S429" s="340"/>
      <c r="T429" s="340"/>
      <c r="U429" s="340"/>
      <c r="V429" s="340"/>
      <c r="W429" s="340"/>
      <c r="X429" s="340"/>
      <c r="Y429" s="340"/>
      <c r="Z429" s="340"/>
      <c r="AA429" s="340"/>
      <c r="AB429" s="340"/>
      <c r="AC429" s="340"/>
      <c r="AD429" s="340"/>
      <c r="AE429" s="340"/>
      <c r="AF429" s="340"/>
      <c r="AG429" s="340"/>
      <c r="AH429" s="340"/>
      <c r="AI429" s="340"/>
      <c r="AJ429" s="340"/>
      <c r="AK429" s="340"/>
      <c r="AL429" s="340"/>
      <c r="AM429" s="340"/>
      <c r="AN429" s="340" t="s">
        <v>709</v>
      </c>
      <c r="AO429" s="340" t="s">
        <v>1255</v>
      </c>
      <c r="AP429" s="340" t="s">
        <v>448</v>
      </c>
      <c r="AQ429" s="340" t="s">
        <v>97</v>
      </c>
      <c r="AR429" s="340" t="s">
        <v>501</v>
      </c>
      <c r="AS429" s="340" t="s">
        <v>501</v>
      </c>
      <c r="AT429" s="340" t="s">
        <v>502</v>
      </c>
      <c r="AU429" s="340"/>
      <c r="AV429" s="340"/>
      <c r="AW429" s="340"/>
    </row>
    <row r="430" spans="1:49" ht="15" thickBot="1" x14ac:dyDescent="0.4">
      <c r="A430" s="322" t="s">
        <v>157</v>
      </c>
      <c r="B430" s="322" t="s">
        <v>1101</v>
      </c>
      <c r="C430" s="349">
        <v>5</v>
      </c>
      <c r="D430" s="340"/>
      <c r="E430" s="341"/>
      <c r="F430" s="340">
        <v>1311319.22938441</v>
      </c>
      <c r="G430" s="340"/>
      <c r="H430" s="340"/>
      <c r="I430" s="340"/>
      <c r="J430" s="340">
        <v>529635.92063671898</v>
      </c>
      <c r="K430" s="340">
        <v>380490.44538541901</v>
      </c>
      <c r="L430" s="340">
        <v>230634.283470372</v>
      </c>
      <c r="M430" s="340">
        <v>118896.244134226</v>
      </c>
      <c r="N430" s="340">
        <v>51662.3357576782</v>
      </c>
      <c r="O430" s="340"/>
      <c r="P430" s="340"/>
      <c r="Q430" s="340"/>
      <c r="R430" s="340"/>
      <c r="S430" s="340"/>
      <c r="T430" s="340"/>
      <c r="U430" s="340"/>
      <c r="V430" s="340"/>
      <c r="W430" s="340"/>
      <c r="X430" s="340"/>
      <c r="Y430" s="340"/>
      <c r="Z430" s="340"/>
      <c r="AA430" s="340"/>
      <c r="AB430" s="340"/>
      <c r="AC430" s="340"/>
      <c r="AD430" s="340"/>
      <c r="AE430" s="340"/>
      <c r="AF430" s="340"/>
      <c r="AG430" s="340"/>
      <c r="AH430" s="340"/>
      <c r="AI430" s="340"/>
      <c r="AJ430" s="340"/>
      <c r="AK430" s="340"/>
      <c r="AL430" s="340"/>
      <c r="AM430" s="340"/>
      <c r="AN430" s="340" t="s">
        <v>709</v>
      </c>
      <c r="AO430" s="340" t="s">
        <v>1255</v>
      </c>
      <c r="AP430" s="340" t="s">
        <v>448</v>
      </c>
      <c r="AQ430" s="340" t="s">
        <v>97</v>
      </c>
      <c r="AR430" s="340" t="s">
        <v>501</v>
      </c>
      <c r="AS430" s="340" t="s">
        <v>501</v>
      </c>
      <c r="AT430" s="340" t="s">
        <v>502</v>
      </c>
      <c r="AU430" s="340"/>
      <c r="AV430" s="340"/>
      <c r="AW430" s="340"/>
    </row>
    <row r="431" spans="1:49" ht="15" thickBot="1" x14ac:dyDescent="0.4">
      <c r="A431" s="322" t="s">
        <v>157</v>
      </c>
      <c r="B431" s="322" t="s">
        <v>1102</v>
      </c>
      <c r="C431" s="349">
        <v>5</v>
      </c>
      <c r="D431" s="340"/>
      <c r="E431" s="341"/>
      <c r="F431" s="340">
        <v>479568.96680390002</v>
      </c>
      <c r="G431" s="340"/>
      <c r="H431" s="340"/>
      <c r="I431" s="340"/>
      <c r="J431" s="340">
        <v>193695.74208197999</v>
      </c>
      <c r="K431" s="340">
        <v>139151.02111169399</v>
      </c>
      <c r="L431" s="340">
        <v>84346.391446853406</v>
      </c>
      <c r="M431" s="340">
        <v>43482.126761064901</v>
      </c>
      <c r="N431" s="340">
        <v>18893.685402307899</v>
      </c>
      <c r="O431" s="340"/>
      <c r="P431" s="340"/>
      <c r="Q431" s="340"/>
      <c r="R431" s="340"/>
      <c r="S431" s="340"/>
      <c r="T431" s="340"/>
      <c r="U431" s="340"/>
      <c r="V431" s="340"/>
      <c r="W431" s="340"/>
      <c r="X431" s="340"/>
      <c r="Y431" s="340"/>
      <c r="Z431" s="340"/>
      <c r="AA431" s="340"/>
      <c r="AB431" s="340"/>
      <c r="AC431" s="340"/>
      <c r="AD431" s="340"/>
      <c r="AE431" s="340"/>
      <c r="AF431" s="340"/>
      <c r="AG431" s="340"/>
      <c r="AH431" s="340"/>
      <c r="AI431" s="340"/>
      <c r="AJ431" s="340"/>
      <c r="AK431" s="340"/>
      <c r="AL431" s="340"/>
      <c r="AM431" s="340"/>
      <c r="AN431" s="340" t="s">
        <v>709</v>
      </c>
      <c r="AO431" s="340" t="s">
        <v>1255</v>
      </c>
      <c r="AP431" s="340" t="s">
        <v>448</v>
      </c>
      <c r="AQ431" s="340" t="s">
        <v>97</v>
      </c>
      <c r="AR431" s="340" t="s">
        <v>501</v>
      </c>
      <c r="AS431" s="340" t="s">
        <v>501</v>
      </c>
      <c r="AT431" s="340" t="s">
        <v>502</v>
      </c>
      <c r="AU431" s="340"/>
      <c r="AV431" s="340"/>
      <c r="AW431" s="340"/>
    </row>
    <row r="432" spans="1:49" ht="15" thickBot="1" x14ac:dyDescent="0.4">
      <c r="A432" s="322" t="s">
        <v>157</v>
      </c>
      <c r="B432" s="322" t="s">
        <v>1103</v>
      </c>
      <c r="C432" s="349">
        <v>5</v>
      </c>
      <c r="D432" s="340"/>
      <c r="E432" s="341"/>
      <c r="F432" s="340">
        <v>5389821.8775224499</v>
      </c>
      <c r="G432" s="340"/>
      <c r="H432" s="340"/>
      <c r="I432" s="340"/>
      <c r="J432" s="340">
        <v>2176924.7397596799</v>
      </c>
      <c r="K432" s="340">
        <v>1563902.7330433601</v>
      </c>
      <c r="L432" s="340">
        <v>947959.64163423004</v>
      </c>
      <c r="M432" s="340">
        <v>488690.750070624</v>
      </c>
      <c r="N432" s="340">
        <v>212344.013014558</v>
      </c>
      <c r="O432" s="340"/>
      <c r="P432" s="340"/>
      <c r="Q432" s="340"/>
      <c r="R432" s="340"/>
      <c r="S432" s="340"/>
      <c r="T432" s="340"/>
      <c r="U432" s="340"/>
      <c r="V432" s="340"/>
      <c r="W432" s="340"/>
      <c r="X432" s="340"/>
      <c r="Y432" s="340"/>
      <c r="Z432" s="340"/>
      <c r="AA432" s="340"/>
      <c r="AB432" s="340"/>
      <c r="AC432" s="340"/>
      <c r="AD432" s="340"/>
      <c r="AE432" s="340"/>
      <c r="AF432" s="340"/>
      <c r="AG432" s="340"/>
      <c r="AH432" s="340"/>
      <c r="AI432" s="340"/>
      <c r="AJ432" s="340"/>
      <c r="AK432" s="340"/>
      <c r="AL432" s="340"/>
      <c r="AM432" s="340"/>
      <c r="AN432" s="340" t="s">
        <v>709</v>
      </c>
      <c r="AO432" s="340" t="s">
        <v>1255</v>
      </c>
      <c r="AP432" s="340" t="s">
        <v>448</v>
      </c>
      <c r="AQ432" s="340" t="s">
        <v>97</v>
      </c>
      <c r="AR432" s="340" t="s">
        <v>501</v>
      </c>
      <c r="AS432" s="340" t="s">
        <v>501</v>
      </c>
      <c r="AT432" s="340" t="s">
        <v>502</v>
      </c>
      <c r="AU432" s="340"/>
      <c r="AV432" s="340"/>
      <c r="AW432" s="340"/>
    </row>
    <row r="433" spans="1:49" ht="15" thickBot="1" x14ac:dyDescent="0.4">
      <c r="A433" s="322" t="s">
        <v>157</v>
      </c>
      <c r="B433" s="322" t="s">
        <v>1104</v>
      </c>
      <c r="C433" s="349">
        <v>5</v>
      </c>
      <c r="D433" s="340"/>
      <c r="E433" s="341"/>
      <c r="F433" s="340">
        <v>29222098.204741601</v>
      </c>
      <c r="G433" s="340"/>
      <c r="H433" s="340"/>
      <c r="I433" s="340"/>
      <c r="J433" s="340">
        <v>11802673.627283299</v>
      </c>
      <c r="K433" s="340">
        <v>8479040.7338403501</v>
      </c>
      <c r="L433" s="340">
        <v>5139570.5408173297</v>
      </c>
      <c r="M433" s="340">
        <v>2649543.7910235701</v>
      </c>
      <c r="N433" s="340">
        <v>1151269.5117770201</v>
      </c>
      <c r="O433" s="340"/>
      <c r="P433" s="340"/>
      <c r="Q433" s="340"/>
      <c r="R433" s="340"/>
      <c r="S433" s="340"/>
      <c r="T433" s="340"/>
      <c r="U433" s="340"/>
      <c r="V433" s="340"/>
      <c r="W433" s="340"/>
      <c r="X433" s="340"/>
      <c r="Y433" s="340"/>
      <c r="Z433" s="340"/>
      <c r="AA433" s="340"/>
      <c r="AB433" s="340"/>
      <c r="AC433" s="340"/>
      <c r="AD433" s="340"/>
      <c r="AE433" s="340"/>
      <c r="AF433" s="340"/>
      <c r="AG433" s="340"/>
      <c r="AH433" s="340"/>
      <c r="AI433" s="340"/>
      <c r="AJ433" s="340"/>
      <c r="AK433" s="340"/>
      <c r="AL433" s="340"/>
      <c r="AM433" s="340"/>
      <c r="AN433" s="340" t="s">
        <v>709</v>
      </c>
      <c r="AO433" s="340" t="s">
        <v>1255</v>
      </c>
      <c r="AP433" s="340" t="s">
        <v>448</v>
      </c>
      <c r="AQ433" s="340" t="s">
        <v>97</v>
      </c>
      <c r="AR433" s="340" t="s">
        <v>501</v>
      </c>
      <c r="AS433" s="340" t="s">
        <v>501</v>
      </c>
      <c r="AT433" s="340" t="s">
        <v>502</v>
      </c>
      <c r="AU433" s="340"/>
      <c r="AV433" s="340"/>
      <c r="AW433" s="340"/>
    </row>
    <row r="434" spans="1:49" ht="15" thickBot="1" x14ac:dyDescent="0.4">
      <c r="A434" s="322" t="s">
        <v>157</v>
      </c>
      <c r="B434" s="322" t="s">
        <v>1105</v>
      </c>
      <c r="C434" s="349">
        <v>5</v>
      </c>
      <c r="D434" s="340"/>
      <c r="E434" s="341"/>
      <c r="F434" s="340">
        <v>66208355.4856828</v>
      </c>
      <c r="G434" s="340"/>
      <c r="H434" s="340"/>
      <c r="I434" s="340"/>
      <c r="J434" s="340">
        <v>26741256.076877899</v>
      </c>
      <c r="K434" s="340">
        <v>19210918.365629099</v>
      </c>
      <c r="L434" s="340">
        <v>11644698.1673261</v>
      </c>
      <c r="M434" s="340">
        <v>6003057.54781524</v>
      </c>
      <c r="N434" s="340">
        <v>2608425.3280345602</v>
      </c>
      <c r="O434" s="340"/>
      <c r="P434" s="340"/>
      <c r="Q434" s="340"/>
      <c r="R434" s="340"/>
      <c r="S434" s="340"/>
      <c r="T434" s="340"/>
      <c r="U434" s="340"/>
      <c r="V434" s="340"/>
      <c r="W434" s="340"/>
      <c r="X434" s="340"/>
      <c r="Y434" s="340"/>
      <c r="Z434" s="340"/>
      <c r="AA434" s="340"/>
      <c r="AB434" s="340"/>
      <c r="AC434" s="340"/>
      <c r="AD434" s="340"/>
      <c r="AE434" s="340"/>
      <c r="AF434" s="340"/>
      <c r="AG434" s="340"/>
      <c r="AH434" s="340"/>
      <c r="AI434" s="340"/>
      <c r="AJ434" s="340"/>
      <c r="AK434" s="340"/>
      <c r="AL434" s="340"/>
      <c r="AM434" s="340"/>
      <c r="AN434" s="340" t="s">
        <v>709</v>
      </c>
      <c r="AO434" s="340" t="s">
        <v>1255</v>
      </c>
      <c r="AP434" s="340" t="s">
        <v>448</v>
      </c>
      <c r="AQ434" s="340" t="s">
        <v>97</v>
      </c>
      <c r="AR434" s="340" t="s">
        <v>501</v>
      </c>
      <c r="AS434" s="340" t="s">
        <v>501</v>
      </c>
      <c r="AT434" s="340" t="s">
        <v>502</v>
      </c>
      <c r="AU434" s="340"/>
      <c r="AV434" s="340"/>
      <c r="AW434" s="340"/>
    </row>
    <row r="435" spans="1:49" ht="15" thickBot="1" x14ac:dyDescent="0.4">
      <c r="A435" s="322" t="s">
        <v>157</v>
      </c>
      <c r="B435" s="322" t="s">
        <v>1106</v>
      </c>
      <c r="C435" s="349">
        <v>5</v>
      </c>
      <c r="D435" s="340"/>
      <c r="E435" s="341"/>
      <c r="F435" s="340">
        <v>-1628881.7707843101</v>
      </c>
      <c r="G435" s="340"/>
      <c r="H435" s="340"/>
      <c r="I435" s="340"/>
      <c r="J435" s="340">
        <v>-657897.99840173696</v>
      </c>
      <c r="K435" s="340">
        <v>-472633.92205180798</v>
      </c>
      <c r="L435" s="340">
        <v>-286487.05185170303</v>
      </c>
      <c r="M435" s="340">
        <v>-147689.38054532799</v>
      </c>
      <c r="N435" s="340">
        <v>-64173.417933728102</v>
      </c>
      <c r="O435" s="340"/>
      <c r="P435" s="340"/>
      <c r="Q435" s="340"/>
      <c r="R435" s="340"/>
      <c r="S435" s="340"/>
      <c r="T435" s="340"/>
      <c r="U435" s="340"/>
      <c r="V435" s="340"/>
      <c r="W435" s="340"/>
      <c r="X435" s="340"/>
      <c r="Y435" s="340"/>
      <c r="Z435" s="340"/>
      <c r="AA435" s="340"/>
      <c r="AB435" s="340"/>
      <c r="AC435" s="340"/>
      <c r="AD435" s="340"/>
      <c r="AE435" s="340"/>
      <c r="AF435" s="340"/>
      <c r="AG435" s="340"/>
      <c r="AH435" s="340"/>
      <c r="AI435" s="340"/>
      <c r="AJ435" s="340"/>
      <c r="AK435" s="340"/>
      <c r="AL435" s="340"/>
      <c r="AM435" s="340"/>
      <c r="AN435" s="340" t="s">
        <v>709</v>
      </c>
      <c r="AO435" s="340" t="s">
        <v>1255</v>
      </c>
      <c r="AP435" s="340" t="s">
        <v>448</v>
      </c>
      <c r="AQ435" s="340" t="s">
        <v>97</v>
      </c>
      <c r="AR435" s="340" t="s">
        <v>501</v>
      </c>
      <c r="AS435" s="340" t="s">
        <v>501</v>
      </c>
      <c r="AT435" s="340" t="s">
        <v>502</v>
      </c>
      <c r="AU435" s="340"/>
      <c r="AV435" s="340"/>
      <c r="AW435" s="340"/>
    </row>
    <row r="436" spans="1:49" ht="15" thickBot="1" x14ac:dyDescent="0.4">
      <c r="A436" s="322" t="s">
        <v>157</v>
      </c>
      <c r="B436" s="322" t="s">
        <v>1107</v>
      </c>
      <c r="C436" s="349">
        <v>5</v>
      </c>
      <c r="D436" s="340"/>
      <c r="E436" s="341"/>
      <c r="F436" s="340">
        <v>16242272.773926999</v>
      </c>
      <c r="G436" s="340"/>
      <c r="H436" s="340"/>
      <c r="I436" s="340"/>
      <c r="J436" s="340">
        <v>6560180.6951995101</v>
      </c>
      <c r="K436" s="340">
        <v>4712833.8114313297</v>
      </c>
      <c r="L436" s="340">
        <v>2856684.2147991001</v>
      </c>
      <c r="M436" s="340">
        <v>1472673.61428847</v>
      </c>
      <c r="N436" s="340">
        <v>639900.43820857105</v>
      </c>
      <c r="O436" s="340"/>
      <c r="P436" s="340"/>
      <c r="Q436" s="340"/>
      <c r="R436" s="340"/>
      <c r="S436" s="340"/>
      <c r="T436" s="340"/>
      <c r="U436" s="340"/>
      <c r="V436" s="340"/>
      <c r="W436" s="340"/>
      <c r="X436" s="340"/>
      <c r="Y436" s="340"/>
      <c r="Z436" s="340"/>
      <c r="AA436" s="340"/>
      <c r="AB436" s="340"/>
      <c r="AC436" s="340"/>
      <c r="AD436" s="340"/>
      <c r="AE436" s="340"/>
      <c r="AF436" s="340"/>
      <c r="AG436" s="340"/>
      <c r="AH436" s="340"/>
      <c r="AI436" s="340"/>
      <c r="AJ436" s="340"/>
      <c r="AK436" s="340"/>
      <c r="AL436" s="340"/>
      <c r="AM436" s="340"/>
      <c r="AN436" s="340" t="s">
        <v>709</v>
      </c>
      <c r="AO436" s="340" t="s">
        <v>1255</v>
      </c>
      <c r="AP436" s="340" t="s">
        <v>448</v>
      </c>
      <c r="AQ436" s="340" t="s">
        <v>97</v>
      </c>
      <c r="AR436" s="340" t="s">
        <v>501</v>
      </c>
      <c r="AS436" s="340" t="s">
        <v>501</v>
      </c>
      <c r="AT436" s="340" t="s">
        <v>502</v>
      </c>
      <c r="AU436" s="340"/>
      <c r="AV436" s="340"/>
      <c r="AW436" s="340"/>
    </row>
    <row r="437" spans="1:49" ht="15" thickBot="1" x14ac:dyDescent="0.4">
      <c r="A437" s="322" t="s">
        <v>157</v>
      </c>
      <c r="B437" s="322" t="s">
        <v>1108</v>
      </c>
      <c r="C437" s="349">
        <v>5</v>
      </c>
      <c r="D437" s="340"/>
      <c r="E437" s="341"/>
      <c r="F437" s="340">
        <v>16019031.394561101</v>
      </c>
      <c r="G437" s="340"/>
      <c r="H437" s="340"/>
      <c r="I437" s="340"/>
      <c r="J437" s="340">
        <v>6470014.5092432797</v>
      </c>
      <c r="K437" s="340">
        <v>4648058.4234403698</v>
      </c>
      <c r="L437" s="340">
        <v>2817420.6133683799</v>
      </c>
      <c r="M437" s="340">
        <v>1452432.5006472</v>
      </c>
      <c r="N437" s="340">
        <v>631105.34786186495</v>
      </c>
      <c r="O437" s="340"/>
      <c r="P437" s="340"/>
      <c r="Q437" s="340"/>
      <c r="R437" s="340"/>
      <c r="S437" s="340"/>
      <c r="T437" s="340"/>
      <c r="U437" s="340"/>
      <c r="V437" s="340"/>
      <c r="W437" s="340"/>
      <c r="X437" s="340"/>
      <c r="Y437" s="340"/>
      <c r="Z437" s="340"/>
      <c r="AA437" s="340"/>
      <c r="AB437" s="340"/>
      <c r="AC437" s="340"/>
      <c r="AD437" s="340"/>
      <c r="AE437" s="340"/>
      <c r="AF437" s="340"/>
      <c r="AG437" s="340"/>
      <c r="AH437" s="340"/>
      <c r="AI437" s="340"/>
      <c r="AJ437" s="340"/>
      <c r="AK437" s="340"/>
      <c r="AL437" s="340"/>
      <c r="AM437" s="340"/>
      <c r="AN437" s="340" t="s">
        <v>709</v>
      </c>
      <c r="AO437" s="340" t="s">
        <v>1255</v>
      </c>
      <c r="AP437" s="340" t="s">
        <v>448</v>
      </c>
      <c r="AQ437" s="340" t="s">
        <v>97</v>
      </c>
      <c r="AR437" s="340" t="s">
        <v>501</v>
      </c>
      <c r="AS437" s="340" t="s">
        <v>501</v>
      </c>
      <c r="AT437" s="340" t="s">
        <v>502</v>
      </c>
      <c r="AU437" s="340"/>
      <c r="AV437" s="340"/>
      <c r="AW437" s="340"/>
    </row>
    <row r="438" spans="1:49" ht="15" thickBot="1" x14ac:dyDescent="0.4">
      <c r="A438" s="322" t="s">
        <v>157</v>
      </c>
      <c r="B438" s="322" t="s">
        <v>1109</v>
      </c>
      <c r="C438" s="349">
        <v>5</v>
      </c>
      <c r="D438" s="340"/>
      <c r="E438" s="341"/>
      <c r="F438" s="340">
        <v>11641516.486715401</v>
      </c>
      <c r="G438" s="340"/>
      <c r="H438" s="340"/>
      <c r="I438" s="340"/>
      <c r="J438" s="340">
        <v>4701955.9874398597</v>
      </c>
      <c r="K438" s="340">
        <v>3377885.1813767902</v>
      </c>
      <c r="L438" s="340">
        <v>2047505.10269154</v>
      </c>
      <c r="M438" s="340">
        <v>1055526.79719865</v>
      </c>
      <c r="N438" s="340">
        <v>458643.41800857498</v>
      </c>
      <c r="O438" s="340"/>
      <c r="P438" s="340"/>
      <c r="Q438" s="340"/>
      <c r="R438" s="340"/>
      <c r="S438" s="340"/>
      <c r="T438" s="340"/>
      <c r="U438" s="340"/>
      <c r="V438" s="340"/>
      <c r="W438" s="340"/>
      <c r="X438" s="340"/>
      <c r="Y438" s="340"/>
      <c r="Z438" s="340"/>
      <c r="AA438" s="340"/>
      <c r="AB438" s="340"/>
      <c r="AC438" s="340"/>
      <c r="AD438" s="340"/>
      <c r="AE438" s="340"/>
      <c r="AF438" s="340"/>
      <c r="AG438" s="340"/>
      <c r="AH438" s="340"/>
      <c r="AI438" s="340"/>
      <c r="AJ438" s="340"/>
      <c r="AK438" s="340"/>
      <c r="AL438" s="340"/>
      <c r="AM438" s="340"/>
      <c r="AN438" s="340" t="s">
        <v>709</v>
      </c>
      <c r="AO438" s="340" t="s">
        <v>1255</v>
      </c>
      <c r="AP438" s="340" t="s">
        <v>448</v>
      </c>
      <c r="AQ438" s="340" t="s">
        <v>97</v>
      </c>
      <c r="AR438" s="340" t="s">
        <v>501</v>
      </c>
      <c r="AS438" s="340" t="s">
        <v>501</v>
      </c>
      <c r="AT438" s="340" t="s">
        <v>502</v>
      </c>
      <c r="AU438" s="340"/>
      <c r="AV438" s="340"/>
      <c r="AW438" s="340"/>
    </row>
    <row r="439" spans="1:49" ht="15" thickBot="1" x14ac:dyDescent="0.4">
      <c r="A439" s="322" t="s">
        <v>157</v>
      </c>
      <c r="B439" s="322" t="s">
        <v>1110</v>
      </c>
      <c r="C439" s="349">
        <v>5</v>
      </c>
      <c r="D439" s="340"/>
      <c r="E439" s="341"/>
      <c r="F439" s="340">
        <v>15402658.8125502</v>
      </c>
      <c r="G439" s="340"/>
      <c r="H439" s="340"/>
      <c r="I439" s="340"/>
      <c r="J439" s="340">
        <v>6221064.4041785896</v>
      </c>
      <c r="K439" s="340">
        <v>4469212.6679619001</v>
      </c>
      <c r="L439" s="340">
        <v>2709013.2586851101</v>
      </c>
      <c r="M439" s="340">
        <v>1396546.5017643699</v>
      </c>
      <c r="N439" s="340">
        <v>606821.97996019595</v>
      </c>
      <c r="O439" s="340"/>
      <c r="P439" s="340"/>
      <c r="Q439" s="340"/>
      <c r="R439" s="340"/>
      <c r="S439" s="340"/>
      <c r="T439" s="340"/>
      <c r="U439" s="340"/>
      <c r="V439" s="340"/>
      <c r="W439" s="340"/>
      <c r="X439" s="340"/>
      <c r="Y439" s="340"/>
      <c r="Z439" s="340"/>
      <c r="AA439" s="340"/>
      <c r="AB439" s="340"/>
      <c r="AC439" s="340"/>
      <c r="AD439" s="340"/>
      <c r="AE439" s="340"/>
      <c r="AF439" s="340"/>
      <c r="AG439" s="340"/>
      <c r="AH439" s="340"/>
      <c r="AI439" s="340"/>
      <c r="AJ439" s="340"/>
      <c r="AK439" s="340"/>
      <c r="AL439" s="340"/>
      <c r="AM439" s="340"/>
      <c r="AN439" s="340" t="s">
        <v>709</v>
      </c>
      <c r="AO439" s="340" t="s">
        <v>1255</v>
      </c>
      <c r="AP439" s="340" t="s">
        <v>448</v>
      </c>
      <c r="AQ439" s="340" t="s">
        <v>97</v>
      </c>
      <c r="AR439" s="340" t="s">
        <v>501</v>
      </c>
      <c r="AS439" s="340" t="s">
        <v>501</v>
      </c>
      <c r="AT439" s="340" t="s">
        <v>502</v>
      </c>
      <c r="AU439" s="340"/>
      <c r="AV439" s="340"/>
      <c r="AW439" s="340"/>
    </row>
    <row r="440" spans="1:49" ht="15" thickBot="1" x14ac:dyDescent="0.4">
      <c r="A440" s="322" t="s">
        <v>157</v>
      </c>
      <c r="B440" s="322" t="s">
        <v>1111</v>
      </c>
      <c r="C440" s="349">
        <v>5</v>
      </c>
      <c r="D440" s="340"/>
      <c r="E440" s="341"/>
      <c r="F440" s="340">
        <v>56820555.819960102</v>
      </c>
      <c r="G440" s="340"/>
      <c r="H440" s="340"/>
      <c r="I440" s="340"/>
      <c r="J440" s="340">
        <v>22949566.145630401</v>
      </c>
      <c r="K440" s="340">
        <v>16486968.319020901</v>
      </c>
      <c r="L440" s="340">
        <v>9993575.8465745002</v>
      </c>
      <c r="M440" s="340">
        <v>5151873.41512853</v>
      </c>
      <c r="N440" s="340">
        <v>2238572.0936058499</v>
      </c>
      <c r="O440" s="340"/>
      <c r="P440" s="340"/>
      <c r="Q440" s="340"/>
      <c r="R440" s="340"/>
      <c r="S440" s="340"/>
      <c r="T440" s="340"/>
      <c r="U440" s="340"/>
      <c r="V440" s="340"/>
      <c r="W440" s="340"/>
      <c r="X440" s="340"/>
      <c r="Y440" s="340"/>
      <c r="Z440" s="340"/>
      <c r="AA440" s="340"/>
      <c r="AB440" s="340"/>
      <c r="AC440" s="340"/>
      <c r="AD440" s="340"/>
      <c r="AE440" s="340"/>
      <c r="AF440" s="340"/>
      <c r="AG440" s="340"/>
      <c r="AH440" s="340"/>
      <c r="AI440" s="340"/>
      <c r="AJ440" s="340"/>
      <c r="AK440" s="340"/>
      <c r="AL440" s="340"/>
      <c r="AM440" s="340"/>
      <c r="AN440" s="340" t="s">
        <v>709</v>
      </c>
      <c r="AO440" s="340" t="s">
        <v>1255</v>
      </c>
      <c r="AP440" s="340" t="s">
        <v>448</v>
      </c>
      <c r="AQ440" s="340" t="s">
        <v>97</v>
      </c>
      <c r="AR440" s="340" t="s">
        <v>501</v>
      </c>
      <c r="AS440" s="340" t="s">
        <v>501</v>
      </c>
      <c r="AT440" s="340" t="s">
        <v>502</v>
      </c>
      <c r="AU440" s="340"/>
      <c r="AV440" s="340"/>
      <c r="AW440" s="340"/>
    </row>
    <row r="441" spans="1:49" ht="15" thickBot="1" x14ac:dyDescent="0.4">
      <c r="A441" s="322" t="s">
        <v>157</v>
      </c>
      <c r="B441" s="322" t="s">
        <v>1112</v>
      </c>
      <c r="C441" s="349">
        <v>5</v>
      </c>
      <c r="D441" s="340"/>
      <c r="E441" s="341"/>
      <c r="F441" s="340">
        <v>25178319.035907</v>
      </c>
      <c r="G441" s="340"/>
      <c r="H441" s="340"/>
      <c r="I441" s="340"/>
      <c r="J441" s="340">
        <v>10169409.4647935</v>
      </c>
      <c r="K441" s="340">
        <v>7305703.7595076803</v>
      </c>
      <c r="L441" s="340">
        <v>4428352.3338255798</v>
      </c>
      <c r="M441" s="340">
        <v>2282897.6346117901</v>
      </c>
      <c r="N441" s="340">
        <v>991955.84316841199</v>
      </c>
      <c r="O441" s="340"/>
      <c r="P441" s="340"/>
      <c r="Q441" s="340"/>
      <c r="R441" s="340"/>
      <c r="S441" s="340"/>
      <c r="T441" s="340"/>
      <c r="U441" s="340"/>
      <c r="V441" s="340"/>
      <c r="W441" s="340"/>
      <c r="X441" s="340"/>
      <c r="Y441" s="340"/>
      <c r="Z441" s="340"/>
      <c r="AA441" s="340"/>
      <c r="AB441" s="340"/>
      <c r="AC441" s="340"/>
      <c r="AD441" s="340"/>
      <c r="AE441" s="340"/>
      <c r="AF441" s="340"/>
      <c r="AG441" s="340"/>
      <c r="AH441" s="340"/>
      <c r="AI441" s="340"/>
      <c r="AJ441" s="340"/>
      <c r="AK441" s="340"/>
      <c r="AL441" s="340"/>
      <c r="AM441" s="340"/>
      <c r="AN441" s="340" t="s">
        <v>709</v>
      </c>
      <c r="AO441" s="340" t="s">
        <v>1255</v>
      </c>
      <c r="AP441" s="340" t="s">
        <v>448</v>
      </c>
      <c r="AQ441" s="340" t="s">
        <v>97</v>
      </c>
      <c r="AR441" s="340" t="s">
        <v>501</v>
      </c>
      <c r="AS441" s="340" t="s">
        <v>501</v>
      </c>
      <c r="AT441" s="340" t="s">
        <v>502</v>
      </c>
      <c r="AU441" s="340"/>
      <c r="AV441" s="340"/>
      <c r="AW441" s="340"/>
    </row>
    <row r="442" spans="1:49" ht="15" thickBot="1" x14ac:dyDescent="0.4">
      <c r="A442" s="322" t="s">
        <v>157</v>
      </c>
      <c r="B442" s="322" t="s">
        <v>1113</v>
      </c>
      <c r="C442" s="349">
        <v>5</v>
      </c>
      <c r="D442" s="340"/>
      <c r="E442" s="341"/>
      <c r="F442" s="340">
        <v>16566646.319044201</v>
      </c>
      <c r="G442" s="340"/>
      <c r="H442" s="340"/>
      <c r="I442" s="340"/>
      <c r="J442" s="340">
        <v>6691193.7066376098</v>
      </c>
      <c r="K442" s="340">
        <v>4806953.5588484602</v>
      </c>
      <c r="L442" s="340">
        <v>2913734.8996959901</v>
      </c>
      <c r="M442" s="340">
        <v>1502084.2988469801</v>
      </c>
      <c r="N442" s="340">
        <v>652679.85501512396</v>
      </c>
      <c r="O442" s="340"/>
      <c r="P442" s="340"/>
      <c r="Q442" s="340"/>
      <c r="R442" s="340"/>
      <c r="S442" s="340"/>
      <c r="T442" s="340"/>
      <c r="U442" s="340"/>
      <c r="V442" s="340"/>
      <c r="W442" s="340"/>
      <c r="X442" s="340"/>
      <c r="Y442" s="340"/>
      <c r="Z442" s="340"/>
      <c r="AA442" s="340"/>
      <c r="AB442" s="340"/>
      <c r="AC442" s="340"/>
      <c r="AD442" s="340"/>
      <c r="AE442" s="340"/>
      <c r="AF442" s="340"/>
      <c r="AG442" s="340"/>
      <c r="AH442" s="340"/>
      <c r="AI442" s="340"/>
      <c r="AJ442" s="340"/>
      <c r="AK442" s="340"/>
      <c r="AL442" s="340"/>
      <c r="AM442" s="340"/>
      <c r="AN442" s="340" t="s">
        <v>709</v>
      </c>
      <c r="AO442" s="340" t="s">
        <v>1255</v>
      </c>
      <c r="AP442" s="340" t="s">
        <v>448</v>
      </c>
      <c r="AQ442" s="340" t="s">
        <v>97</v>
      </c>
      <c r="AR442" s="340" t="s">
        <v>501</v>
      </c>
      <c r="AS442" s="340" t="s">
        <v>501</v>
      </c>
      <c r="AT442" s="340" t="s">
        <v>502</v>
      </c>
      <c r="AU442" s="340"/>
      <c r="AV442" s="340"/>
      <c r="AW442" s="340"/>
    </row>
    <row r="443" spans="1:49" ht="15" thickBot="1" x14ac:dyDescent="0.4">
      <c r="A443" s="322" t="s">
        <v>23</v>
      </c>
      <c r="B443" s="322" t="s">
        <v>1114</v>
      </c>
      <c r="C443" s="349">
        <v>18</v>
      </c>
      <c r="D443" s="340">
        <v>2013552.81434271</v>
      </c>
      <c r="E443" s="341">
        <v>0.8</v>
      </c>
      <c r="F443" s="340">
        <v>24523738.228720199</v>
      </c>
      <c r="G443" s="340"/>
      <c r="H443" s="340"/>
      <c r="I443" s="340"/>
      <c r="J443" s="340">
        <v>1610842.25147417</v>
      </c>
      <c r="K443" s="340">
        <v>1610842.25147417</v>
      </c>
      <c r="L443" s="340">
        <v>1610842.25147417</v>
      </c>
      <c r="M443" s="340">
        <v>1610842.25147417</v>
      </c>
      <c r="N443" s="340">
        <v>1610842.25147417</v>
      </c>
      <c r="O443" s="340">
        <v>1610842.25147417</v>
      </c>
      <c r="P443" s="340">
        <v>1238223.72665627</v>
      </c>
      <c r="Q443" s="340">
        <v>1238223.72665627</v>
      </c>
      <c r="R443" s="340">
        <v>1238223.72665627</v>
      </c>
      <c r="S443" s="340">
        <v>1238223.72665627</v>
      </c>
      <c r="T443" s="340">
        <v>1238223.72665627</v>
      </c>
      <c r="U443" s="340">
        <v>1238223.72665627</v>
      </c>
      <c r="V443" s="340">
        <v>1238223.72665627</v>
      </c>
      <c r="W443" s="340">
        <v>1238223.72665627</v>
      </c>
      <c r="X443" s="340">
        <v>1238223.72665627</v>
      </c>
      <c r="Y443" s="340">
        <v>1238223.72665627</v>
      </c>
      <c r="Z443" s="340">
        <v>1238223.72665627</v>
      </c>
      <c r="AA443" s="340">
        <v>1238223.72665627</v>
      </c>
      <c r="AB443" s="340"/>
      <c r="AC443" s="340"/>
      <c r="AD443" s="340"/>
      <c r="AE443" s="340"/>
      <c r="AF443" s="340"/>
      <c r="AG443" s="340"/>
      <c r="AH443" s="340"/>
      <c r="AI443" s="340"/>
      <c r="AJ443" s="340"/>
      <c r="AK443" s="340"/>
      <c r="AL443" s="340"/>
      <c r="AM443" s="340"/>
      <c r="AN443" s="340" t="s">
        <v>709</v>
      </c>
      <c r="AO443" s="340" t="s">
        <v>1256</v>
      </c>
      <c r="AP443" s="340" t="s">
        <v>456</v>
      </c>
      <c r="AQ443" s="340" t="s">
        <v>97</v>
      </c>
      <c r="AR443" s="340" t="s">
        <v>356</v>
      </c>
      <c r="AS443" s="340" t="s">
        <v>356</v>
      </c>
      <c r="AT443" s="340" t="s">
        <v>23</v>
      </c>
      <c r="AU443" s="340"/>
      <c r="AV443" s="340"/>
      <c r="AW443" s="340"/>
    </row>
    <row r="444" spans="1:49" ht="15" thickBot="1" x14ac:dyDescent="0.4">
      <c r="A444" s="322" t="s">
        <v>23</v>
      </c>
      <c r="B444" s="322" t="s">
        <v>1115</v>
      </c>
      <c r="C444" s="349">
        <v>15</v>
      </c>
      <c r="D444" s="340">
        <v>1859886.4384488501</v>
      </c>
      <c r="E444" s="341">
        <v>0.8</v>
      </c>
      <c r="F444" s="340">
        <v>21096391.9972816</v>
      </c>
      <c r="G444" s="340"/>
      <c r="H444" s="340"/>
      <c r="I444" s="340"/>
      <c r="J444" s="340">
        <v>1487909.15075908</v>
      </c>
      <c r="K444" s="340">
        <v>1487909.15075908</v>
      </c>
      <c r="L444" s="340">
        <v>1487909.15075908</v>
      </c>
      <c r="M444" s="340">
        <v>1487909.15075908</v>
      </c>
      <c r="N444" s="340">
        <v>1487909.15075908</v>
      </c>
      <c r="O444" s="340">
        <v>1487909.15075908</v>
      </c>
      <c r="P444" s="340">
        <v>1480844.1650229199</v>
      </c>
      <c r="Q444" s="340">
        <v>1480844.1650229199</v>
      </c>
      <c r="R444" s="340">
        <v>1480844.1650229199</v>
      </c>
      <c r="S444" s="340">
        <v>1446791.0564657601</v>
      </c>
      <c r="T444" s="340">
        <v>1255922.70823852</v>
      </c>
      <c r="U444" s="340">
        <v>1255922.70823852</v>
      </c>
      <c r="V444" s="340">
        <v>1255922.70823852</v>
      </c>
      <c r="W444" s="340">
        <v>1255922.70823852</v>
      </c>
      <c r="X444" s="340">
        <v>1255922.70823852</v>
      </c>
      <c r="Y444" s="340"/>
      <c r="Z444" s="340"/>
      <c r="AA444" s="340"/>
      <c r="AB444" s="340"/>
      <c r="AC444" s="340"/>
      <c r="AD444" s="340"/>
      <c r="AE444" s="340"/>
      <c r="AF444" s="340"/>
      <c r="AG444" s="340"/>
      <c r="AH444" s="340"/>
      <c r="AI444" s="340"/>
      <c r="AJ444" s="340"/>
      <c r="AK444" s="340"/>
      <c r="AL444" s="340"/>
      <c r="AM444" s="340"/>
      <c r="AN444" s="340" t="s">
        <v>709</v>
      </c>
      <c r="AO444" s="340" t="s">
        <v>1256</v>
      </c>
      <c r="AP444" s="340" t="s">
        <v>456</v>
      </c>
      <c r="AQ444" s="340" t="s">
        <v>97</v>
      </c>
      <c r="AR444" s="340" t="s">
        <v>373</v>
      </c>
      <c r="AS444" s="340" t="s">
        <v>373</v>
      </c>
      <c r="AT444" s="340" t="s">
        <v>23</v>
      </c>
      <c r="AU444" s="340"/>
      <c r="AV444" s="340"/>
      <c r="AW444" s="340"/>
    </row>
    <row r="445" spans="1:49" ht="15" thickBot="1" x14ac:dyDescent="0.4">
      <c r="A445" s="322" t="s">
        <v>23</v>
      </c>
      <c r="B445" s="322" t="s">
        <v>1116</v>
      </c>
      <c r="C445" s="349">
        <v>16</v>
      </c>
      <c r="D445" s="340">
        <v>845586.67585095798</v>
      </c>
      <c r="E445" s="341">
        <v>0.8</v>
      </c>
      <c r="F445" s="340">
        <v>10154584.8558091</v>
      </c>
      <c r="G445" s="340"/>
      <c r="H445" s="340"/>
      <c r="I445" s="340"/>
      <c r="J445" s="340">
        <v>676469.34068076697</v>
      </c>
      <c r="K445" s="340">
        <v>676469.34068076697</v>
      </c>
      <c r="L445" s="340">
        <v>676469.34068076697</v>
      </c>
      <c r="M445" s="340">
        <v>676469.34068076697</v>
      </c>
      <c r="N445" s="340">
        <v>676469.34068076697</v>
      </c>
      <c r="O445" s="340">
        <v>676469.34068076697</v>
      </c>
      <c r="P445" s="340">
        <v>665099.18353058503</v>
      </c>
      <c r="Q445" s="340">
        <v>665099.18353058503</v>
      </c>
      <c r="R445" s="340">
        <v>625102.87006263796</v>
      </c>
      <c r="S445" s="340">
        <v>591495.36780009698</v>
      </c>
      <c r="T445" s="340">
        <v>591495.36780009698</v>
      </c>
      <c r="U445" s="340">
        <v>591495.36780009698</v>
      </c>
      <c r="V445" s="340">
        <v>591495.36780009698</v>
      </c>
      <c r="W445" s="340">
        <v>591495.36780009698</v>
      </c>
      <c r="X445" s="340">
        <v>591495.36780009698</v>
      </c>
      <c r="Y445" s="340">
        <v>591495.36780009698</v>
      </c>
      <c r="Z445" s="340"/>
      <c r="AA445" s="340"/>
      <c r="AB445" s="340"/>
      <c r="AC445" s="340"/>
      <c r="AD445" s="340"/>
      <c r="AE445" s="340"/>
      <c r="AF445" s="340"/>
      <c r="AG445" s="340"/>
      <c r="AH445" s="340"/>
      <c r="AI445" s="340"/>
      <c r="AJ445" s="340"/>
      <c r="AK445" s="340"/>
      <c r="AL445" s="340"/>
      <c r="AM445" s="340"/>
      <c r="AN445" s="340" t="s">
        <v>709</v>
      </c>
      <c r="AO445" s="340" t="s">
        <v>1256</v>
      </c>
      <c r="AP445" s="340" t="s">
        <v>456</v>
      </c>
      <c r="AQ445" s="340" t="s">
        <v>97</v>
      </c>
      <c r="AR445" s="340" t="s">
        <v>373</v>
      </c>
      <c r="AS445" s="340" t="s">
        <v>373</v>
      </c>
      <c r="AT445" s="340" t="s">
        <v>23</v>
      </c>
      <c r="AU445" s="340"/>
      <c r="AV445" s="340"/>
      <c r="AW445" s="340"/>
    </row>
    <row r="446" spans="1:49" ht="15" thickBot="1" x14ac:dyDescent="0.4">
      <c r="A446" s="322" t="s">
        <v>23</v>
      </c>
      <c r="B446" s="322" t="s">
        <v>371</v>
      </c>
      <c r="C446" s="349">
        <v>11</v>
      </c>
      <c r="D446" s="340">
        <v>743353.141683853</v>
      </c>
      <c r="E446" s="341"/>
      <c r="F446" s="340">
        <v>6989055.3723262204</v>
      </c>
      <c r="G446" s="340"/>
      <c r="H446" s="340"/>
      <c r="I446" s="340"/>
      <c r="J446" s="340">
        <v>635368.67021147395</v>
      </c>
      <c r="K446" s="340">
        <v>635368.67021147395</v>
      </c>
      <c r="L446" s="340">
        <v>635368.67021147395</v>
      </c>
      <c r="M446" s="340">
        <v>635368.67021147395</v>
      </c>
      <c r="N446" s="340">
        <v>635368.67021147395</v>
      </c>
      <c r="O446" s="340">
        <v>635368.67021147395</v>
      </c>
      <c r="P446" s="340">
        <v>635368.67021147395</v>
      </c>
      <c r="Q446" s="340">
        <v>635368.67021147395</v>
      </c>
      <c r="R446" s="340">
        <v>635368.67021147395</v>
      </c>
      <c r="S446" s="340">
        <v>635368.67021147395</v>
      </c>
      <c r="T446" s="340">
        <v>635368.67021147395</v>
      </c>
      <c r="U446" s="340"/>
      <c r="V446" s="340"/>
      <c r="W446" s="340"/>
      <c r="X446" s="340"/>
      <c r="Y446" s="340"/>
      <c r="Z446" s="340"/>
      <c r="AA446" s="340"/>
      <c r="AB446" s="340"/>
      <c r="AC446" s="340"/>
      <c r="AD446" s="340"/>
      <c r="AE446" s="340"/>
      <c r="AF446" s="340"/>
      <c r="AG446" s="340"/>
      <c r="AH446" s="340"/>
      <c r="AI446" s="340"/>
      <c r="AJ446" s="340"/>
      <c r="AK446" s="340"/>
      <c r="AL446" s="340"/>
      <c r="AM446" s="340"/>
      <c r="AN446" s="340" t="s">
        <v>709</v>
      </c>
      <c r="AO446" s="340" t="s">
        <v>1256</v>
      </c>
      <c r="AP446" s="340" t="s">
        <v>456</v>
      </c>
      <c r="AQ446" s="340" t="s">
        <v>97</v>
      </c>
      <c r="AR446" s="340" t="s">
        <v>371</v>
      </c>
      <c r="AS446" s="340" t="s">
        <v>371</v>
      </c>
      <c r="AT446" s="340" t="s">
        <v>23</v>
      </c>
      <c r="AU446" s="340"/>
      <c r="AV446" s="340"/>
      <c r="AW446" s="340"/>
    </row>
    <row r="447" spans="1:49" ht="15" thickBot="1" x14ac:dyDescent="0.4">
      <c r="A447" s="322" t="s">
        <v>23</v>
      </c>
      <c r="B447" s="322" t="s">
        <v>1117</v>
      </c>
      <c r="C447" s="349">
        <v>25</v>
      </c>
      <c r="D447" s="340">
        <v>184461.04702702499</v>
      </c>
      <c r="E447" s="341">
        <v>0.59</v>
      </c>
      <c r="F447" s="340">
        <v>2720800.44364862</v>
      </c>
      <c r="G447" s="340"/>
      <c r="H447" s="340"/>
      <c r="I447" s="340"/>
      <c r="J447" s="340">
        <v>108832.01774594501</v>
      </c>
      <c r="K447" s="340">
        <v>108832.01774594501</v>
      </c>
      <c r="L447" s="340">
        <v>108832.01774594501</v>
      </c>
      <c r="M447" s="340">
        <v>108832.01774594501</v>
      </c>
      <c r="N447" s="340">
        <v>108832.01774594501</v>
      </c>
      <c r="O447" s="340">
        <v>108832.01774594501</v>
      </c>
      <c r="P447" s="340">
        <v>108832.01774594501</v>
      </c>
      <c r="Q447" s="340">
        <v>108832.01774594501</v>
      </c>
      <c r="R447" s="340">
        <v>108832.01774594501</v>
      </c>
      <c r="S447" s="340">
        <v>108832.01774594501</v>
      </c>
      <c r="T447" s="340">
        <v>108832.01774594501</v>
      </c>
      <c r="U447" s="340">
        <v>108832.01774594501</v>
      </c>
      <c r="V447" s="340">
        <v>108832.01774594501</v>
      </c>
      <c r="W447" s="340">
        <v>108832.01774594501</v>
      </c>
      <c r="X447" s="340">
        <v>108832.01774594501</v>
      </c>
      <c r="Y447" s="340">
        <v>108832.01774594501</v>
      </c>
      <c r="Z447" s="340">
        <v>108832.01774594501</v>
      </c>
      <c r="AA447" s="340">
        <v>108832.01774594501</v>
      </c>
      <c r="AB447" s="340">
        <v>108832.01774594501</v>
      </c>
      <c r="AC447" s="340">
        <v>108832.01774594501</v>
      </c>
      <c r="AD447" s="340">
        <v>108832.01774594501</v>
      </c>
      <c r="AE447" s="340">
        <v>108832.01774594501</v>
      </c>
      <c r="AF447" s="340">
        <v>108832.01774594501</v>
      </c>
      <c r="AG447" s="340">
        <v>108832.01774594501</v>
      </c>
      <c r="AH447" s="340">
        <v>108832.01774594501</v>
      </c>
      <c r="AI447" s="340"/>
      <c r="AJ447" s="340"/>
      <c r="AK447" s="340"/>
      <c r="AL447" s="340"/>
      <c r="AM447" s="340"/>
      <c r="AN447" s="340" t="s">
        <v>709</v>
      </c>
      <c r="AO447" s="340" t="s">
        <v>1256</v>
      </c>
      <c r="AP447" s="340" t="s">
        <v>456</v>
      </c>
      <c r="AQ447" s="340" t="s">
        <v>97</v>
      </c>
      <c r="AR447" s="340" t="s">
        <v>373</v>
      </c>
      <c r="AS447" s="340" t="s">
        <v>373</v>
      </c>
      <c r="AT447" s="340" t="s">
        <v>23</v>
      </c>
      <c r="AU447" s="340"/>
      <c r="AV447" s="340"/>
      <c r="AW447" s="340"/>
    </row>
    <row r="448" spans="1:49" ht="15" thickBot="1" x14ac:dyDescent="0.4">
      <c r="A448" s="322" t="s">
        <v>23</v>
      </c>
      <c r="B448" s="322" t="s">
        <v>1118</v>
      </c>
      <c r="C448" s="349">
        <v>16</v>
      </c>
      <c r="D448" s="340">
        <v>129620.191888149</v>
      </c>
      <c r="E448" s="341">
        <v>0.56999999999999995</v>
      </c>
      <c r="F448" s="340">
        <v>1182136.15001992</v>
      </c>
      <c r="G448" s="340"/>
      <c r="H448" s="340"/>
      <c r="I448" s="340"/>
      <c r="J448" s="340">
        <v>73883.509376244794</v>
      </c>
      <c r="K448" s="340">
        <v>73883.509376244794</v>
      </c>
      <c r="L448" s="340">
        <v>73883.509376244794</v>
      </c>
      <c r="M448" s="340">
        <v>73883.509376244794</v>
      </c>
      <c r="N448" s="340">
        <v>73883.509376244794</v>
      </c>
      <c r="O448" s="340">
        <v>73883.509376244794</v>
      </c>
      <c r="P448" s="340">
        <v>73883.509376244794</v>
      </c>
      <c r="Q448" s="340">
        <v>73883.509376244794</v>
      </c>
      <c r="R448" s="340">
        <v>73883.509376244794</v>
      </c>
      <c r="S448" s="340">
        <v>73883.509376244794</v>
      </c>
      <c r="T448" s="340">
        <v>73883.509376244794</v>
      </c>
      <c r="U448" s="340">
        <v>73883.509376244794</v>
      </c>
      <c r="V448" s="340">
        <v>73883.509376244794</v>
      </c>
      <c r="W448" s="340">
        <v>73883.509376244794</v>
      </c>
      <c r="X448" s="340">
        <v>73883.509376244794</v>
      </c>
      <c r="Y448" s="340">
        <v>73883.509376244794</v>
      </c>
      <c r="Z448" s="340"/>
      <c r="AA448" s="340"/>
      <c r="AB448" s="340"/>
      <c r="AC448" s="340"/>
      <c r="AD448" s="340"/>
      <c r="AE448" s="340"/>
      <c r="AF448" s="340"/>
      <c r="AG448" s="340"/>
      <c r="AH448" s="340"/>
      <c r="AI448" s="340"/>
      <c r="AJ448" s="340"/>
      <c r="AK448" s="340"/>
      <c r="AL448" s="340"/>
      <c r="AM448" s="340"/>
      <c r="AN448" s="340" t="s">
        <v>709</v>
      </c>
      <c r="AO448" s="340" t="s">
        <v>1256</v>
      </c>
      <c r="AP448" s="340" t="s">
        <v>456</v>
      </c>
      <c r="AQ448" s="340" t="s">
        <v>97</v>
      </c>
      <c r="AR448" s="340" t="s">
        <v>373</v>
      </c>
      <c r="AS448" s="340" t="s">
        <v>373</v>
      </c>
      <c r="AT448" s="340" t="s">
        <v>23</v>
      </c>
      <c r="AU448" s="340"/>
      <c r="AV448" s="340"/>
      <c r="AW448" s="340"/>
    </row>
    <row r="449" spans="1:49" ht="15" thickBot="1" x14ac:dyDescent="0.4">
      <c r="A449" s="322" t="s">
        <v>23</v>
      </c>
      <c r="B449" s="322" t="s">
        <v>1119</v>
      </c>
      <c r="C449" s="349">
        <v>15</v>
      </c>
      <c r="D449" s="340">
        <v>102603.673817997</v>
      </c>
      <c r="E449" s="341">
        <v>0.63</v>
      </c>
      <c r="F449" s="340">
        <v>711501.32456954499</v>
      </c>
      <c r="G449" s="340"/>
      <c r="H449" s="340"/>
      <c r="I449" s="340"/>
      <c r="J449" s="340">
        <v>64640.314505338298</v>
      </c>
      <c r="K449" s="340">
        <v>64640.314505338298</v>
      </c>
      <c r="L449" s="340">
        <v>64640.314505338298</v>
      </c>
      <c r="M449" s="340">
        <v>64640.314505338298</v>
      </c>
      <c r="N449" s="340">
        <v>64640.314505338298</v>
      </c>
      <c r="O449" s="340">
        <v>64640.314505338298</v>
      </c>
      <c r="P449" s="340">
        <v>48973.7995473298</v>
      </c>
      <c r="Q449" s="340">
        <v>44160.5955526447</v>
      </c>
      <c r="R449" s="340">
        <v>32932.148919648796</v>
      </c>
      <c r="S449" s="340">
        <v>32932.148919648796</v>
      </c>
      <c r="T449" s="340">
        <v>32932.148919648796</v>
      </c>
      <c r="U449" s="340">
        <v>32932.148919648796</v>
      </c>
      <c r="V449" s="340">
        <v>32932.148919648796</v>
      </c>
      <c r="W449" s="340">
        <v>32932.148919648796</v>
      </c>
      <c r="X449" s="340">
        <v>32932.148919648796</v>
      </c>
      <c r="Y449" s="340"/>
      <c r="Z449" s="340"/>
      <c r="AA449" s="340"/>
      <c r="AB449" s="340"/>
      <c r="AC449" s="340"/>
      <c r="AD449" s="340"/>
      <c r="AE449" s="340"/>
      <c r="AF449" s="340"/>
      <c r="AG449" s="340"/>
      <c r="AH449" s="340"/>
      <c r="AI449" s="340"/>
      <c r="AJ449" s="340"/>
      <c r="AK449" s="340"/>
      <c r="AL449" s="340"/>
      <c r="AM449" s="340"/>
      <c r="AN449" s="340" t="s">
        <v>709</v>
      </c>
      <c r="AO449" s="340" t="s">
        <v>1256</v>
      </c>
      <c r="AP449" s="340" t="s">
        <v>456</v>
      </c>
      <c r="AQ449" s="340" t="s">
        <v>97</v>
      </c>
      <c r="AR449" s="340" t="s">
        <v>373</v>
      </c>
      <c r="AS449" s="340" t="s">
        <v>373</v>
      </c>
      <c r="AT449" s="340" t="s">
        <v>23</v>
      </c>
      <c r="AU449" s="340"/>
      <c r="AV449" s="340"/>
      <c r="AW449" s="340"/>
    </row>
    <row r="450" spans="1:49" ht="15" thickBot="1" x14ac:dyDescent="0.4">
      <c r="A450" s="322" t="s">
        <v>23</v>
      </c>
      <c r="B450" s="322" t="s">
        <v>1120</v>
      </c>
      <c r="C450" s="349">
        <v>15</v>
      </c>
      <c r="D450" s="340">
        <v>92629.349311317797</v>
      </c>
      <c r="E450" s="341">
        <v>0.63</v>
      </c>
      <c r="F450" s="340">
        <v>875347.35099195305</v>
      </c>
      <c r="G450" s="340"/>
      <c r="H450" s="340"/>
      <c r="I450" s="340"/>
      <c r="J450" s="340">
        <v>58356.490066130202</v>
      </c>
      <c r="K450" s="340">
        <v>58356.490066130202</v>
      </c>
      <c r="L450" s="340">
        <v>58356.490066130202</v>
      </c>
      <c r="M450" s="340">
        <v>58356.490066130202</v>
      </c>
      <c r="N450" s="340">
        <v>58356.490066130202</v>
      </c>
      <c r="O450" s="340">
        <v>58356.490066130202</v>
      </c>
      <c r="P450" s="340">
        <v>58356.490066130202</v>
      </c>
      <c r="Q450" s="340">
        <v>58356.490066130202</v>
      </c>
      <c r="R450" s="340">
        <v>58356.490066130202</v>
      </c>
      <c r="S450" s="340">
        <v>58356.490066130202</v>
      </c>
      <c r="T450" s="340">
        <v>58356.490066130202</v>
      </c>
      <c r="U450" s="340">
        <v>58356.490066130202</v>
      </c>
      <c r="V450" s="340">
        <v>58356.490066130202</v>
      </c>
      <c r="W450" s="340">
        <v>58356.490066130202</v>
      </c>
      <c r="X450" s="340">
        <v>58356.490066130202</v>
      </c>
      <c r="Y450" s="340"/>
      <c r="Z450" s="340"/>
      <c r="AA450" s="340"/>
      <c r="AB450" s="340"/>
      <c r="AC450" s="340"/>
      <c r="AD450" s="340"/>
      <c r="AE450" s="340"/>
      <c r="AF450" s="340"/>
      <c r="AG450" s="340"/>
      <c r="AH450" s="340"/>
      <c r="AI450" s="340"/>
      <c r="AJ450" s="340"/>
      <c r="AK450" s="340"/>
      <c r="AL450" s="340"/>
      <c r="AM450" s="340"/>
      <c r="AN450" s="340" t="s">
        <v>709</v>
      </c>
      <c r="AO450" s="340" t="s">
        <v>1256</v>
      </c>
      <c r="AP450" s="340" t="s">
        <v>456</v>
      </c>
      <c r="AQ450" s="340" t="s">
        <v>97</v>
      </c>
      <c r="AR450" s="340" t="s">
        <v>373</v>
      </c>
      <c r="AS450" s="340" t="s">
        <v>373</v>
      </c>
      <c r="AT450" s="340" t="s">
        <v>23</v>
      </c>
      <c r="AU450" s="340"/>
      <c r="AV450" s="340"/>
      <c r="AW450" s="340"/>
    </row>
    <row r="451" spans="1:49" ht="15" thickBot="1" x14ac:dyDescent="0.4">
      <c r="A451" s="322" t="s">
        <v>23</v>
      </c>
      <c r="B451" s="322" t="s">
        <v>1121</v>
      </c>
      <c r="C451" s="349">
        <v>3</v>
      </c>
      <c r="D451" s="340">
        <v>70933.9131379545</v>
      </c>
      <c r="E451" s="341">
        <v>0.8</v>
      </c>
      <c r="F451" s="340">
        <v>170241.39153109101</v>
      </c>
      <c r="G451" s="340"/>
      <c r="H451" s="340"/>
      <c r="I451" s="340"/>
      <c r="J451" s="340">
        <v>56747.130510363597</v>
      </c>
      <c r="K451" s="340">
        <v>56747.130510363597</v>
      </c>
      <c r="L451" s="340">
        <v>56747.130510363597</v>
      </c>
      <c r="M451" s="340"/>
      <c r="N451" s="340"/>
      <c r="O451" s="340"/>
      <c r="P451" s="340"/>
      <c r="Q451" s="340"/>
      <c r="R451" s="340"/>
      <c r="S451" s="340"/>
      <c r="T451" s="340"/>
      <c r="U451" s="340"/>
      <c r="V451" s="340"/>
      <c r="W451" s="340"/>
      <c r="X451" s="340"/>
      <c r="Y451" s="340"/>
      <c r="Z451" s="340"/>
      <c r="AA451" s="340"/>
      <c r="AB451" s="340"/>
      <c r="AC451" s="340"/>
      <c r="AD451" s="340"/>
      <c r="AE451" s="340"/>
      <c r="AF451" s="340"/>
      <c r="AG451" s="340"/>
      <c r="AH451" s="340"/>
      <c r="AI451" s="340"/>
      <c r="AJ451" s="340"/>
      <c r="AK451" s="340"/>
      <c r="AL451" s="340"/>
      <c r="AM451" s="340"/>
      <c r="AN451" s="340" t="s">
        <v>709</v>
      </c>
      <c r="AO451" s="340" t="s">
        <v>1256</v>
      </c>
      <c r="AP451" s="340" t="s">
        <v>456</v>
      </c>
      <c r="AQ451" s="340" t="s">
        <v>97</v>
      </c>
      <c r="AR451" s="340" t="s">
        <v>618</v>
      </c>
      <c r="AS451" s="340" t="s">
        <v>618</v>
      </c>
      <c r="AT451" s="340" t="s">
        <v>23</v>
      </c>
      <c r="AU451" s="340"/>
      <c r="AV451" s="340"/>
      <c r="AW451" s="340"/>
    </row>
    <row r="452" spans="1:49" ht="15" thickBot="1" x14ac:dyDescent="0.4">
      <c r="A452" s="322" t="s">
        <v>23</v>
      </c>
      <c r="B452" s="322" t="s">
        <v>1122</v>
      </c>
      <c r="C452" s="349">
        <v>25</v>
      </c>
      <c r="D452" s="340">
        <v>68620.234233861702</v>
      </c>
      <c r="E452" s="341">
        <v>0.59</v>
      </c>
      <c r="F452" s="340">
        <v>842144.339821156</v>
      </c>
      <c r="G452" s="340"/>
      <c r="H452" s="340"/>
      <c r="I452" s="340"/>
      <c r="J452" s="340">
        <v>40485.938197978401</v>
      </c>
      <c r="K452" s="340">
        <v>40485.938197978401</v>
      </c>
      <c r="L452" s="340">
        <v>40485.938197978401</v>
      </c>
      <c r="M452" s="340">
        <v>40485.938197978401</v>
      </c>
      <c r="N452" s="340">
        <v>40485.938197978401</v>
      </c>
      <c r="O452" s="340">
        <v>40485.938197978401</v>
      </c>
      <c r="P452" s="340">
        <v>36992.540936439902</v>
      </c>
      <c r="Q452" s="340">
        <v>31235.342760935899</v>
      </c>
      <c r="R452" s="340">
        <v>31235.342760935899</v>
      </c>
      <c r="S452" s="340">
        <v>31235.342760935899</v>
      </c>
      <c r="T452" s="340">
        <v>31235.342760935899</v>
      </c>
      <c r="U452" s="340">
        <v>31235.342760935899</v>
      </c>
      <c r="V452" s="340">
        <v>31235.342760935899</v>
      </c>
      <c r="W452" s="340">
        <v>31235.342760935899</v>
      </c>
      <c r="X452" s="340">
        <v>31235.342760935899</v>
      </c>
      <c r="Y452" s="340">
        <v>31235.342760935899</v>
      </c>
      <c r="Z452" s="340">
        <v>31235.342760935899</v>
      </c>
      <c r="AA452" s="340">
        <v>31235.342760935899</v>
      </c>
      <c r="AB452" s="340">
        <v>31235.342760935899</v>
      </c>
      <c r="AC452" s="340">
        <v>31235.342760935899</v>
      </c>
      <c r="AD452" s="340">
        <v>31235.342760935899</v>
      </c>
      <c r="AE452" s="340">
        <v>31235.342760935899</v>
      </c>
      <c r="AF452" s="340">
        <v>31235.342760935899</v>
      </c>
      <c r="AG452" s="340">
        <v>31235.342760935899</v>
      </c>
      <c r="AH452" s="340">
        <v>31235.342760935899</v>
      </c>
      <c r="AI452" s="340"/>
      <c r="AJ452" s="340"/>
      <c r="AK452" s="340"/>
      <c r="AL452" s="340"/>
      <c r="AM452" s="340"/>
      <c r="AN452" s="340" t="s">
        <v>709</v>
      </c>
      <c r="AO452" s="340" t="s">
        <v>1256</v>
      </c>
      <c r="AP452" s="340" t="s">
        <v>456</v>
      </c>
      <c r="AQ452" s="340" t="s">
        <v>97</v>
      </c>
      <c r="AR452" s="340" t="s">
        <v>373</v>
      </c>
      <c r="AS452" s="340" t="s">
        <v>373</v>
      </c>
      <c r="AT452" s="340" t="s">
        <v>23</v>
      </c>
      <c r="AU452" s="340"/>
      <c r="AV452" s="340"/>
      <c r="AW452" s="340"/>
    </row>
    <row r="453" spans="1:49" ht="15" thickBot="1" x14ac:dyDescent="0.4">
      <c r="A453" s="322" t="s">
        <v>23</v>
      </c>
      <c r="B453" s="322" t="s">
        <v>1123</v>
      </c>
      <c r="C453" s="349">
        <v>20</v>
      </c>
      <c r="D453" s="340">
        <v>18632.301021370899</v>
      </c>
      <c r="E453" s="341">
        <v>0.88</v>
      </c>
      <c r="F453" s="340">
        <v>325001.97055151197</v>
      </c>
      <c r="G453" s="340"/>
      <c r="H453" s="340"/>
      <c r="I453" s="340"/>
      <c r="J453" s="340">
        <v>16396.424898806399</v>
      </c>
      <c r="K453" s="340">
        <v>16396.424898806399</v>
      </c>
      <c r="L453" s="340">
        <v>16396.424898806399</v>
      </c>
      <c r="M453" s="340">
        <v>16396.424898806399</v>
      </c>
      <c r="N453" s="340">
        <v>16396.424898806399</v>
      </c>
      <c r="O453" s="340">
        <v>16396.424898806399</v>
      </c>
      <c r="P453" s="340">
        <v>16396.424898806399</v>
      </c>
      <c r="Q453" s="340">
        <v>16396.424898806399</v>
      </c>
      <c r="R453" s="340">
        <v>16396.424898806399</v>
      </c>
      <c r="S453" s="340">
        <v>16396.424898806399</v>
      </c>
      <c r="T453" s="340">
        <v>16103.772156344799</v>
      </c>
      <c r="U453" s="340">
        <v>16103.772156344799</v>
      </c>
      <c r="V453" s="340">
        <v>16103.772156344799</v>
      </c>
      <c r="W453" s="340">
        <v>16103.772156344799</v>
      </c>
      <c r="X453" s="340">
        <v>16103.772156344799</v>
      </c>
      <c r="Y453" s="340">
        <v>16103.772156344799</v>
      </c>
      <c r="Z453" s="340">
        <v>16103.772156344799</v>
      </c>
      <c r="AA453" s="340">
        <v>16103.772156344799</v>
      </c>
      <c r="AB453" s="340">
        <v>16103.772156344799</v>
      </c>
      <c r="AC453" s="340">
        <v>16103.772156344799</v>
      </c>
      <c r="AD453" s="340"/>
      <c r="AE453" s="340"/>
      <c r="AF453" s="340"/>
      <c r="AG453" s="340"/>
      <c r="AH453" s="340"/>
      <c r="AI453" s="340"/>
      <c r="AJ453" s="340"/>
      <c r="AK453" s="340"/>
      <c r="AL453" s="340"/>
      <c r="AM453" s="340"/>
      <c r="AN453" s="340" t="s">
        <v>709</v>
      </c>
      <c r="AO453" s="340" t="s">
        <v>1256</v>
      </c>
      <c r="AP453" s="340" t="s">
        <v>456</v>
      </c>
      <c r="AQ453" s="340" t="s">
        <v>97</v>
      </c>
      <c r="AR453" s="340" t="s">
        <v>500</v>
      </c>
      <c r="AS453" s="340" t="s">
        <v>500</v>
      </c>
      <c r="AT453" s="340" t="s">
        <v>23</v>
      </c>
      <c r="AU453" s="340"/>
      <c r="AV453" s="340"/>
      <c r="AW453" s="340"/>
    </row>
    <row r="454" spans="1:49" ht="15" thickBot="1" x14ac:dyDescent="0.4">
      <c r="A454" s="322" t="s">
        <v>23</v>
      </c>
      <c r="B454" s="322" t="s">
        <v>1124</v>
      </c>
      <c r="C454" s="349">
        <v>6</v>
      </c>
      <c r="D454" s="340">
        <v>7542</v>
      </c>
      <c r="E454" s="341">
        <v>0.78</v>
      </c>
      <c r="F454" s="340">
        <v>35296.559999999998</v>
      </c>
      <c r="G454" s="340"/>
      <c r="H454" s="340"/>
      <c r="I454" s="340"/>
      <c r="J454" s="340">
        <v>5882.76</v>
      </c>
      <c r="K454" s="340">
        <v>5882.76</v>
      </c>
      <c r="L454" s="340">
        <v>5882.76</v>
      </c>
      <c r="M454" s="340">
        <v>5882.76</v>
      </c>
      <c r="N454" s="340">
        <v>5882.76</v>
      </c>
      <c r="O454" s="340">
        <v>5882.76</v>
      </c>
      <c r="P454" s="340"/>
      <c r="Q454" s="340"/>
      <c r="R454" s="340"/>
      <c r="S454" s="340"/>
      <c r="T454" s="340"/>
      <c r="U454" s="340"/>
      <c r="V454" s="340"/>
      <c r="W454" s="340"/>
      <c r="X454" s="340"/>
      <c r="Y454" s="340"/>
      <c r="Z454" s="340"/>
      <c r="AA454" s="340"/>
      <c r="AB454" s="340"/>
      <c r="AC454" s="340"/>
      <c r="AD454" s="340"/>
      <c r="AE454" s="340"/>
      <c r="AF454" s="340"/>
      <c r="AG454" s="340"/>
      <c r="AH454" s="340"/>
      <c r="AI454" s="340"/>
      <c r="AJ454" s="340"/>
      <c r="AK454" s="340"/>
      <c r="AL454" s="340"/>
      <c r="AM454" s="340"/>
      <c r="AN454" s="340" t="s">
        <v>709</v>
      </c>
      <c r="AO454" s="340" t="s">
        <v>1256</v>
      </c>
      <c r="AP454" s="340" t="s">
        <v>456</v>
      </c>
      <c r="AQ454" s="340" t="s">
        <v>97</v>
      </c>
      <c r="AR454" s="340" t="s">
        <v>495</v>
      </c>
      <c r="AS454" s="340" t="s">
        <v>495</v>
      </c>
      <c r="AT454" s="340" t="s">
        <v>23</v>
      </c>
      <c r="AU454" s="340"/>
      <c r="AV454" s="340"/>
      <c r="AW454" s="340"/>
    </row>
    <row r="455" spans="1:49" ht="15" thickBot="1" x14ac:dyDescent="0.4">
      <c r="A455" s="322" t="s">
        <v>23</v>
      </c>
      <c r="B455" s="322" t="s">
        <v>1125</v>
      </c>
      <c r="C455" s="349">
        <v>16</v>
      </c>
      <c r="D455" s="340">
        <v>2823.9917623035499</v>
      </c>
      <c r="E455" s="341">
        <v>0.56999999999999995</v>
      </c>
      <c r="F455" s="340">
        <v>20672.737047559898</v>
      </c>
      <c r="G455" s="340"/>
      <c r="H455" s="340"/>
      <c r="I455" s="340"/>
      <c r="J455" s="340">
        <v>1609.6753045130299</v>
      </c>
      <c r="K455" s="340">
        <v>1609.6753045130299</v>
      </c>
      <c r="L455" s="340">
        <v>1609.6753045130299</v>
      </c>
      <c r="M455" s="340">
        <v>1609.6753045130299</v>
      </c>
      <c r="N455" s="340">
        <v>1609.6753045130299</v>
      </c>
      <c r="O455" s="340">
        <v>1609.6753045130299</v>
      </c>
      <c r="P455" s="340">
        <v>1101.4685220481799</v>
      </c>
      <c r="Q455" s="340">
        <v>1101.4685220481799</v>
      </c>
      <c r="R455" s="340">
        <v>1101.4685220481799</v>
      </c>
      <c r="S455" s="340">
        <v>1101.4685220481799</v>
      </c>
      <c r="T455" s="340">
        <v>1101.4685220481799</v>
      </c>
      <c r="U455" s="340">
        <v>1101.4685220481799</v>
      </c>
      <c r="V455" s="340">
        <v>1101.4685220481799</v>
      </c>
      <c r="W455" s="340">
        <v>1101.4685220481799</v>
      </c>
      <c r="X455" s="340">
        <v>1101.4685220481799</v>
      </c>
      <c r="Y455" s="340">
        <v>1101.4685220481799</v>
      </c>
      <c r="Z455" s="340"/>
      <c r="AA455" s="340"/>
      <c r="AB455" s="340"/>
      <c r="AC455" s="340"/>
      <c r="AD455" s="340"/>
      <c r="AE455" s="340"/>
      <c r="AF455" s="340"/>
      <c r="AG455" s="340"/>
      <c r="AH455" s="340"/>
      <c r="AI455" s="340"/>
      <c r="AJ455" s="340"/>
      <c r="AK455" s="340"/>
      <c r="AL455" s="340"/>
      <c r="AM455" s="340"/>
      <c r="AN455" s="340" t="s">
        <v>709</v>
      </c>
      <c r="AO455" s="340" t="s">
        <v>1256</v>
      </c>
      <c r="AP455" s="340" t="s">
        <v>456</v>
      </c>
      <c r="AQ455" s="340" t="s">
        <v>97</v>
      </c>
      <c r="AR455" s="340" t="s">
        <v>373</v>
      </c>
      <c r="AS455" s="340" t="s">
        <v>373</v>
      </c>
      <c r="AT455" s="340" t="s">
        <v>23</v>
      </c>
      <c r="AU455" s="340"/>
      <c r="AV455" s="340"/>
      <c r="AW455" s="340"/>
    </row>
    <row r="456" spans="1:49" ht="15" thickBot="1" x14ac:dyDescent="0.4">
      <c r="A456" s="322" t="s">
        <v>23</v>
      </c>
      <c r="B456" s="322" t="s">
        <v>1126</v>
      </c>
      <c r="C456" s="349">
        <v>18</v>
      </c>
      <c r="D456" s="340">
        <v>826.46482165480097</v>
      </c>
      <c r="E456" s="341">
        <v>0.83</v>
      </c>
      <c r="F456" s="340">
        <v>6071.0521278304204</v>
      </c>
      <c r="G456" s="340"/>
      <c r="H456" s="340"/>
      <c r="I456" s="340"/>
      <c r="J456" s="340">
        <v>685.96580197348499</v>
      </c>
      <c r="K456" s="340">
        <v>685.96580197348499</v>
      </c>
      <c r="L456" s="340">
        <v>685.96580197348499</v>
      </c>
      <c r="M456" s="340">
        <v>685.96580197348499</v>
      </c>
      <c r="N456" s="340">
        <v>685.96580197348499</v>
      </c>
      <c r="O456" s="340">
        <v>685.96580197348499</v>
      </c>
      <c r="P456" s="340">
        <v>162.93810966579201</v>
      </c>
      <c r="Q456" s="340">
        <v>162.93810966579201</v>
      </c>
      <c r="R456" s="340">
        <v>162.93810966579201</v>
      </c>
      <c r="S456" s="340">
        <v>162.93810966579201</v>
      </c>
      <c r="T456" s="340">
        <v>162.93810966579201</v>
      </c>
      <c r="U456" s="340">
        <v>162.93810966579201</v>
      </c>
      <c r="V456" s="340">
        <v>162.93810966579201</v>
      </c>
      <c r="W456" s="340">
        <v>162.93810966579201</v>
      </c>
      <c r="X456" s="340">
        <v>162.93810966579201</v>
      </c>
      <c r="Y456" s="340">
        <v>162.93810966579201</v>
      </c>
      <c r="Z456" s="340">
        <v>162.93810966579201</v>
      </c>
      <c r="AA456" s="340">
        <v>162.93810966579201</v>
      </c>
      <c r="AB456" s="340"/>
      <c r="AC456" s="340"/>
      <c r="AD456" s="340"/>
      <c r="AE456" s="340"/>
      <c r="AF456" s="340"/>
      <c r="AG456" s="340"/>
      <c r="AH456" s="340"/>
      <c r="AI456" s="340"/>
      <c r="AJ456" s="340"/>
      <c r="AK456" s="340"/>
      <c r="AL456" s="340"/>
      <c r="AM456" s="340"/>
      <c r="AN456" s="340" t="s">
        <v>709</v>
      </c>
      <c r="AO456" s="340" t="s">
        <v>1256</v>
      </c>
      <c r="AP456" s="340" t="s">
        <v>456</v>
      </c>
      <c r="AQ456" s="340" t="s">
        <v>97</v>
      </c>
      <c r="AR456" s="340" t="s">
        <v>356</v>
      </c>
      <c r="AS456" s="340" t="s">
        <v>356</v>
      </c>
      <c r="AT456" s="340" t="s">
        <v>23</v>
      </c>
      <c r="AU456" s="340"/>
      <c r="AV456" s="340"/>
      <c r="AW456" s="340"/>
    </row>
    <row r="457" spans="1:49" ht="15" thickBot="1" x14ac:dyDescent="0.4">
      <c r="A457" s="322" t="s">
        <v>23</v>
      </c>
      <c r="B457" s="322" t="s">
        <v>1127</v>
      </c>
      <c r="C457" s="349">
        <v>18</v>
      </c>
      <c r="D457" s="340">
        <v>623.34569625740505</v>
      </c>
      <c r="E457" s="341">
        <v>0.83</v>
      </c>
      <c r="F457" s="340">
        <v>9312.7847020856298</v>
      </c>
      <c r="G457" s="340"/>
      <c r="H457" s="340"/>
      <c r="I457" s="340"/>
      <c r="J457" s="340">
        <v>517.37692789364598</v>
      </c>
      <c r="K457" s="340">
        <v>517.37692789364598</v>
      </c>
      <c r="L457" s="340">
        <v>517.37692789364598</v>
      </c>
      <c r="M457" s="340">
        <v>517.37692789364598</v>
      </c>
      <c r="N457" s="340">
        <v>517.37692789364598</v>
      </c>
      <c r="O457" s="340">
        <v>517.37692789364598</v>
      </c>
      <c r="P457" s="340">
        <v>517.37692789364598</v>
      </c>
      <c r="Q457" s="340">
        <v>517.37692789364598</v>
      </c>
      <c r="R457" s="340">
        <v>517.37692789364598</v>
      </c>
      <c r="S457" s="340">
        <v>517.37692789364598</v>
      </c>
      <c r="T457" s="340">
        <v>517.37692789364598</v>
      </c>
      <c r="U457" s="340">
        <v>517.37692789364598</v>
      </c>
      <c r="V457" s="340">
        <v>517.37692789364598</v>
      </c>
      <c r="W457" s="340">
        <v>517.37692789364598</v>
      </c>
      <c r="X457" s="340">
        <v>517.37692789364598</v>
      </c>
      <c r="Y457" s="340">
        <v>517.37692789364598</v>
      </c>
      <c r="Z457" s="340">
        <v>517.37692789364598</v>
      </c>
      <c r="AA457" s="340">
        <v>517.37692789364598</v>
      </c>
      <c r="AB457" s="340"/>
      <c r="AC457" s="340"/>
      <c r="AD457" s="340"/>
      <c r="AE457" s="340"/>
      <c r="AF457" s="340"/>
      <c r="AG457" s="340"/>
      <c r="AH457" s="340"/>
      <c r="AI457" s="340"/>
      <c r="AJ457" s="340"/>
      <c r="AK457" s="340"/>
      <c r="AL457" s="340"/>
      <c r="AM457" s="340"/>
      <c r="AN457" s="340" t="s">
        <v>709</v>
      </c>
      <c r="AO457" s="340" t="s">
        <v>1256</v>
      </c>
      <c r="AP457" s="340" t="s">
        <v>456</v>
      </c>
      <c r="AQ457" s="340" t="s">
        <v>97</v>
      </c>
      <c r="AR457" s="340" t="s">
        <v>356</v>
      </c>
      <c r="AS457" s="340" t="s">
        <v>356</v>
      </c>
      <c r="AT457" s="340" t="s">
        <v>23</v>
      </c>
      <c r="AU457" s="340"/>
      <c r="AV457" s="340"/>
      <c r="AW457" s="340"/>
    </row>
    <row r="458" spans="1:49" ht="15" thickBot="1" x14ac:dyDescent="0.4">
      <c r="A458" s="322" t="s">
        <v>23</v>
      </c>
      <c r="B458" s="322" t="s">
        <v>1128</v>
      </c>
      <c r="C458" s="349">
        <v>6</v>
      </c>
      <c r="D458" s="340">
        <v>0</v>
      </c>
      <c r="E458" s="341">
        <v>0.78</v>
      </c>
      <c r="F458" s="340">
        <v>0</v>
      </c>
      <c r="G458" s="340"/>
      <c r="H458" s="340"/>
      <c r="I458" s="340"/>
      <c r="J458" s="340"/>
      <c r="K458" s="340"/>
      <c r="L458" s="340"/>
      <c r="M458" s="340"/>
      <c r="N458" s="340"/>
      <c r="O458" s="340"/>
      <c r="P458" s="340"/>
      <c r="Q458" s="340"/>
      <c r="R458" s="340"/>
      <c r="S458" s="340"/>
      <c r="T458" s="340"/>
      <c r="U458" s="340"/>
      <c r="V458" s="340"/>
      <c r="W458" s="340"/>
      <c r="X458" s="340"/>
      <c r="Y458" s="340"/>
      <c r="Z458" s="340"/>
      <c r="AA458" s="340"/>
      <c r="AB458" s="340"/>
      <c r="AC458" s="340"/>
      <c r="AD458" s="340"/>
      <c r="AE458" s="340"/>
      <c r="AF458" s="340"/>
      <c r="AG458" s="340"/>
      <c r="AH458" s="340"/>
      <c r="AI458" s="340"/>
      <c r="AJ458" s="340"/>
      <c r="AK458" s="340"/>
      <c r="AL458" s="340"/>
      <c r="AM458" s="340"/>
      <c r="AN458" s="340" t="s">
        <v>709</v>
      </c>
      <c r="AO458" s="340" t="s">
        <v>1256</v>
      </c>
      <c r="AP458" s="340" t="s">
        <v>456</v>
      </c>
      <c r="AQ458" s="340" t="s">
        <v>97</v>
      </c>
      <c r="AR458" s="340" t="s">
        <v>495</v>
      </c>
      <c r="AS458" s="340" t="s">
        <v>495</v>
      </c>
      <c r="AT458" s="340" t="s">
        <v>23</v>
      </c>
      <c r="AU458" s="340"/>
      <c r="AV458" s="340"/>
      <c r="AW458" s="340"/>
    </row>
    <row r="459" spans="1:49" ht="15" thickBot="1" x14ac:dyDescent="0.4">
      <c r="A459" s="322" t="s">
        <v>22</v>
      </c>
      <c r="B459" s="322" t="s">
        <v>965</v>
      </c>
      <c r="C459" s="349">
        <v>10</v>
      </c>
      <c r="D459" s="340">
        <v>81412255.730000004</v>
      </c>
      <c r="E459" s="341">
        <v>0.52000000000491298</v>
      </c>
      <c r="F459" s="340">
        <v>321741234.648</v>
      </c>
      <c r="G459" s="340"/>
      <c r="H459" s="340"/>
      <c r="I459" s="340"/>
      <c r="J459" s="340">
        <v>42334372.979999997</v>
      </c>
      <c r="K459" s="340">
        <v>42334372.979999997</v>
      </c>
      <c r="L459" s="340">
        <v>42334372.979999997</v>
      </c>
      <c r="M459" s="340">
        <v>42334372.979999997</v>
      </c>
      <c r="N459" s="340">
        <v>25400623.787999999</v>
      </c>
      <c r="O459" s="340">
        <v>25400623.787999999</v>
      </c>
      <c r="P459" s="340">
        <v>25400623.787999999</v>
      </c>
      <c r="Q459" s="340">
        <v>25400623.787999999</v>
      </c>
      <c r="R459" s="340">
        <v>25400623.787999999</v>
      </c>
      <c r="S459" s="340">
        <v>25400623.787999999</v>
      </c>
      <c r="T459" s="340"/>
      <c r="U459" s="340"/>
      <c r="V459" s="340"/>
      <c r="W459" s="340"/>
      <c r="X459" s="340"/>
      <c r="Y459" s="340"/>
      <c r="Z459" s="340"/>
      <c r="AA459" s="340"/>
      <c r="AB459" s="340"/>
      <c r="AC459" s="340"/>
      <c r="AD459" s="340"/>
      <c r="AE459" s="340"/>
      <c r="AF459" s="340"/>
      <c r="AG459" s="340"/>
      <c r="AH459" s="340"/>
      <c r="AI459" s="340"/>
      <c r="AJ459" s="340"/>
      <c r="AK459" s="340"/>
      <c r="AL459" s="340"/>
      <c r="AM459" s="340"/>
      <c r="AN459" s="340" t="s">
        <v>709</v>
      </c>
      <c r="AO459" s="340" t="s">
        <v>1257</v>
      </c>
      <c r="AP459" s="340" t="s">
        <v>587</v>
      </c>
      <c r="AQ459" s="340" t="s">
        <v>97</v>
      </c>
      <c r="AR459" s="340" t="s">
        <v>499</v>
      </c>
      <c r="AS459" s="340" t="s">
        <v>499</v>
      </c>
      <c r="AT459" s="340" t="s">
        <v>22</v>
      </c>
      <c r="AU459" s="340"/>
      <c r="AV459" s="340"/>
      <c r="AW459" s="340"/>
    </row>
    <row r="460" spans="1:49" ht="15" thickBot="1" x14ac:dyDescent="0.4">
      <c r="A460" s="322" t="s">
        <v>22</v>
      </c>
      <c r="B460" s="322" t="s">
        <v>963</v>
      </c>
      <c r="C460" s="349">
        <v>15</v>
      </c>
      <c r="D460" s="340">
        <v>80196084.709999993</v>
      </c>
      <c r="E460" s="341">
        <v>0.52000000000997604</v>
      </c>
      <c r="F460" s="340">
        <v>442040818.93000001</v>
      </c>
      <c r="G460" s="340"/>
      <c r="H460" s="340"/>
      <c r="I460" s="340"/>
      <c r="J460" s="340">
        <v>41701964.049999997</v>
      </c>
      <c r="K460" s="340">
        <v>41701964.049999997</v>
      </c>
      <c r="L460" s="340">
        <v>41701964.049999997</v>
      </c>
      <c r="M460" s="340">
        <v>41701964.049999997</v>
      </c>
      <c r="N460" s="340">
        <v>25021178.43</v>
      </c>
      <c r="O460" s="340">
        <v>25021178.43</v>
      </c>
      <c r="P460" s="340">
        <v>25021178.43</v>
      </c>
      <c r="Q460" s="340">
        <v>25021178.43</v>
      </c>
      <c r="R460" s="340">
        <v>25021178.43</v>
      </c>
      <c r="S460" s="340">
        <v>25021178.43</v>
      </c>
      <c r="T460" s="340">
        <v>25021178.43</v>
      </c>
      <c r="U460" s="340">
        <v>25021178.43</v>
      </c>
      <c r="V460" s="340">
        <v>25021178.43</v>
      </c>
      <c r="W460" s="340">
        <v>25021178.43</v>
      </c>
      <c r="X460" s="340">
        <v>25021178.43</v>
      </c>
      <c r="Y460" s="340"/>
      <c r="Z460" s="340"/>
      <c r="AA460" s="340"/>
      <c r="AB460" s="340"/>
      <c r="AC460" s="340"/>
      <c r="AD460" s="340"/>
      <c r="AE460" s="340"/>
      <c r="AF460" s="340"/>
      <c r="AG460" s="340"/>
      <c r="AH460" s="340"/>
      <c r="AI460" s="340"/>
      <c r="AJ460" s="340"/>
      <c r="AK460" s="340"/>
      <c r="AL460" s="340"/>
      <c r="AM460" s="340"/>
      <c r="AN460" s="340" t="s">
        <v>709</v>
      </c>
      <c r="AO460" s="340" t="s">
        <v>1257</v>
      </c>
      <c r="AP460" s="340" t="s">
        <v>587</v>
      </c>
      <c r="AQ460" s="340" t="s">
        <v>97</v>
      </c>
      <c r="AR460" s="340" t="s">
        <v>480</v>
      </c>
      <c r="AS460" s="340" t="s">
        <v>480</v>
      </c>
      <c r="AT460" s="340" t="s">
        <v>22</v>
      </c>
      <c r="AU460" s="340"/>
      <c r="AV460" s="340"/>
      <c r="AW460" s="340"/>
    </row>
    <row r="461" spans="1:49" ht="15" thickBot="1" x14ac:dyDescent="0.4">
      <c r="A461" s="322" t="s">
        <v>22</v>
      </c>
      <c r="B461" s="322" t="s">
        <v>964</v>
      </c>
      <c r="C461" s="349">
        <v>10</v>
      </c>
      <c r="D461" s="340">
        <v>76805151.879999995</v>
      </c>
      <c r="E461" s="341">
        <v>0.59000000001041597</v>
      </c>
      <c r="F461" s="340">
        <v>347113203.41259998</v>
      </c>
      <c r="G461" s="340"/>
      <c r="H461" s="340"/>
      <c r="I461" s="340"/>
      <c r="J461" s="340">
        <v>45315039.609999999</v>
      </c>
      <c r="K461" s="340">
        <v>45315039.609999999</v>
      </c>
      <c r="L461" s="340">
        <v>45315039.609999999</v>
      </c>
      <c r="M461" s="340">
        <v>45315039.609999999</v>
      </c>
      <c r="N461" s="340">
        <v>27642174.162099998</v>
      </c>
      <c r="O461" s="340">
        <v>27642174.162099998</v>
      </c>
      <c r="P461" s="340">
        <v>27642174.162099998</v>
      </c>
      <c r="Q461" s="340">
        <v>27642174.162099998</v>
      </c>
      <c r="R461" s="340">
        <v>27642174.162099998</v>
      </c>
      <c r="S461" s="340">
        <v>27642174.162099998</v>
      </c>
      <c r="T461" s="340"/>
      <c r="U461" s="340"/>
      <c r="V461" s="340"/>
      <c r="W461" s="340"/>
      <c r="X461" s="340"/>
      <c r="Y461" s="340"/>
      <c r="Z461" s="340"/>
      <c r="AA461" s="340"/>
      <c r="AB461" s="340"/>
      <c r="AC461" s="340"/>
      <c r="AD461" s="340"/>
      <c r="AE461" s="340"/>
      <c r="AF461" s="340"/>
      <c r="AG461" s="340"/>
      <c r="AH461" s="340"/>
      <c r="AI461" s="340"/>
      <c r="AJ461" s="340"/>
      <c r="AK461" s="340"/>
      <c r="AL461" s="340"/>
      <c r="AM461" s="340"/>
      <c r="AN461" s="340" t="s">
        <v>709</v>
      </c>
      <c r="AO461" s="340" t="s">
        <v>1257</v>
      </c>
      <c r="AP461" s="340" t="s">
        <v>587</v>
      </c>
      <c r="AQ461" s="340" t="s">
        <v>97</v>
      </c>
      <c r="AR461" s="340" t="s">
        <v>488</v>
      </c>
      <c r="AS461" s="340" t="s">
        <v>488</v>
      </c>
      <c r="AT461" s="340" t="s">
        <v>22</v>
      </c>
      <c r="AU461" s="340"/>
      <c r="AV461" s="340"/>
      <c r="AW461" s="340"/>
    </row>
    <row r="462" spans="1:49" ht="15" thickBot="1" x14ac:dyDescent="0.4">
      <c r="A462" s="322" t="s">
        <v>22</v>
      </c>
      <c r="B462" s="322" t="s">
        <v>970</v>
      </c>
      <c r="C462" s="349">
        <v>5.2881075529999997</v>
      </c>
      <c r="D462" s="340">
        <v>12432494.810000001</v>
      </c>
      <c r="E462" s="341">
        <v>0.52000000006434799</v>
      </c>
      <c r="F462" s="340">
        <v>30856079.034445301</v>
      </c>
      <c r="G462" s="340"/>
      <c r="H462" s="340"/>
      <c r="I462" s="340"/>
      <c r="J462" s="340">
        <v>6464897.3020000001</v>
      </c>
      <c r="K462" s="340">
        <v>6464897.3020000001</v>
      </c>
      <c r="L462" s="340">
        <v>6464897.3020000001</v>
      </c>
      <c r="M462" s="340">
        <v>6464897.3020000001</v>
      </c>
      <c r="N462" s="340">
        <v>3878938.3812000002</v>
      </c>
      <c r="O462" s="340">
        <v>1117551.44524531</v>
      </c>
      <c r="P462" s="340"/>
      <c r="Q462" s="340"/>
      <c r="R462" s="340"/>
      <c r="S462" s="340"/>
      <c r="T462" s="340"/>
      <c r="U462" s="340"/>
      <c r="V462" s="340"/>
      <c r="W462" s="340"/>
      <c r="X462" s="340"/>
      <c r="Y462" s="340"/>
      <c r="Z462" s="340"/>
      <c r="AA462" s="340"/>
      <c r="AB462" s="340"/>
      <c r="AC462" s="340"/>
      <c r="AD462" s="340"/>
      <c r="AE462" s="340"/>
      <c r="AF462" s="340"/>
      <c r="AG462" s="340"/>
      <c r="AH462" s="340"/>
      <c r="AI462" s="340"/>
      <c r="AJ462" s="340"/>
      <c r="AK462" s="340"/>
      <c r="AL462" s="340"/>
      <c r="AM462" s="340"/>
      <c r="AN462" s="340" t="s">
        <v>709</v>
      </c>
      <c r="AO462" s="340" t="s">
        <v>1257</v>
      </c>
      <c r="AP462" s="340" t="s">
        <v>587</v>
      </c>
      <c r="AQ462" s="340" t="s">
        <v>97</v>
      </c>
      <c r="AR462" s="340" t="s">
        <v>499</v>
      </c>
      <c r="AS462" s="340" t="s">
        <v>499</v>
      </c>
      <c r="AT462" s="340" t="s">
        <v>22</v>
      </c>
      <c r="AU462" s="340"/>
      <c r="AV462" s="340"/>
      <c r="AW462" s="340"/>
    </row>
    <row r="463" spans="1:49" ht="15" thickBot="1" x14ac:dyDescent="0.4">
      <c r="A463" s="322" t="s">
        <v>22</v>
      </c>
      <c r="B463" s="322" t="s">
        <v>969</v>
      </c>
      <c r="C463" s="349">
        <v>4.5742196689999997</v>
      </c>
      <c r="D463" s="340">
        <v>11802507.02</v>
      </c>
      <c r="E463" s="341">
        <v>0.59000000001694597</v>
      </c>
      <c r="F463" s="340">
        <v>30293042.247684699</v>
      </c>
      <c r="G463" s="340"/>
      <c r="H463" s="340"/>
      <c r="I463" s="340"/>
      <c r="J463" s="340">
        <v>6963479.142</v>
      </c>
      <c r="K463" s="340">
        <v>6963479.142</v>
      </c>
      <c r="L463" s="340">
        <v>6963479.142</v>
      </c>
      <c r="M463" s="340">
        <v>6963479.142</v>
      </c>
      <c r="N463" s="340">
        <v>2439125.6796846599</v>
      </c>
      <c r="O463" s="340"/>
      <c r="P463" s="340"/>
      <c r="Q463" s="340"/>
      <c r="R463" s="340"/>
      <c r="S463" s="340"/>
      <c r="T463" s="340"/>
      <c r="U463" s="340"/>
      <c r="V463" s="340"/>
      <c r="W463" s="340"/>
      <c r="X463" s="340"/>
      <c r="Y463" s="340"/>
      <c r="Z463" s="340"/>
      <c r="AA463" s="340"/>
      <c r="AB463" s="340"/>
      <c r="AC463" s="340"/>
      <c r="AD463" s="340"/>
      <c r="AE463" s="340"/>
      <c r="AF463" s="340"/>
      <c r="AG463" s="340"/>
      <c r="AH463" s="340"/>
      <c r="AI463" s="340"/>
      <c r="AJ463" s="340"/>
      <c r="AK463" s="340"/>
      <c r="AL463" s="340"/>
      <c r="AM463" s="340"/>
      <c r="AN463" s="340" t="s">
        <v>709</v>
      </c>
      <c r="AO463" s="340" t="s">
        <v>1257</v>
      </c>
      <c r="AP463" s="340" t="s">
        <v>587</v>
      </c>
      <c r="AQ463" s="340" t="s">
        <v>97</v>
      </c>
      <c r="AR463" s="340" t="s">
        <v>488</v>
      </c>
      <c r="AS463" s="340" t="s">
        <v>488</v>
      </c>
      <c r="AT463" s="340" t="s">
        <v>22</v>
      </c>
      <c r="AU463" s="340"/>
      <c r="AV463" s="340"/>
      <c r="AW463" s="340"/>
    </row>
    <row r="464" spans="1:49" ht="15" thickBot="1" x14ac:dyDescent="0.4">
      <c r="A464" s="322" t="s">
        <v>22</v>
      </c>
      <c r="B464" s="322" t="s">
        <v>968</v>
      </c>
      <c r="C464" s="349">
        <v>14.18114443</v>
      </c>
      <c r="D464" s="340">
        <v>7638952.0499999998</v>
      </c>
      <c r="E464" s="341">
        <v>0.52</v>
      </c>
      <c r="F464" s="340">
        <v>40154281.787847102</v>
      </c>
      <c r="G464" s="340"/>
      <c r="H464" s="340"/>
      <c r="I464" s="340"/>
      <c r="J464" s="340">
        <v>3972255.0660000001</v>
      </c>
      <c r="K464" s="340">
        <v>3972255.0660000001</v>
      </c>
      <c r="L464" s="340">
        <v>3972255.0660000001</v>
      </c>
      <c r="M464" s="340">
        <v>3972255.0660000001</v>
      </c>
      <c r="N464" s="340">
        <v>2383353.0395999998</v>
      </c>
      <c r="O464" s="340">
        <v>2383353.0395999998</v>
      </c>
      <c r="P464" s="340">
        <v>2383353.0395999998</v>
      </c>
      <c r="Q464" s="340">
        <v>2383353.0395999998</v>
      </c>
      <c r="R464" s="340">
        <v>2383353.0395999998</v>
      </c>
      <c r="S464" s="340">
        <v>2383353.0395999998</v>
      </c>
      <c r="T464" s="340">
        <v>2383353.0395999998</v>
      </c>
      <c r="U464" s="340">
        <v>2383353.0395999998</v>
      </c>
      <c r="V464" s="340">
        <v>2383353.0395999998</v>
      </c>
      <c r="W464" s="340">
        <v>2383353.0395999998</v>
      </c>
      <c r="X464" s="340">
        <v>431731.12784710899</v>
      </c>
      <c r="Y464" s="340"/>
      <c r="Z464" s="340"/>
      <c r="AA464" s="340"/>
      <c r="AB464" s="340"/>
      <c r="AC464" s="340"/>
      <c r="AD464" s="340"/>
      <c r="AE464" s="340"/>
      <c r="AF464" s="340"/>
      <c r="AG464" s="340"/>
      <c r="AH464" s="340"/>
      <c r="AI464" s="340"/>
      <c r="AJ464" s="340"/>
      <c r="AK464" s="340"/>
      <c r="AL464" s="340"/>
      <c r="AM464" s="340"/>
      <c r="AN464" s="340" t="s">
        <v>709</v>
      </c>
      <c r="AO464" s="340" t="s">
        <v>1257</v>
      </c>
      <c r="AP464" s="340" t="s">
        <v>587</v>
      </c>
      <c r="AQ464" s="340" t="s">
        <v>97</v>
      </c>
      <c r="AR464" s="340" t="s">
        <v>480</v>
      </c>
      <c r="AS464" s="340" t="s">
        <v>480</v>
      </c>
      <c r="AT464" s="340" t="s">
        <v>22</v>
      </c>
      <c r="AU464" s="340"/>
      <c r="AV464" s="340"/>
      <c r="AW464" s="340"/>
    </row>
    <row r="465" spans="1:49" ht="15" thickBot="1" x14ac:dyDescent="0.4">
      <c r="A465" s="322" t="s">
        <v>22</v>
      </c>
      <c r="B465" s="322" t="s">
        <v>967</v>
      </c>
      <c r="C465" s="349">
        <v>8</v>
      </c>
      <c r="D465" s="340">
        <v>6488305.2599999998</v>
      </c>
      <c r="E465" s="341">
        <v>0.8</v>
      </c>
      <c r="F465" s="340">
        <v>41525153.663999997</v>
      </c>
      <c r="G465" s="340"/>
      <c r="H465" s="340"/>
      <c r="I465" s="340"/>
      <c r="J465" s="340">
        <v>5190644.2079999996</v>
      </c>
      <c r="K465" s="340">
        <v>5190644.2079999996</v>
      </c>
      <c r="L465" s="340">
        <v>5190644.2079999996</v>
      </c>
      <c r="M465" s="340">
        <v>5190644.2079999996</v>
      </c>
      <c r="N465" s="340">
        <v>5190644.2079999996</v>
      </c>
      <c r="O465" s="340">
        <v>5190644.2079999996</v>
      </c>
      <c r="P465" s="340">
        <v>5190644.2079999996</v>
      </c>
      <c r="Q465" s="340">
        <v>5190644.2079999996</v>
      </c>
      <c r="R465" s="340"/>
      <c r="S465" s="340"/>
      <c r="T465" s="340"/>
      <c r="U465" s="340"/>
      <c r="V465" s="340"/>
      <c r="W465" s="340"/>
      <c r="X465" s="340"/>
      <c r="Y465" s="340"/>
      <c r="Z465" s="340"/>
      <c r="AA465" s="340"/>
      <c r="AB465" s="340"/>
      <c r="AC465" s="340"/>
      <c r="AD465" s="340"/>
      <c r="AE465" s="340"/>
      <c r="AF465" s="340"/>
      <c r="AG465" s="340"/>
      <c r="AH465" s="340"/>
      <c r="AI465" s="340"/>
      <c r="AJ465" s="340"/>
      <c r="AK465" s="340"/>
      <c r="AL465" s="340"/>
      <c r="AM465" s="340"/>
      <c r="AN465" s="340" t="s">
        <v>709</v>
      </c>
      <c r="AO465" s="340" t="s">
        <v>1257</v>
      </c>
      <c r="AP465" s="340" t="s">
        <v>587</v>
      </c>
      <c r="AQ465" s="340" t="s">
        <v>97</v>
      </c>
      <c r="AR465" s="340" t="s">
        <v>355</v>
      </c>
      <c r="AS465" s="340" t="s">
        <v>355</v>
      </c>
      <c r="AT465" s="340" t="s">
        <v>22</v>
      </c>
      <c r="AU465" s="340"/>
      <c r="AV465" s="340"/>
      <c r="AW465" s="340"/>
    </row>
    <row r="466" spans="1:49" ht="15" thickBot="1" x14ac:dyDescent="0.4">
      <c r="A466" s="322" t="s">
        <v>22</v>
      </c>
      <c r="B466" s="322" t="s">
        <v>1082</v>
      </c>
      <c r="C466" s="349">
        <v>10</v>
      </c>
      <c r="D466" s="340">
        <v>4696220.3329999996</v>
      </c>
      <c r="E466" s="341">
        <v>0.80000000012776196</v>
      </c>
      <c r="F466" s="340">
        <v>25496140.3657295</v>
      </c>
      <c r="G466" s="340"/>
      <c r="H466" s="340"/>
      <c r="I466" s="340"/>
      <c r="J466" s="340">
        <v>3756976.267</v>
      </c>
      <c r="K466" s="340">
        <v>3756976.267</v>
      </c>
      <c r="L466" s="340">
        <v>3756976.267</v>
      </c>
      <c r="M466" s="340">
        <v>3756976.267</v>
      </c>
      <c r="N466" s="340">
        <v>1744705.8829549199</v>
      </c>
      <c r="O466" s="340">
        <v>1744705.8829549199</v>
      </c>
      <c r="P466" s="340">
        <v>1744705.8829549199</v>
      </c>
      <c r="Q466" s="340">
        <v>1744705.8829549199</v>
      </c>
      <c r="R466" s="340">
        <v>1744705.8829549199</v>
      </c>
      <c r="S466" s="340">
        <v>1744705.8829549199</v>
      </c>
      <c r="T466" s="340"/>
      <c r="U466" s="340"/>
      <c r="V466" s="340"/>
      <c r="W466" s="340"/>
      <c r="X466" s="340"/>
      <c r="Y466" s="340"/>
      <c r="Z466" s="340"/>
      <c r="AA466" s="340"/>
      <c r="AB466" s="340"/>
      <c r="AC466" s="340"/>
      <c r="AD466" s="340"/>
      <c r="AE466" s="340"/>
      <c r="AF466" s="340"/>
      <c r="AG466" s="340"/>
      <c r="AH466" s="340"/>
      <c r="AI466" s="340"/>
      <c r="AJ466" s="340"/>
      <c r="AK466" s="340"/>
      <c r="AL466" s="340"/>
      <c r="AM466" s="340"/>
      <c r="AN466" s="340" t="s">
        <v>709</v>
      </c>
      <c r="AO466" s="340" t="s">
        <v>1257</v>
      </c>
      <c r="AP466" s="340" t="s">
        <v>587</v>
      </c>
      <c r="AQ466" s="340" t="s">
        <v>97</v>
      </c>
      <c r="AR466" s="340" t="s">
        <v>348</v>
      </c>
      <c r="AS466" s="340" t="s">
        <v>348</v>
      </c>
      <c r="AT466" s="340" t="s">
        <v>22</v>
      </c>
      <c r="AU466" s="340"/>
      <c r="AV466" s="340"/>
      <c r="AW466" s="340"/>
    </row>
    <row r="467" spans="1:49" ht="15" thickBot="1" x14ac:dyDescent="0.4">
      <c r="A467" s="322" t="s">
        <v>22</v>
      </c>
      <c r="B467" s="322" t="s">
        <v>658</v>
      </c>
      <c r="C467" s="349">
        <v>9.9737777664660197</v>
      </c>
      <c r="D467" s="340">
        <v>30510799.109000001</v>
      </c>
      <c r="E467" s="341">
        <v>0.57248581417350097</v>
      </c>
      <c r="F467" s="340">
        <v>131811829.075376</v>
      </c>
      <c r="G467" s="340"/>
      <c r="H467" s="340"/>
      <c r="I467" s="340"/>
      <c r="J467" s="340">
        <v>17466999.669</v>
      </c>
      <c r="K467" s="340">
        <v>17466999.669</v>
      </c>
      <c r="L467" s="340">
        <v>17466999.669</v>
      </c>
      <c r="M467" s="340">
        <v>17466999.669</v>
      </c>
      <c r="N467" s="340">
        <v>10369289.387881</v>
      </c>
      <c r="O467" s="340">
        <v>10369289.387881</v>
      </c>
      <c r="P467" s="340">
        <v>10369289.387881</v>
      </c>
      <c r="Q467" s="340">
        <v>10369289.387881</v>
      </c>
      <c r="R467" s="340">
        <v>10369289.387881</v>
      </c>
      <c r="S467" s="340">
        <v>10097383.459970601</v>
      </c>
      <c r="T467" s="340"/>
      <c r="U467" s="340"/>
      <c r="V467" s="340"/>
      <c r="W467" s="340"/>
      <c r="X467" s="340"/>
      <c r="Y467" s="340"/>
      <c r="Z467" s="340"/>
      <c r="AA467" s="340"/>
      <c r="AB467" s="340"/>
      <c r="AC467" s="340"/>
      <c r="AD467" s="340"/>
      <c r="AE467" s="340"/>
      <c r="AF467" s="340"/>
      <c r="AG467" s="340"/>
      <c r="AH467" s="340"/>
      <c r="AI467" s="340"/>
      <c r="AJ467" s="340"/>
      <c r="AK467" s="340"/>
      <c r="AL467" s="340"/>
      <c r="AM467" s="340"/>
      <c r="AN467" s="340" t="s">
        <v>709</v>
      </c>
      <c r="AO467" s="340" t="s">
        <v>1257</v>
      </c>
      <c r="AP467" s="340" t="s">
        <v>587</v>
      </c>
      <c r="AQ467" s="340" t="s">
        <v>97</v>
      </c>
      <c r="AR467" s="340" t="s">
        <v>489</v>
      </c>
      <c r="AS467" s="340" t="s">
        <v>489</v>
      </c>
      <c r="AT467" s="340" t="s">
        <v>22</v>
      </c>
      <c r="AU467" s="340"/>
      <c r="AV467" s="340"/>
      <c r="AW467" s="340"/>
    </row>
    <row r="468" spans="1:49" ht="15" thickBot="1" x14ac:dyDescent="0.4">
      <c r="A468" s="322" t="s">
        <v>22</v>
      </c>
      <c r="B468" s="322" t="s">
        <v>971</v>
      </c>
      <c r="C468" s="349">
        <v>7.1070685786368699</v>
      </c>
      <c r="D468" s="340">
        <v>6260788.3540000003</v>
      </c>
      <c r="E468" s="341">
        <v>0.56524174463412902</v>
      </c>
      <c r="F468" s="340">
        <v>20719462.572661702</v>
      </c>
      <c r="G468" s="340"/>
      <c r="H468" s="340"/>
      <c r="I468" s="340"/>
      <c r="J468" s="340">
        <v>3538858.932</v>
      </c>
      <c r="K468" s="340">
        <v>3538858.932</v>
      </c>
      <c r="L468" s="340">
        <v>3538858.932</v>
      </c>
      <c r="M468" s="340">
        <v>3538858.932</v>
      </c>
      <c r="N468" s="340">
        <v>2112610.8672958598</v>
      </c>
      <c r="O468" s="340">
        <v>2112610.8672958598</v>
      </c>
      <c r="P468" s="340">
        <v>2112610.8672958598</v>
      </c>
      <c r="Q468" s="340">
        <v>226194.242774165</v>
      </c>
      <c r="R468" s="340"/>
      <c r="S468" s="340"/>
      <c r="T468" s="340"/>
      <c r="U468" s="340"/>
      <c r="V468" s="340"/>
      <c r="W468" s="340"/>
      <c r="X468" s="340"/>
      <c r="Y468" s="340"/>
      <c r="Z468" s="340"/>
      <c r="AA468" s="340"/>
      <c r="AB468" s="340"/>
      <c r="AC468" s="340"/>
      <c r="AD468" s="340"/>
      <c r="AE468" s="340"/>
      <c r="AF468" s="340"/>
      <c r="AG468" s="340"/>
      <c r="AH468" s="340"/>
      <c r="AI468" s="340"/>
      <c r="AJ468" s="340"/>
      <c r="AK468" s="340"/>
      <c r="AL468" s="340"/>
      <c r="AM468" s="340"/>
      <c r="AN468" s="340" t="s">
        <v>709</v>
      </c>
      <c r="AO468" s="340" t="s">
        <v>1257</v>
      </c>
      <c r="AP468" s="340" t="s">
        <v>587</v>
      </c>
      <c r="AQ468" s="340" t="s">
        <v>97</v>
      </c>
      <c r="AR468" s="340" t="s">
        <v>489</v>
      </c>
      <c r="AS468" s="340" t="s">
        <v>489</v>
      </c>
      <c r="AT468" s="340" t="s">
        <v>22</v>
      </c>
      <c r="AU468" s="340"/>
      <c r="AV468" s="340"/>
      <c r="AW468" s="340"/>
    </row>
    <row r="469" spans="1:49" ht="15" thickBot="1" x14ac:dyDescent="0.4">
      <c r="A469" s="322" t="s">
        <v>377</v>
      </c>
      <c r="B469" s="322" t="s">
        <v>1129</v>
      </c>
      <c r="C469" s="349">
        <v>7</v>
      </c>
      <c r="D469" s="340">
        <v>34145567.6705584</v>
      </c>
      <c r="E469" s="341">
        <v>1</v>
      </c>
      <c r="F469" s="340">
        <v>239018973.69390899</v>
      </c>
      <c r="G469" s="340"/>
      <c r="H469" s="340"/>
      <c r="I469" s="340"/>
      <c r="J469" s="340">
        <v>34145567.6705584</v>
      </c>
      <c r="K469" s="340">
        <v>34145567.6705584</v>
      </c>
      <c r="L469" s="340">
        <v>34145567.6705584</v>
      </c>
      <c r="M469" s="340">
        <v>34145567.6705584</v>
      </c>
      <c r="N469" s="340">
        <v>34145567.6705584</v>
      </c>
      <c r="O469" s="340">
        <v>34145567.6705584</v>
      </c>
      <c r="P469" s="340">
        <v>34145567.6705584</v>
      </c>
      <c r="Q469" s="340"/>
      <c r="R469" s="340"/>
      <c r="S469" s="340"/>
      <c r="T469" s="340"/>
      <c r="U469" s="340"/>
      <c r="V469" s="340"/>
      <c r="W469" s="340"/>
      <c r="X469" s="340"/>
      <c r="Y469" s="340"/>
      <c r="Z469" s="340"/>
      <c r="AA469" s="340"/>
      <c r="AB469" s="340"/>
      <c r="AC469" s="340"/>
      <c r="AD469" s="340"/>
      <c r="AE469" s="340"/>
      <c r="AF469" s="340"/>
      <c r="AG469" s="340"/>
      <c r="AH469" s="340"/>
      <c r="AI469" s="340"/>
      <c r="AJ469" s="340"/>
      <c r="AK469" s="340"/>
      <c r="AL469" s="340"/>
      <c r="AM469" s="340"/>
      <c r="AN469" s="340" t="s">
        <v>709</v>
      </c>
      <c r="AO469" s="340" t="s">
        <v>1258</v>
      </c>
      <c r="AP469" s="340" t="s">
        <v>586</v>
      </c>
      <c r="AQ469" s="340" t="s">
        <v>198</v>
      </c>
      <c r="AR469" s="340" t="s">
        <v>377</v>
      </c>
      <c r="AS469" s="340" t="s">
        <v>377</v>
      </c>
      <c r="AT469" s="340" t="s">
        <v>125</v>
      </c>
      <c r="AU469" s="340"/>
      <c r="AV469" s="340"/>
      <c r="AW469" s="340"/>
    </row>
    <row r="470" spans="1:49" ht="15" thickBot="1" x14ac:dyDescent="0.4">
      <c r="A470" s="322" t="s">
        <v>377</v>
      </c>
      <c r="B470" s="322" t="s">
        <v>1130</v>
      </c>
      <c r="C470" s="349">
        <v>5</v>
      </c>
      <c r="D470" s="340">
        <v>295516.30887000001</v>
      </c>
      <c r="E470" s="341">
        <v>1</v>
      </c>
      <c r="F470" s="340">
        <v>1477581.5443500001</v>
      </c>
      <c r="G470" s="340"/>
      <c r="H470" s="340"/>
      <c r="I470" s="340"/>
      <c r="J470" s="340">
        <v>295516.30887000001</v>
      </c>
      <c r="K470" s="340">
        <v>295516.30887000001</v>
      </c>
      <c r="L470" s="340">
        <v>295516.30887000001</v>
      </c>
      <c r="M470" s="340">
        <v>295516.30887000001</v>
      </c>
      <c r="N470" s="340">
        <v>295516.30887000001</v>
      </c>
      <c r="O470" s="340"/>
      <c r="P470" s="340"/>
      <c r="Q470" s="340"/>
      <c r="R470" s="340"/>
      <c r="S470" s="340"/>
      <c r="T470" s="340"/>
      <c r="U470" s="340"/>
      <c r="V470" s="340"/>
      <c r="W470" s="340"/>
      <c r="X470" s="340"/>
      <c r="Y470" s="340"/>
      <c r="Z470" s="340"/>
      <c r="AA470" s="340"/>
      <c r="AB470" s="340"/>
      <c r="AC470" s="340"/>
      <c r="AD470" s="340"/>
      <c r="AE470" s="340"/>
      <c r="AF470" s="340"/>
      <c r="AG470" s="340"/>
      <c r="AH470" s="340"/>
      <c r="AI470" s="340"/>
      <c r="AJ470" s="340"/>
      <c r="AK470" s="340"/>
      <c r="AL470" s="340"/>
      <c r="AM470" s="340"/>
      <c r="AN470" s="340" t="s">
        <v>709</v>
      </c>
      <c r="AO470" s="340" t="s">
        <v>1259</v>
      </c>
      <c r="AP470" s="340" t="s">
        <v>557</v>
      </c>
      <c r="AQ470" s="340" t="s">
        <v>268</v>
      </c>
      <c r="AR470" s="340" t="s">
        <v>377</v>
      </c>
      <c r="AS470" s="340" t="s">
        <v>377</v>
      </c>
      <c r="AT470" s="340" t="s">
        <v>125</v>
      </c>
      <c r="AU470" s="340"/>
      <c r="AV470" s="340"/>
      <c r="AW470" s="340"/>
    </row>
    <row r="471" spans="1:49" ht="15" thickBot="1" x14ac:dyDescent="0.4">
      <c r="A471" s="322" t="s">
        <v>377</v>
      </c>
      <c r="B471" s="322" t="s">
        <v>1131</v>
      </c>
      <c r="C471" s="349">
        <v>7.6093209823270804</v>
      </c>
      <c r="D471" s="340">
        <v>12136.639179</v>
      </c>
      <c r="E471" s="341">
        <v>1</v>
      </c>
      <c r="F471" s="340">
        <v>90015.480771000002</v>
      </c>
      <c r="G471" s="340"/>
      <c r="H471" s="340"/>
      <c r="I471" s="340"/>
      <c r="J471" s="340">
        <v>12136.639179</v>
      </c>
      <c r="K471" s="340">
        <v>12136.639179</v>
      </c>
      <c r="L471" s="340">
        <v>12136.639179</v>
      </c>
      <c r="M471" s="340">
        <v>12136.639179</v>
      </c>
      <c r="N471" s="340">
        <v>12136.639179</v>
      </c>
      <c r="O471" s="340">
        <v>6342.4489290000001</v>
      </c>
      <c r="P471" s="340">
        <v>6342.4489290000001</v>
      </c>
      <c r="Q471" s="340">
        <v>6342.4489290000001</v>
      </c>
      <c r="R471" s="340">
        <v>6342.4489290000001</v>
      </c>
      <c r="S471" s="340">
        <v>3962.4891600000001</v>
      </c>
      <c r="T471" s="340"/>
      <c r="U471" s="340"/>
      <c r="V471" s="340"/>
      <c r="W471" s="340"/>
      <c r="X471" s="340"/>
      <c r="Y471" s="340"/>
      <c r="Z471" s="340"/>
      <c r="AA471" s="340"/>
      <c r="AB471" s="340"/>
      <c r="AC471" s="340"/>
      <c r="AD471" s="340"/>
      <c r="AE471" s="340"/>
      <c r="AF471" s="340"/>
      <c r="AG471" s="340"/>
      <c r="AH471" s="340"/>
      <c r="AI471" s="340"/>
      <c r="AJ471" s="340"/>
      <c r="AK471" s="340"/>
      <c r="AL471" s="340"/>
      <c r="AM471" s="340"/>
      <c r="AN471" s="340" t="s">
        <v>709</v>
      </c>
      <c r="AO471" s="340" t="s">
        <v>1259</v>
      </c>
      <c r="AP471" s="340" t="s">
        <v>557</v>
      </c>
      <c r="AQ471" s="340" t="s">
        <v>268</v>
      </c>
      <c r="AR471" s="340" t="s">
        <v>377</v>
      </c>
      <c r="AS471" s="340" t="s">
        <v>377</v>
      </c>
      <c r="AT471" s="340" t="s">
        <v>125</v>
      </c>
      <c r="AU471" s="340"/>
      <c r="AV471" s="340"/>
      <c r="AW471" s="340"/>
    </row>
    <row r="472" spans="1:49" ht="15" thickBot="1" x14ac:dyDescent="0.4">
      <c r="A472" s="322" t="s">
        <v>22</v>
      </c>
      <c r="B472" s="322" t="s">
        <v>830</v>
      </c>
      <c r="C472" s="349">
        <v>10</v>
      </c>
      <c r="D472" s="340">
        <v>6983601.7947775004</v>
      </c>
      <c r="E472" s="341">
        <v>0.84</v>
      </c>
      <c r="F472" s="340">
        <v>44935287.388316303</v>
      </c>
      <c r="G472" s="340"/>
      <c r="H472" s="340"/>
      <c r="I472" s="340"/>
      <c r="J472" s="340">
        <v>5866225.5076131001</v>
      </c>
      <c r="K472" s="340">
        <v>5866225.5076131001</v>
      </c>
      <c r="L472" s="340">
        <v>5866225.5076131001</v>
      </c>
      <c r="M472" s="340">
        <v>5866225.5076131001</v>
      </c>
      <c r="N472" s="340">
        <v>3578397.5596439899</v>
      </c>
      <c r="O472" s="340">
        <v>3578397.5596439899</v>
      </c>
      <c r="P472" s="340">
        <v>3578397.5596439899</v>
      </c>
      <c r="Q472" s="340">
        <v>3578397.5596439899</v>
      </c>
      <c r="R472" s="340">
        <v>3578397.5596439899</v>
      </c>
      <c r="S472" s="340">
        <v>3578397.5596439899</v>
      </c>
      <c r="T472" s="340"/>
      <c r="U472" s="340"/>
      <c r="V472" s="340"/>
      <c r="W472" s="340"/>
      <c r="X472" s="340"/>
      <c r="Y472" s="340"/>
      <c r="Z472" s="340"/>
      <c r="AA472" s="340"/>
      <c r="AB472" s="340"/>
      <c r="AC472" s="340"/>
      <c r="AD472" s="340"/>
      <c r="AE472" s="340"/>
      <c r="AF472" s="340"/>
      <c r="AG472" s="340"/>
      <c r="AH472" s="340"/>
      <c r="AI472" s="340"/>
      <c r="AJ472" s="340"/>
      <c r="AK472" s="340"/>
      <c r="AL472" s="340"/>
      <c r="AM472" s="340"/>
      <c r="AN472" s="340" t="s">
        <v>709</v>
      </c>
      <c r="AO472" s="340" t="s">
        <v>1260</v>
      </c>
      <c r="AP472" s="340" t="s">
        <v>589</v>
      </c>
      <c r="AQ472" s="340" t="s">
        <v>97</v>
      </c>
      <c r="AR472" s="340" t="s">
        <v>488</v>
      </c>
      <c r="AS472" s="340" t="s">
        <v>488</v>
      </c>
      <c r="AT472" s="340" t="s">
        <v>22</v>
      </c>
      <c r="AU472" s="340"/>
      <c r="AV472" s="340"/>
      <c r="AW472" s="340"/>
    </row>
    <row r="473" spans="1:49" ht="15" thickBot="1" x14ac:dyDescent="0.4">
      <c r="A473" s="322" t="s">
        <v>22</v>
      </c>
      <c r="B473" s="322" t="s">
        <v>818</v>
      </c>
      <c r="C473" s="349">
        <v>10</v>
      </c>
      <c r="D473" s="340">
        <v>5409716.9513490899</v>
      </c>
      <c r="E473" s="341">
        <v>0.84</v>
      </c>
      <c r="F473" s="340">
        <v>28537338.861756701</v>
      </c>
      <c r="G473" s="340"/>
      <c r="H473" s="340"/>
      <c r="I473" s="340"/>
      <c r="J473" s="340">
        <v>4544162.2391332397</v>
      </c>
      <c r="K473" s="340">
        <v>4544162.2391332397</v>
      </c>
      <c r="L473" s="340">
        <v>4544162.2391332397</v>
      </c>
      <c r="M473" s="340">
        <v>4544162.2391332397</v>
      </c>
      <c r="N473" s="340">
        <v>1726781.6508706301</v>
      </c>
      <c r="O473" s="340">
        <v>1726781.6508706301</v>
      </c>
      <c r="P473" s="340">
        <v>1726781.6508706301</v>
      </c>
      <c r="Q473" s="340">
        <v>1726781.6508706301</v>
      </c>
      <c r="R473" s="340">
        <v>1726781.6508706301</v>
      </c>
      <c r="S473" s="340">
        <v>1726781.6508706301</v>
      </c>
      <c r="T473" s="340"/>
      <c r="U473" s="340"/>
      <c r="V473" s="340"/>
      <c r="W473" s="340"/>
      <c r="X473" s="340"/>
      <c r="Y473" s="340"/>
      <c r="Z473" s="340"/>
      <c r="AA473" s="340"/>
      <c r="AB473" s="340"/>
      <c r="AC473" s="340"/>
      <c r="AD473" s="340"/>
      <c r="AE473" s="340"/>
      <c r="AF473" s="340"/>
      <c r="AG473" s="340"/>
      <c r="AH473" s="340"/>
      <c r="AI473" s="340"/>
      <c r="AJ473" s="340"/>
      <c r="AK473" s="340"/>
      <c r="AL473" s="340"/>
      <c r="AM473" s="340"/>
      <c r="AN473" s="340" t="s">
        <v>709</v>
      </c>
      <c r="AO473" s="340" t="s">
        <v>1260</v>
      </c>
      <c r="AP473" s="340" t="s">
        <v>589</v>
      </c>
      <c r="AQ473" s="340" t="s">
        <v>97</v>
      </c>
      <c r="AR473" s="340" t="s">
        <v>490</v>
      </c>
      <c r="AS473" s="340" t="s">
        <v>490</v>
      </c>
      <c r="AT473" s="340" t="s">
        <v>22</v>
      </c>
      <c r="AU473" s="340"/>
      <c r="AV473" s="340"/>
      <c r="AW473" s="340"/>
    </row>
    <row r="474" spans="1:49" ht="15" thickBot="1" x14ac:dyDescent="0.4">
      <c r="A474" s="322" t="s">
        <v>22</v>
      </c>
      <c r="B474" s="322" t="s">
        <v>823</v>
      </c>
      <c r="C474" s="349">
        <v>6.9</v>
      </c>
      <c r="D474" s="340">
        <v>1412025.615</v>
      </c>
      <c r="E474" s="341">
        <v>0.84</v>
      </c>
      <c r="F474" s="340">
        <v>6842619.6492654001</v>
      </c>
      <c r="G474" s="340"/>
      <c r="H474" s="340"/>
      <c r="I474" s="340"/>
      <c r="J474" s="340">
        <v>1186101.5166</v>
      </c>
      <c r="K474" s="340">
        <v>1186101.5166</v>
      </c>
      <c r="L474" s="340">
        <v>1186101.5166</v>
      </c>
      <c r="M474" s="340">
        <v>1186101.5166</v>
      </c>
      <c r="N474" s="340">
        <v>723521.92512599996</v>
      </c>
      <c r="O474" s="340">
        <v>723521.92512599996</v>
      </c>
      <c r="P474" s="340">
        <v>651169.73261339997</v>
      </c>
      <c r="Q474" s="340"/>
      <c r="R474" s="340"/>
      <c r="S474" s="340"/>
      <c r="T474" s="340"/>
      <c r="U474" s="340"/>
      <c r="V474" s="340"/>
      <c r="W474" s="340"/>
      <c r="X474" s="340"/>
      <c r="Y474" s="340"/>
      <c r="Z474" s="340"/>
      <c r="AA474" s="340"/>
      <c r="AB474" s="340"/>
      <c r="AC474" s="340"/>
      <c r="AD474" s="340"/>
      <c r="AE474" s="340"/>
      <c r="AF474" s="340"/>
      <c r="AG474" s="340"/>
      <c r="AH474" s="340"/>
      <c r="AI474" s="340"/>
      <c r="AJ474" s="340"/>
      <c r="AK474" s="340"/>
      <c r="AL474" s="340"/>
      <c r="AM474" s="340"/>
      <c r="AN474" s="340" t="s">
        <v>709</v>
      </c>
      <c r="AO474" s="340" t="s">
        <v>1260</v>
      </c>
      <c r="AP474" s="340" t="s">
        <v>589</v>
      </c>
      <c r="AQ474" s="340" t="s">
        <v>97</v>
      </c>
      <c r="AR474" s="340" t="s">
        <v>488</v>
      </c>
      <c r="AS474" s="340" t="s">
        <v>488</v>
      </c>
      <c r="AT474" s="340" t="s">
        <v>22</v>
      </c>
      <c r="AU474" s="340"/>
      <c r="AV474" s="340"/>
      <c r="AW474" s="340"/>
    </row>
    <row r="475" spans="1:49" ht="15" thickBot="1" x14ac:dyDescent="0.4">
      <c r="A475" s="322" t="s">
        <v>22</v>
      </c>
      <c r="B475" s="322" t="s">
        <v>825</v>
      </c>
      <c r="C475" s="349">
        <v>8</v>
      </c>
      <c r="D475" s="340">
        <v>1031946.733125</v>
      </c>
      <c r="E475" s="341">
        <v>0.84</v>
      </c>
      <c r="F475" s="340">
        <v>4784930.6121540004</v>
      </c>
      <c r="G475" s="340"/>
      <c r="H475" s="340"/>
      <c r="I475" s="340"/>
      <c r="J475" s="340">
        <v>866835.255825</v>
      </c>
      <c r="K475" s="340">
        <v>866835.255825</v>
      </c>
      <c r="L475" s="340">
        <v>866835.255825</v>
      </c>
      <c r="M475" s="340">
        <v>866835.255825</v>
      </c>
      <c r="N475" s="340">
        <v>329397.39721349999</v>
      </c>
      <c r="O475" s="340">
        <v>329397.39721349999</v>
      </c>
      <c r="P475" s="340">
        <v>329397.39721349999</v>
      </c>
      <c r="Q475" s="340">
        <v>329397.39721349999</v>
      </c>
      <c r="R475" s="340"/>
      <c r="S475" s="340"/>
      <c r="T475" s="340"/>
      <c r="U475" s="340"/>
      <c r="V475" s="340"/>
      <c r="W475" s="340"/>
      <c r="X475" s="340"/>
      <c r="Y475" s="340"/>
      <c r="Z475" s="340"/>
      <c r="AA475" s="340"/>
      <c r="AB475" s="340"/>
      <c r="AC475" s="340"/>
      <c r="AD475" s="340"/>
      <c r="AE475" s="340"/>
      <c r="AF475" s="340"/>
      <c r="AG475" s="340"/>
      <c r="AH475" s="340"/>
      <c r="AI475" s="340"/>
      <c r="AJ475" s="340"/>
      <c r="AK475" s="340"/>
      <c r="AL475" s="340"/>
      <c r="AM475" s="340"/>
      <c r="AN475" s="340" t="s">
        <v>709</v>
      </c>
      <c r="AO475" s="340" t="s">
        <v>1260</v>
      </c>
      <c r="AP475" s="340" t="s">
        <v>589</v>
      </c>
      <c r="AQ475" s="340" t="s">
        <v>97</v>
      </c>
      <c r="AR475" s="340" t="s">
        <v>490</v>
      </c>
      <c r="AS475" s="340" t="s">
        <v>490</v>
      </c>
      <c r="AT475" s="340" t="s">
        <v>22</v>
      </c>
      <c r="AU475" s="340"/>
      <c r="AV475" s="340"/>
      <c r="AW475" s="340"/>
    </row>
    <row r="476" spans="1:49" ht="15" thickBot="1" x14ac:dyDescent="0.4">
      <c r="A476" s="322" t="s">
        <v>22</v>
      </c>
      <c r="B476" s="322" t="s">
        <v>1133</v>
      </c>
      <c r="C476" s="349">
        <v>10</v>
      </c>
      <c r="D476" s="340">
        <v>501502.88543619699</v>
      </c>
      <c r="E476" s="341">
        <v>0.84</v>
      </c>
      <c r="F476" s="340">
        <v>3226870.16605066</v>
      </c>
      <c r="G476" s="340"/>
      <c r="H476" s="340"/>
      <c r="I476" s="340"/>
      <c r="J476" s="340">
        <v>421262.42376640497</v>
      </c>
      <c r="K476" s="340">
        <v>421262.42376640497</v>
      </c>
      <c r="L476" s="340">
        <v>421262.42376640497</v>
      </c>
      <c r="M476" s="340">
        <v>421262.42376640497</v>
      </c>
      <c r="N476" s="340">
        <v>256970.078497507</v>
      </c>
      <c r="O476" s="340">
        <v>256970.078497507</v>
      </c>
      <c r="P476" s="340">
        <v>256970.078497507</v>
      </c>
      <c r="Q476" s="340">
        <v>256970.078497507</v>
      </c>
      <c r="R476" s="340">
        <v>256970.078497507</v>
      </c>
      <c r="S476" s="340">
        <v>256970.078497507</v>
      </c>
      <c r="T476" s="340"/>
      <c r="U476" s="340"/>
      <c r="V476" s="340"/>
      <c r="W476" s="340"/>
      <c r="X476" s="340"/>
      <c r="Y476" s="340"/>
      <c r="Z476" s="340"/>
      <c r="AA476" s="340"/>
      <c r="AB476" s="340"/>
      <c r="AC476" s="340"/>
      <c r="AD476" s="340"/>
      <c r="AE476" s="340"/>
      <c r="AF476" s="340"/>
      <c r="AG476" s="340"/>
      <c r="AH476" s="340"/>
      <c r="AI476" s="340"/>
      <c r="AJ476" s="340"/>
      <c r="AK476" s="340"/>
      <c r="AL476" s="340"/>
      <c r="AM476" s="340"/>
      <c r="AN476" s="340" t="s">
        <v>709</v>
      </c>
      <c r="AO476" s="340" t="s">
        <v>1260</v>
      </c>
      <c r="AP476" s="340" t="s">
        <v>589</v>
      </c>
      <c r="AQ476" s="340" t="s">
        <v>97</v>
      </c>
      <c r="AR476" s="340" t="s">
        <v>488</v>
      </c>
      <c r="AS476" s="340" t="s">
        <v>488</v>
      </c>
      <c r="AT476" s="340" t="s">
        <v>22</v>
      </c>
      <c r="AU476" s="340"/>
      <c r="AV476" s="340"/>
      <c r="AW476" s="340"/>
    </row>
    <row r="477" spans="1:49" ht="15" thickBot="1" x14ac:dyDescent="0.4">
      <c r="A477" s="322" t="s">
        <v>22</v>
      </c>
      <c r="B477" s="322" t="s">
        <v>1134</v>
      </c>
      <c r="C477" s="349">
        <v>10</v>
      </c>
      <c r="D477" s="340">
        <v>444905.07437945303</v>
      </c>
      <c r="E477" s="341">
        <v>0.84</v>
      </c>
      <c r="F477" s="340">
        <v>2346963.24836649</v>
      </c>
      <c r="G477" s="340"/>
      <c r="H477" s="340"/>
      <c r="I477" s="340"/>
      <c r="J477" s="340">
        <v>373720.26247874001</v>
      </c>
      <c r="K477" s="340">
        <v>373720.26247874001</v>
      </c>
      <c r="L477" s="340">
        <v>373720.26247874001</v>
      </c>
      <c r="M477" s="340">
        <v>373720.26247874001</v>
      </c>
      <c r="N477" s="340">
        <v>142013.69974192101</v>
      </c>
      <c r="O477" s="340">
        <v>142013.69974192101</v>
      </c>
      <c r="P477" s="340">
        <v>142013.69974192101</v>
      </c>
      <c r="Q477" s="340">
        <v>142013.69974192101</v>
      </c>
      <c r="R477" s="340">
        <v>142013.69974192101</v>
      </c>
      <c r="S477" s="340">
        <v>142013.69974192101</v>
      </c>
      <c r="T477" s="340"/>
      <c r="U477" s="340"/>
      <c r="V477" s="340"/>
      <c r="W477" s="340"/>
      <c r="X477" s="340"/>
      <c r="Y477" s="340"/>
      <c r="Z477" s="340"/>
      <c r="AA477" s="340"/>
      <c r="AB477" s="340"/>
      <c r="AC477" s="340"/>
      <c r="AD477" s="340"/>
      <c r="AE477" s="340"/>
      <c r="AF477" s="340"/>
      <c r="AG477" s="340"/>
      <c r="AH477" s="340"/>
      <c r="AI477" s="340"/>
      <c r="AJ477" s="340"/>
      <c r="AK477" s="340"/>
      <c r="AL477" s="340"/>
      <c r="AM477" s="340"/>
      <c r="AN477" s="340" t="s">
        <v>709</v>
      </c>
      <c r="AO477" s="340" t="s">
        <v>1260</v>
      </c>
      <c r="AP477" s="340" t="s">
        <v>589</v>
      </c>
      <c r="AQ477" s="340" t="s">
        <v>97</v>
      </c>
      <c r="AR477" s="340" t="s">
        <v>490</v>
      </c>
      <c r="AS477" s="340" t="s">
        <v>490</v>
      </c>
      <c r="AT477" s="340" t="s">
        <v>22</v>
      </c>
      <c r="AU477" s="340"/>
      <c r="AV477" s="340"/>
      <c r="AW477" s="340"/>
    </row>
    <row r="478" spans="1:49" ht="15" thickBot="1" x14ac:dyDescent="0.4">
      <c r="A478" s="322" t="s">
        <v>23</v>
      </c>
      <c r="B478" s="322" t="s">
        <v>371</v>
      </c>
      <c r="C478" s="349">
        <v>11</v>
      </c>
      <c r="D478" s="340">
        <v>350001.79194638599</v>
      </c>
      <c r="E478" s="341"/>
      <c r="F478" s="340">
        <v>3204156.0208713398</v>
      </c>
      <c r="G478" s="340"/>
      <c r="H478" s="340"/>
      <c r="I478" s="340"/>
      <c r="J478" s="340">
        <v>291286.91098830302</v>
      </c>
      <c r="K478" s="340">
        <v>291286.91098830302</v>
      </c>
      <c r="L478" s="340">
        <v>291286.91098830302</v>
      </c>
      <c r="M478" s="340">
        <v>291286.91098830302</v>
      </c>
      <c r="N478" s="340">
        <v>291286.91098830302</v>
      </c>
      <c r="O478" s="340">
        <v>291286.91098830302</v>
      </c>
      <c r="P478" s="340">
        <v>291286.91098830302</v>
      </c>
      <c r="Q478" s="340">
        <v>291286.91098830302</v>
      </c>
      <c r="R478" s="340">
        <v>291286.91098830302</v>
      </c>
      <c r="S478" s="340">
        <v>291286.91098830302</v>
      </c>
      <c r="T478" s="340">
        <v>291286.91098830302</v>
      </c>
      <c r="U478" s="340"/>
      <c r="V478" s="340"/>
      <c r="W478" s="340"/>
      <c r="X478" s="340"/>
      <c r="Y478" s="340"/>
      <c r="Z478" s="340"/>
      <c r="AA478" s="340"/>
      <c r="AB478" s="340"/>
      <c r="AC478" s="340"/>
      <c r="AD478" s="340"/>
      <c r="AE478" s="340"/>
      <c r="AF478" s="340"/>
      <c r="AG478" s="340"/>
      <c r="AH478" s="340"/>
      <c r="AI478" s="340"/>
      <c r="AJ478" s="340"/>
      <c r="AK478" s="340"/>
      <c r="AL478" s="340"/>
      <c r="AM478" s="340"/>
      <c r="AN478" s="340" t="s">
        <v>709</v>
      </c>
      <c r="AO478" s="340" t="s">
        <v>1260</v>
      </c>
      <c r="AP478" s="340" t="s">
        <v>589</v>
      </c>
      <c r="AQ478" s="340" t="s">
        <v>97</v>
      </c>
      <c r="AR478" s="340" t="s">
        <v>371</v>
      </c>
      <c r="AS478" s="340" t="s">
        <v>371</v>
      </c>
      <c r="AT478" s="340" t="s">
        <v>23</v>
      </c>
      <c r="AU478" s="340"/>
      <c r="AV478" s="340"/>
      <c r="AW478" s="340"/>
    </row>
    <row r="479" spans="1:49" ht="15" thickBot="1" x14ac:dyDescent="0.4">
      <c r="A479" s="322" t="s">
        <v>23</v>
      </c>
      <c r="B479" s="322" t="s">
        <v>833</v>
      </c>
      <c r="C479" s="349">
        <v>16</v>
      </c>
      <c r="D479" s="340">
        <v>245736.91972720501</v>
      </c>
      <c r="E479" s="341">
        <v>0.9</v>
      </c>
      <c r="F479" s="340">
        <v>3538611.6440717601</v>
      </c>
      <c r="G479" s="340"/>
      <c r="H479" s="340"/>
      <c r="I479" s="340"/>
      <c r="J479" s="340">
        <v>221163.22775448501</v>
      </c>
      <c r="K479" s="340">
        <v>221163.22775448501</v>
      </c>
      <c r="L479" s="340">
        <v>221163.22775448501</v>
      </c>
      <c r="M479" s="340">
        <v>221163.22775448501</v>
      </c>
      <c r="N479" s="340">
        <v>221163.22775448501</v>
      </c>
      <c r="O479" s="340">
        <v>221163.22775448501</v>
      </c>
      <c r="P479" s="340">
        <v>221163.22775448501</v>
      </c>
      <c r="Q479" s="340">
        <v>221163.22775448501</v>
      </c>
      <c r="R479" s="340">
        <v>221163.22775448501</v>
      </c>
      <c r="S479" s="340">
        <v>221163.22775448501</v>
      </c>
      <c r="T479" s="340">
        <v>221163.22775448501</v>
      </c>
      <c r="U479" s="340">
        <v>221163.22775448501</v>
      </c>
      <c r="V479" s="340">
        <v>221163.22775448501</v>
      </c>
      <c r="W479" s="340">
        <v>221163.22775448501</v>
      </c>
      <c r="X479" s="340">
        <v>221163.22775448501</v>
      </c>
      <c r="Y479" s="340">
        <v>221163.22775448501</v>
      </c>
      <c r="Z479" s="340"/>
      <c r="AA479" s="340"/>
      <c r="AB479" s="340"/>
      <c r="AC479" s="340"/>
      <c r="AD479" s="340"/>
      <c r="AE479" s="340"/>
      <c r="AF479" s="340"/>
      <c r="AG479" s="340"/>
      <c r="AH479" s="340"/>
      <c r="AI479" s="340"/>
      <c r="AJ479" s="340"/>
      <c r="AK479" s="340"/>
      <c r="AL479" s="340"/>
      <c r="AM479" s="340"/>
      <c r="AN479" s="340" t="s">
        <v>709</v>
      </c>
      <c r="AO479" s="340" t="s">
        <v>1260</v>
      </c>
      <c r="AP479" s="340" t="s">
        <v>589</v>
      </c>
      <c r="AQ479" s="340" t="s">
        <v>97</v>
      </c>
      <c r="AR479" s="340" t="s">
        <v>349</v>
      </c>
      <c r="AS479" s="340" t="s">
        <v>349</v>
      </c>
      <c r="AT479" s="340" t="s">
        <v>23</v>
      </c>
      <c r="AU479" s="340"/>
      <c r="AV479" s="340"/>
      <c r="AW479" s="340"/>
    </row>
    <row r="480" spans="1:49" ht="15" thickBot="1" x14ac:dyDescent="0.4">
      <c r="A480" s="322" t="s">
        <v>328</v>
      </c>
      <c r="B480" s="322" t="s">
        <v>747</v>
      </c>
      <c r="C480" s="349">
        <v>7</v>
      </c>
      <c r="D480" s="340">
        <v>195636.14</v>
      </c>
      <c r="E480" s="341">
        <v>0.85</v>
      </c>
      <c r="F480" s="340">
        <v>1164035.0330000001</v>
      </c>
      <c r="G480" s="340"/>
      <c r="H480" s="340"/>
      <c r="I480" s="340"/>
      <c r="J480" s="340">
        <v>166290.71900000001</v>
      </c>
      <c r="K480" s="340">
        <v>166290.71900000001</v>
      </c>
      <c r="L480" s="340">
        <v>166290.71900000001</v>
      </c>
      <c r="M480" s="340">
        <v>166290.71900000001</v>
      </c>
      <c r="N480" s="340">
        <v>166290.71900000001</v>
      </c>
      <c r="O480" s="340">
        <v>166290.71900000001</v>
      </c>
      <c r="P480" s="340">
        <v>166290.71900000001</v>
      </c>
      <c r="Q480" s="340"/>
      <c r="R480" s="340"/>
      <c r="S480" s="340"/>
      <c r="T480" s="340"/>
      <c r="U480" s="340"/>
      <c r="V480" s="340"/>
      <c r="W480" s="340"/>
      <c r="X480" s="340"/>
      <c r="Y480" s="340"/>
      <c r="Z480" s="340"/>
      <c r="AA480" s="340"/>
      <c r="AB480" s="340"/>
      <c r="AC480" s="340"/>
      <c r="AD480" s="340"/>
      <c r="AE480" s="340"/>
      <c r="AF480" s="340"/>
      <c r="AG480" s="340"/>
      <c r="AH480" s="340"/>
      <c r="AI480" s="340"/>
      <c r="AJ480" s="340"/>
      <c r="AK480" s="340"/>
      <c r="AL480" s="340"/>
      <c r="AM480" s="340"/>
      <c r="AN480" s="340" t="s">
        <v>709</v>
      </c>
      <c r="AO480" s="340" t="s">
        <v>1260</v>
      </c>
      <c r="AP480" s="340" t="s">
        <v>589</v>
      </c>
      <c r="AQ480" s="340" t="s">
        <v>97</v>
      </c>
      <c r="AR480" s="340" t="s">
        <v>358</v>
      </c>
      <c r="AS480" s="340" t="s">
        <v>358</v>
      </c>
      <c r="AT480" s="340" t="s">
        <v>328</v>
      </c>
      <c r="AU480" s="340"/>
      <c r="AV480" s="340"/>
      <c r="AW480" s="340"/>
    </row>
    <row r="481" spans="1:49" ht="15" thickBot="1" x14ac:dyDescent="0.4">
      <c r="A481" s="322" t="s">
        <v>22</v>
      </c>
      <c r="B481" s="322" t="s">
        <v>1135</v>
      </c>
      <c r="C481" s="349">
        <v>8</v>
      </c>
      <c r="D481" s="340">
        <v>134270.43299999999</v>
      </c>
      <c r="E481" s="341">
        <v>0.84</v>
      </c>
      <c r="F481" s="340">
        <v>622585.14373440004</v>
      </c>
      <c r="G481" s="340"/>
      <c r="H481" s="340"/>
      <c r="I481" s="340"/>
      <c r="J481" s="340">
        <v>112787.16372</v>
      </c>
      <c r="K481" s="340">
        <v>112787.16372</v>
      </c>
      <c r="L481" s="340">
        <v>112787.16372</v>
      </c>
      <c r="M481" s="340">
        <v>112787.16372</v>
      </c>
      <c r="N481" s="340">
        <v>42859.1222136</v>
      </c>
      <c r="O481" s="340">
        <v>42859.1222136</v>
      </c>
      <c r="P481" s="340">
        <v>42859.1222136</v>
      </c>
      <c r="Q481" s="340">
        <v>42859.1222136</v>
      </c>
      <c r="R481" s="340"/>
      <c r="S481" s="340"/>
      <c r="T481" s="340"/>
      <c r="U481" s="340"/>
      <c r="V481" s="340"/>
      <c r="W481" s="340"/>
      <c r="X481" s="340"/>
      <c r="Y481" s="340"/>
      <c r="Z481" s="340"/>
      <c r="AA481" s="340"/>
      <c r="AB481" s="340"/>
      <c r="AC481" s="340"/>
      <c r="AD481" s="340"/>
      <c r="AE481" s="340"/>
      <c r="AF481" s="340"/>
      <c r="AG481" s="340"/>
      <c r="AH481" s="340"/>
      <c r="AI481" s="340"/>
      <c r="AJ481" s="340"/>
      <c r="AK481" s="340"/>
      <c r="AL481" s="340"/>
      <c r="AM481" s="340"/>
      <c r="AN481" s="340" t="s">
        <v>709</v>
      </c>
      <c r="AO481" s="340" t="s">
        <v>1260</v>
      </c>
      <c r="AP481" s="340" t="s">
        <v>589</v>
      </c>
      <c r="AQ481" s="340" t="s">
        <v>97</v>
      </c>
      <c r="AR481" s="340" t="s">
        <v>490</v>
      </c>
      <c r="AS481" s="340" t="s">
        <v>490</v>
      </c>
      <c r="AT481" s="340" t="s">
        <v>22</v>
      </c>
      <c r="AU481" s="340"/>
      <c r="AV481" s="340"/>
      <c r="AW481" s="340"/>
    </row>
    <row r="482" spans="1:49" ht="15" thickBot="1" x14ac:dyDescent="0.4">
      <c r="A482" s="322" t="s">
        <v>22</v>
      </c>
      <c r="B482" s="322" t="s">
        <v>1136</v>
      </c>
      <c r="C482" s="349">
        <v>6.9</v>
      </c>
      <c r="D482" s="340">
        <v>108459.744525</v>
      </c>
      <c r="E482" s="341">
        <v>0.84</v>
      </c>
      <c r="F482" s="340">
        <v>525591.583578369</v>
      </c>
      <c r="G482" s="340"/>
      <c r="H482" s="340"/>
      <c r="I482" s="340"/>
      <c r="J482" s="340">
        <v>91106.185400999995</v>
      </c>
      <c r="K482" s="340">
        <v>91106.185400999995</v>
      </c>
      <c r="L482" s="340">
        <v>91106.185400999995</v>
      </c>
      <c r="M482" s="340">
        <v>91106.185400999995</v>
      </c>
      <c r="N482" s="340">
        <v>55574.773094609998</v>
      </c>
      <c r="O482" s="340">
        <v>55574.773094609998</v>
      </c>
      <c r="P482" s="340">
        <v>50017.295785148999</v>
      </c>
      <c r="Q482" s="340"/>
      <c r="R482" s="340"/>
      <c r="S482" s="340"/>
      <c r="T482" s="340"/>
      <c r="U482" s="340"/>
      <c r="V482" s="340"/>
      <c r="W482" s="340"/>
      <c r="X482" s="340"/>
      <c r="Y482" s="340"/>
      <c r="Z482" s="340"/>
      <c r="AA482" s="340"/>
      <c r="AB482" s="340"/>
      <c r="AC482" s="340"/>
      <c r="AD482" s="340"/>
      <c r="AE482" s="340"/>
      <c r="AF482" s="340"/>
      <c r="AG482" s="340"/>
      <c r="AH482" s="340"/>
      <c r="AI482" s="340"/>
      <c r="AJ482" s="340"/>
      <c r="AK482" s="340"/>
      <c r="AL482" s="340"/>
      <c r="AM482" s="340"/>
      <c r="AN482" s="340" t="s">
        <v>709</v>
      </c>
      <c r="AO482" s="340" t="s">
        <v>1260</v>
      </c>
      <c r="AP482" s="340" t="s">
        <v>589</v>
      </c>
      <c r="AQ482" s="340" t="s">
        <v>97</v>
      </c>
      <c r="AR482" s="340" t="s">
        <v>488</v>
      </c>
      <c r="AS482" s="340" t="s">
        <v>488</v>
      </c>
      <c r="AT482" s="340" t="s">
        <v>22</v>
      </c>
      <c r="AU482" s="340"/>
      <c r="AV482" s="340"/>
      <c r="AW482" s="340"/>
    </row>
    <row r="483" spans="1:49" ht="15" thickBot="1" x14ac:dyDescent="0.4">
      <c r="A483" s="322" t="s">
        <v>122</v>
      </c>
      <c r="B483" s="322" t="s">
        <v>367</v>
      </c>
      <c r="C483" s="349">
        <v>10</v>
      </c>
      <c r="D483" s="340">
        <v>67611.441873096002</v>
      </c>
      <c r="E483" s="341">
        <v>1.04</v>
      </c>
      <c r="F483" s="340">
        <v>703158.995480199</v>
      </c>
      <c r="G483" s="340"/>
      <c r="H483" s="340"/>
      <c r="I483" s="340"/>
      <c r="J483" s="340">
        <v>70315.899548019894</v>
      </c>
      <c r="K483" s="340">
        <v>70315.899548019894</v>
      </c>
      <c r="L483" s="340">
        <v>70315.899548019894</v>
      </c>
      <c r="M483" s="340">
        <v>70315.899548019894</v>
      </c>
      <c r="N483" s="340">
        <v>70315.899548019894</v>
      </c>
      <c r="O483" s="340">
        <v>70315.899548019894</v>
      </c>
      <c r="P483" s="340">
        <v>70315.899548019894</v>
      </c>
      <c r="Q483" s="340">
        <v>70315.899548019894</v>
      </c>
      <c r="R483" s="340">
        <v>70315.899548019894</v>
      </c>
      <c r="S483" s="340">
        <v>70315.899548019894</v>
      </c>
      <c r="T483" s="340"/>
      <c r="U483" s="340"/>
      <c r="V483" s="340"/>
      <c r="W483" s="340"/>
      <c r="X483" s="340"/>
      <c r="Y483" s="340"/>
      <c r="Z483" s="340"/>
      <c r="AA483" s="340"/>
      <c r="AB483" s="340"/>
      <c r="AC483" s="340"/>
      <c r="AD483" s="340"/>
      <c r="AE483" s="340"/>
      <c r="AF483" s="340"/>
      <c r="AG483" s="340"/>
      <c r="AH483" s="340"/>
      <c r="AI483" s="340"/>
      <c r="AJ483" s="340"/>
      <c r="AK483" s="340"/>
      <c r="AL483" s="340"/>
      <c r="AM483" s="340"/>
      <c r="AN483" s="340" t="s">
        <v>709</v>
      </c>
      <c r="AO483" s="340" t="s">
        <v>1260</v>
      </c>
      <c r="AP483" s="340" t="s">
        <v>589</v>
      </c>
      <c r="AQ483" s="340" t="s">
        <v>97</v>
      </c>
      <c r="AR483" s="340" t="s">
        <v>367</v>
      </c>
      <c r="AS483" s="340" t="s">
        <v>367</v>
      </c>
      <c r="AT483" s="340" t="s">
        <v>122</v>
      </c>
      <c r="AU483" s="340"/>
      <c r="AV483" s="340"/>
      <c r="AW483" s="340"/>
    </row>
    <row r="484" spans="1:49" ht="15" thickBot="1" x14ac:dyDescent="0.4">
      <c r="A484" s="322" t="s">
        <v>122</v>
      </c>
      <c r="B484" s="322" t="s">
        <v>1137</v>
      </c>
      <c r="C484" s="349">
        <v>10</v>
      </c>
      <c r="D484" s="340">
        <v>15060.387931853</v>
      </c>
      <c r="E484" s="341">
        <v>1.04</v>
      </c>
      <c r="F484" s="340">
        <v>156628.03449127101</v>
      </c>
      <c r="G484" s="340"/>
      <c r="H484" s="340"/>
      <c r="I484" s="340"/>
      <c r="J484" s="340">
        <v>15662.803449127099</v>
      </c>
      <c r="K484" s="340">
        <v>15662.803449127099</v>
      </c>
      <c r="L484" s="340">
        <v>15662.803449127099</v>
      </c>
      <c r="M484" s="340">
        <v>15662.803449127099</v>
      </c>
      <c r="N484" s="340">
        <v>15662.803449127099</v>
      </c>
      <c r="O484" s="340">
        <v>15662.803449127099</v>
      </c>
      <c r="P484" s="340">
        <v>15662.803449127099</v>
      </c>
      <c r="Q484" s="340">
        <v>15662.803449127099</v>
      </c>
      <c r="R484" s="340">
        <v>15662.803449127099</v>
      </c>
      <c r="S484" s="340">
        <v>15662.803449127099</v>
      </c>
      <c r="T484" s="340"/>
      <c r="U484" s="340"/>
      <c r="V484" s="340"/>
      <c r="W484" s="340"/>
      <c r="X484" s="340"/>
      <c r="Y484" s="340"/>
      <c r="Z484" s="340"/>
      <c r="AA484" s="340"/>
      <c r="AB484" s="340"/>
      <c r="AC484" s="340"/>
      <c r="AD484" s="340"/>
      <c r="AE484" s="340"/>
      <c r="AF484" s="340"/>
      <c r="AG484" s="340"/>
      <c r="AH484" s="340"/>
      <c r="AI484" s="340"/>
      <c r="AJ484" s="340"/>
      <c r="AK484" s="340"/>
      <c r="AL484" s="340"/>
      <c r="AM484" s="340"/>
      <c r="AN484" s="340" t="s">
        <v>709</v>
      </c>
      <c r="AO484" s="340" t="s">
        <v>1260</v>
      </c>
      <c r="AP484" s="340" t="s">
        <v>589</v>
      </c>
      <c r="AQ484" s="340" t="s">
        <v>97</v>
      </c>
      <c r="AR484" s="340" t="s">
        <v>367</v>
      </c>
      <c r="AS484" s="340" t="s">
        <v>367</v>
      </c>
      <c r="AT484" s="340" t="s">
        <v>122</v>
      </c>
      <c r="AU484" s="340"/>
      <c r="AV484" s="340"/>
      <c r="AW484" s="340"/>
    </row>
    <row r="485" spans="1:49" ht="15" thickBot="1" x14ac:dyDescent="0.4">
      <c r="A485" s="322" t="s">
        <v>122</v>
      </c>
      <c r="B485" s="322" t="s">
        <v>835</v>
      </c>
      <c r="C485" s="349">
        <v>15</v>
      </c>
      <c r="D485" s="340">
        <v>8854.3121348592595</v>
      </c>
      <c r="E485" s="341">
        <v>0.8</v>
      </c>
      <c r="F485" s="340">
        <v>106251.745618311</v>
      </c>
      <c r="G485" s="340"/>
      <c r="H485" s="340"/>
      <c r="I485" s="340"/>
      <c r="J485" s="340">
        <v>7083.4497078874101</v>
      </c>
      <c r="K485" s="340">
        <v>7083.4497078874101</v>
      </c>
      <c r="L485" s="340">
        <v>7083.4497078874101</v>
      </c>
      <c r="M485" s="340">
        <v>7083.4497078874101</v>
      </c>
      <c r="N485" s="340">
        <v>7083.4497078874101</v>
      </c>
      <c r="O485" s="340">
        <v>7083.4497078874101</v>
      </c>
      <c r="P485" s="340">
        <v>7083.4497078874101</v>
      </c>
      <c r="Q485" s="340">
        <v>7083.4497078874101</v>
      </c>
      <c r="R485" s="340">
        <v>7083.4497078874101</v>
      </c>
      <c r="S485" s="340">
        <v>7083.4497078874101</v>
      </c>
      <c r="T485" s="340">
        <v>7083.4497078874101</v>
      </c>
      <c r="U485" s="340">
        <v>7083.4497078874101</v>
      </c>
      <c r="V485" s="340">
        <v>7083.4497078874101</v>
      </c>
      <c r="W485" s="340">
        <v>7083.4497078874101</v>
      </c>
      <c r="X485" s="340">
        <v>7083.4497078874101</v>
      </c>
      <c r="Y485" s="340"/>
      <c r="Z485" s="340"/>
      <c r="AA485" s="340"/>
      <c r="AB485" s="340"/>
      <c r="AC485" s="340"/>
      <c r="AD485" s="340"/>
      <c r="AE485" s="340"/>
      <c r="AF485" s="340"/>
      <c r="AG485" s="340"/>
      <c r="AH485" s="340"/>
      <c r="AI485" s="340"/>
      <c r="AJ485" s="340"/>
      <c r="AK485" s="340"/>
      <c r="AL485" s="340"/>
      <c r="AM485" s="340"/>
      <c r="AN485" s="340" t="s">
        <v>709</v>
      </c>
      <c r="AO485" s="340" t="s">
        <v>1260</v>
      </c>
      <c r="AP485" s="340" t="s">
        <v>589</v>
      </c>
      <c r="AQ485" s="340" t="s">
        <v>97</v>
      </c>
      <c r="AR485" s="340" t="s">
        <v>131</v>
      </c>
      <c r="AS485" s="340" t="s">
        <v>131</v>
      </c>
      <c r="AT485" s="340" t="s">
        <v>122</v>
      </c>
      <c r="AU485" s="340"/>
      <c r="AV485" s="340"/>
      <c r="AW485" s="340"/>
    </row>
    <row r="486" spans="1:49" ht="15" thickBot="1" x14ac:dyDescent="0.4">
      <c r="A486" s="322" t="s">
        <v>122</v>
      </c>
      <c r="B486" s="322" t="s">
        <v>1064</v>
      </c>
      <c r="C486" s="349">
        <v>10</v>
      </c>
      <c r="D486" s="340">
        <v>7577.9766567001097</v>
      </c>
      <c r="E486" s="341">
        <v>1.04</v>
      </c>
      <c r="F486" s="340">
        <v>78810.957229681197</v>
      </c>
      <c r="G486" s="340"/>
      <c r="H486" s="340"/>
      <c r="I486" s="340"/>
      <c r="J486" s="340">
        <v>7881.0957229681198</v>
      </c>
      <c r="K486" s="340">
        <v>7881.0957229681198</v>
      </c>
      <c r="L486" s="340">
        <v>7881.0957229681198</v>
      </c>
      <c r="M486" s="340">
        <v>7881.0957229681198</v>
      </c>
      <c r="N486" s="340">
        <v>7881.0957229681198</v>
      </c>
      <c r="O486" s="340">
        <v>7881.0957229681198</v>
      </c>
      <c r="P486" s="340">
        <v>7881.0957229681198</v>
      </c>
      <c r="Q486" s="340">
        <v>7881.0957229681198</v>
      </c>
      <c r="R486" s="340">
        <v>7881.0957229681198</v>
      </c>
      <c r="S486" s="340">
        <v>7881.0957229681198</v>
      </c>
      <c r="T486" s="340"/>
      <c r="U486" s="340"/>
      <c r="V486" s="340"/>
      <c r="W486" s="340"/>
      <c r="X486" s="340"/>
      <c r="Y486" s="340"/>
      <c r="Z486" s="340"/>
      <c r="AA486" s="340"/>
      <c r="AB486" s="340"/>
      <c r="AC486" s="340"/>
      <c r="AD486" s="340"/>
      <c r="AE486" s="340"/>
      <c r="AF486" s="340"/>
      <c r="AG486" s="340"/>
      <c r="AH486" s="340"/>
      <c r="AI486" s="340"/>
      <c r="AJ486" s="340"/>
      <c r="AK486" s="340"/>
      <c r="AL486" s="340"/>
      <c r="AM486" s="340"/>
      <c r="AN486" s="340" t="s">
        <v>709</v>
      </c>
      <c r="AO486" s="340" t="s">
        <v>1260</v>
      </c>
      <c r="AP486" s="340" t="s">
        <v>589</v>
      </c>
      <c r="AQ486" s="340" t="s">
        <v>97</v>
      </c>
      <c r="AR486" s="340" t="s">
        <v>491</v>
      </c>
      <c r="AS486" s="340" t="s">
        <v>491</v>
      </c>
      <c r="AT486" s="340" t="s">
        <v>122</v>
      </c>
      <c r="AU486" s="340"/>
      <c r="AV486" s="340"/>
      <c r="AW486" s="340"/>
    </row>
    <row r="487" spans="1:49" ht="15" thickBot="1" x14ac:dyDescent="0.4">
      <c r="A487" s="322" t="s">
        <v>122</v>
      </c>
      <c r="B487" s="322" t="s">
        <v>1138</v>
      </c>
      <c r="C487" s="349">
        <v>10</v>
      </c>
      <c r="D487" s="340">
        <v>3078.4580780497799</v>
      </c>
      <c r="E487" s="341">
        <v>1.04</v>
      </c>
      <c r="F487" s="340">
        <v>32015.9640117177</v>
      </c>
      <c r="G487" s="340"/>
      <c r="H487" s="340"/>
      <c r="I487" s="340"/>
      <c r="J487" s="340">
        <v>3201.5964011717701</v>
      </c>
      <c r="K487" s="340">
        <v>3201.5964011717701</v>
      </c>
      <c r="L487" s="340">
        <v>3201.5964011717701</v>
      </c>
      <c r="M487" s="340">
        <v>3201.5964011717701</v>
      </c>
      <c r="N487" s="340">
        <v>3201.5964011717701</v>
      </c>
      <c r="O487" s="340">
        <v>3201.5964011717701</v>
      </c>
      <c r="P487" s="340">
        <v>3201.5964011717701</v>
      </c>
      <c r="Q487" s="340">
        <v>3201.5964011717701</v>
      </c>
      <c r="R487" s="340">
        <v>3201.5964011717701</v>
      </c>
      <c r="S487" s="340">
        <v>3201.5964011717701</v>
      </c>
      <c r="T487" s="340"/>
      <c r="U487" s="340"/>
      <c r="V487" s="340"/>
      <c r="W487" s="340"/>
      <c r="X487" s="340"/>
      <c r="Y487" s="340"/>
      <c r="Z487" s="340"/>
      <c r="AA487" s="340"/>
      <c r="AB487" s="340"/>
      <c r="AC487" s="340"/>
      <c r="AD487" s="340"/>
      <c r="AE487" s="340"/>
      <c r="AF487" s="340"/>
      <c r="AG487" s="340"/>
      <c r="AH487" s="340"/>
      <c r="AI487" s="340"/>
      <c r="AJ487" s="340"/>
      <c r="AK487" s="340"/>
      <c r="AL487" s="340"/>
      <c r="AM487" s="340"/>
      <c r="AN487" s="340" t="s">
        <v>709</v>
      </c>
      <c r="AO487" s="340" t="s">
        <v>1260</v>
      </c>
      <c r="AP487" s="340" t="s">
        <v>589</v>
      </c>
      <c r="AQ487" s="340" t="s">
        <v>97</v>
      </c>
      <c r="AR487" s="340" t="s">
        <v>491</v>
      </c>
      <c r="AS487" s="340" t="s">
        <v>491</v>
      </c>
      <c r="AT487" s="340" t="s">
        <v>122</v>
      </c>
      <c r="AU487" s="340"/>
      <c r="AV487" s="340"/>
      <c r="AW487" s="340"/>
    </row>
    <row r="488" spans="1:49" ht="15" thickBot="1" x14ac:dyDescent="0.4">
      <c r="A488" s="322" t="s">
        <v>122</v>
      </c>
      <c r="B488" s="322" t="s">
        <v>1139</v>
      </c>
      <c r="C488" s="349">
        <v>15</v>
      </c>
      <c r="D488" s="340">
        <v>1469.2263811620301</v>
      </c>
      <c r="E488" s="341">
        <v>0.8</v>
      </c>
      <c r="F488" s="340">
        <v>17630.716573944301</v>
      </c>
      <c r="G488" s="340"/>
      <c r="H488" s="340"/>
      <c r="I488" s="340"/>
      <c r="J488" s="340">
        <v>1175.3811049296201</v>
      </c>
      <c r="K488" s="340">
        <v>1175.3811049296201</v>
      </c>
      <c r="L488" s="340">
        <v>1175.3811049296201</v>
      </c>
      <c r="M488" s="340">
        <v>1175.3811049296201</v>
      </c>
      <c r="N488" s="340">
        <v>1175.3811049296201</v>
      </c>
      <c r="O488" s="340">
        <v>1175.3811049296201</v>
      </c>
      <c r="P488" s="340">
        <v>1175.3811049296201</v>
      </c>
      <c r="Q488" s="340">
        <v>1175.3811049296201</v>
      </c>
      <c r="R488" s="340">
        <v>1175.3811049296201</v>
      </c>
      <c r="S488" s="340">
        <v>1175.3811049296201</v>
      </c>
      <c r="T488" s="340">
        <v>1175.3811049296201</v>
      </c>
      <c r="U488" s="340">
        <v>1175.3811049296201</v>
      </c>
      <c r="V488" s="340">
        <v>1175.3811049296201</v>
      </c>
      <c r="W488" s="340">
        <v>1175.3811049296201</v>
      </c>
      <c r="X488" s="340">
        <v>1175.3811049296201</v>
      </c>
      <c r="Y488" s="340"/>
      <c r="Z488" s="340"/>
      <c r="AA488" s="340"/>
      <c r="AB488" s="340"/>
      <c r="AC488" s="340"/>
      <c r="AD488" s="340"/>
      <c r="AE488" s="340"/>
      <c r="AF488" s="340"/>
      <c r="AG488" s="340"/>
      <c r="AH488" s="340"/>
      <c r="AI488" s="340"/>
      <c r="AJ488" s="340"/>
      <c r="AK488" s="340"/>
      <c r="AL488" s="340"/>
      <c r="AM488" s="340"/>
      <c r="AN488" s="340" t="s">
        <v>709</v>
      </c>
      <c r="AO488" s="340" t="s">
        <v>1260</v>
      </c>
      <c r="AP488" s="340" t="s">
        <v>589</v>
      </c>
      <c r="AQ488" s="340" t="s">
        <v>97</v>
      </c>
      <c r="AR488" s="340" t="s">
        <v>131</v>
      </c>
      <c r="AS488" s="340" t="s">
        <v>131</v>
      </c>
      <c r="AT488" s="340" t="s">
        <v>122</v>
      </c>
      <c r="AU488" s="340"/>
      <c r="AV488" s="340"/>
      <c r="AW488" s="340"/>
    </row>
    <row r="489" spans="1:49" ht="15" thickBot="1" x14ac:dyDescent="0.4">
      <c r="A489" s="322" t="s">
        <v>329</v>
      </c>
      <c r="B489" s="322" t="s">
        <v>376</v>
      </c>
      <c r="C489" s="349">
        <v>20</v>
      </c>
      <c r="D489" s="340">
        <v>725380.51</v>
      </c>
      <c r="E489" s="341">
        <v>1</v>
      </c>
      <c r="F489" s="340">
        <v>12455110.1</v>
      </c>
      <c r="G489" s="340"/>
      <c r="H489" s="340"/>
      <c r="I489" s="340"/>
      <c r="J489" s="340">
        <v>725380.51</v>
      </c>
      <c r="K489" s="340">
        <v>725380.51</v>
      </c>
      <c r="L489" s="340">
        <v>725380.51</v>
      </c>
      <c r="M489" s="340">
        <v>725380.51</v>
      </c>
      <c r="N489" s="340">
        <v>725380.51</v>
      </c>
      <c r="O489" s="340">
        <v>725380.51</v>
      </c>
      <c r="P489" s="340">
        <v>725380.51</v>
      </c>
      <c r="Q489" s="340">
        <v>725380.51</v>
      </c>
      <c r="R489" s="340">
        <v>725380.51</v>
      </c>
      <c r="S489" s="340">
        <v>538789.59</v>
      </c>
      <c r="T489" s="340">
        <v>538789.59</v>
      </c>
      <c r="U489" s="340">
        <v>538789.59</v>
      </c>
      <c r="V489" s="340">
        <v>538789.59</v>
      </c>
      <c r="W489" s="340">
        <v>538789.59</v>
      </c>
      <c r="X489" s="340">
        <v>538789.59</v>
      </c>
      <c r="Y489" s="340">
        <v>538789.59</v>
      </c>
      <c r="Z489" s="340">
        <v>538789.59</v>
      </c>
      <c r="AA489" s="340">
        <v>538789.59</v>
      </c>
      <c r="AB489" s="340">
        <v>538789.59</v>
      </c>
      <c r="AC489" s="340">
        <v>538789.59</v>
      </c>
      <c r="AD489" s="340"/>
      <c r="AE489" s="340"/>
      <c r="AF489" s="340"/>
      <c r="AG489" s="340"/>
      <c r="AH489" s="340"/>
      <c r="AI489" s="340"/>
      <c r="AJ489" s="340"/>
      <c r="AK489" s="340"/>
      <c r="AL489" s="340"/>
      <c r="AM489" s="340"/>
      <c r="AN489" s="340" t="s">
        <v>709</v>
      </c>
      <c r="AO489" s="340" t="s">
        <v>1261</v>
      </c>
      <c r="AP489" s="340" t="s">
        <v>591</v>
      </c>
      <c r="AQ489" s="340" t="s">
        <v>199</v>
      </c>
      <c r="AR489" s="340" t="s">
        <v>376</v>
      </c>
      <c r="AS489" s="340" t="s">
        <v>376</v>
      </c>
      <c r="AT489" s="340" t="s">
        <v>329</v>
      </c>
      <c r="AU489" s="340"/>
      <c r="AV489" s="340"/>
      <c r="AW489" s="340"/>
    </row>
    <row r="490" spans="1:49" ht="15" thickBot="1" x14ac:dyDescent="0.4">
      <c r="A490" s="322" t="s">
        <v>329</v>
      </c>
      <c r="B490" s="322" t="s">
        <v>821</v>
      </c>
      <c r="C490" s="349">
        <v>20</v>
      </c>
      <c r="D490" s="340">
        <v>290204.21399999998</v>
      </c>
      <c r="E490" s="341">
        <v>1</v>
      </c>
      <c r="F490" s="340">
        <v>5358075.68</v>
      </c>
      <c r="G490" s="340"/>
      <c r="H490" s="340"/>
      <c r="I490" s="340"/>
      <c r="J490" s="340">
        <v>290204.21399999998</v>
      </c>
      <c r="K490" s="340">
        <v>290204.21399999998</v>
      </c>
      <c r="L490" s="340">
        <v>290204.21399999998</v>
      </c>
      <c r="M490" s="340">
        <v>290204.21399999998</v>
      </c>
      <c r="N490" s="340">
        <v>290204.21399999998</v>
      </c>
      <c r="O490" s="340">
        <v>290204.21000000002</v>
      </c>
      <c r="P490" s="340">
        <v>290204.21000000002</v>
      </c>
      <c r="Q490" s="340">
        <v>290204.21000000002</v>
      </c>
      <c r="R490" s="340">
        <v>290204.21000000002</v>
      </c>
      <c r="S490" s="340">
        <v>249657.98</v>
      </c>
      <c r="T490" s="340">
        <v>249657.98</v>
      </c>
      <c r="U490" s="340">
        <v>249657.98</v>
      </c>
      <c r="V490" s="340">
        <v>249657.98</v>
      </c>
      <c r="W490" s="340">
        <v>249657.98</v>
      </c>
      <c r="X490" s="340">
        <v>249657.98</v>
      </c>
      <c r="Y490" s="340">
        <v>249657.98</v>
      </c>
      <c r="Z490" s="340">
        <v>249657.98</v>
      </c>
      <c r="AA490" s="340">
        <v>249657.98</v>
      </c>
      <c r="AB490" s="340">
        <v>249657.98</v>
      </c>
      <c r="AC490" s="340">
        <v>249657.98</v>
      </c>
      <c r="AD490" s="340"/>
      <c r="AE490" s="340"/>
      <c r="AF490" s="340"/>
      <c r="AG490" s="340"/>
      <c r="AH490" s="340"/>
      <c r="AI490" s="340"/>
      <c r="AJ490" s="340"/>
      <c r="AK490" s="340"/>
      <c r="AL490" s="340"/>
      <c r="AM490" s="340"/>
      <c r="AN490" s="340" t="s">
        <v>709</v>
      </c>
      <c r="AO490" s="340" t="s">
        <v>1261</v>
      </c>
      <c r="AP490" s="340" t="s">
        <v>591</v>
      </c>
      <c r="AQ490" s="340" t="s">
        <v>199</v>
      </c>
      <c r="AR490" s="340" t="s">
        <v>370</v>
      </c>
      <c r="AS490" s="340" t="s">
        <v>370</v>
      </c>
      <c r="AT490" s="340" t="s">
        <v>329</v>
      </c>
      <c r="AU490" s="340"/>
      <c r="AV490" s="340"/>
      <c r="AW490" s="340"/>
    </row>
    <row r="491" spans="1:49" ht="15" thickBot="1" x14ac:dyDescent="0.4">
      <c r="A491" s="322" t="s">
        <v>329</v>
      </c>
      <c r="B491" s="322" t="s">
        <v>826</v>
      </c>
      <c r="C491" s="349">
        <v>20</v>
      </c>
      <c r="D491" s="340">
        <v>263637.44099999999</v>
      </c>
      <c r="E491" s="341">
        <v>1</v>
      </c>
      <c r="F491" s="340">
        <v>4871491.37</v>
      </c>
      <c r="G491" s="340"/>
      <c r="H491" s="340"/>
      <c r="I491" s="340"/>
      <c r="J491" s="340">
        <v>263637.44099999999</v>
      </c>
      <c r="K491" s="340">
        <v>263637.44099999999</v>
      </c>
      <c r="L491" s="340">
        <v>263637.44099999999</v>
      </c>
      <c r="M491" s="340">
        <v>263637.44099999999</v>
      </c>
      <c r="N491" s="340">
        <v>263637.44099999999</v>
      </c>
      <c r="O491" s="340">
        <v>263637.44</v>
      </c>
      <c r="P491" s="340">
        <v>263637.44</v>
      </c>
      <c r="Q491" s="340">
        <v>263637.44</v>
      </c>
      <c r="R491" s="340">
        <v>263637.44</v>
      </c>
      <c r="S491" s="340">
        <v>227159.49</v>
      </c>
      <c r="T491" s="340">
        <v>227159.49</v>
      </c>
      <c r="U491" s="340">
        <v>227159.49</v>
      </c>
      <c r="V491" s="340">
        <v>227159.49</v>
      </c>
      <c r="W491" s="340">
        <v>227159.49</v>
      </c>
      <c r="X491" s="340">
        <v>227159.49</v>
      </c>
      <c r="Y491" s="340">
        <v>227159.49</v>
      </c>
      <c r="Z491" s="340">
        <v>227159.49</v>
      </c>
      <c r="AA491" s="340">
        <v>227159.49</v>
      </c>
      <c r="AB491" s="340">
        <v>227159.49</v>
      </c>
      <c r="AC491" s="340">
        <v>227159.49</v>
      </c>
      <c r="AD491" s="340"/>
      <c r="AE491" s="340"/>
      <c r="AF491" s="340"/>
      <c r="AG491" s="340"/>
      <c r="AH491" s="340"/>
      <c r="AI491" s="340"/>
      <c r="AJ491" s="340"/>
      <c r="AK491" s="340"/>
      <c r="AL491" s="340"/>
      <c r="AM491" s="340"/>
      <c r="AN491" s="340" t="s">
        <v>709</v>
      </c>
      <c r="AO491" s="340" t="s">
        <v>1261</v>
      </c>
      <c r="AP491" s="340" t="s">
        <v>591</v>
      </c>
      <c r="AQ491" s="340" t="s">
        <v>199</v>
      </c>
      <c r="AR491" s="340" t="s">
        <v>370</v>
      </c>
      <c r="AS491" s="340" t="s">
        <v>370</v>
      </c>
      <c r="AT491" s="340" t="s">
        <v>329</v>
      </c>
      <c r="AU491" s="340"/>
      <c r="AV491" s="340"/>
      <c r="AW491" s="340"/>
    </row>
    <row r="492" spans="1:49" ht="15" thickBot="1" x14ac:dyDescent="0.4">
      <c r="A492" s="322" t="s">
        <v>22</v>
      </c>
      <c r="B492" s="322" t="s">
        <v>818</v>
      </c>
      <c r="C492" s="349">
        <v>10</v>
      </c>
      <c r="D492" s="340">
        <v>253740.334</v>
      </c>
      <c r="E492" s="341">
        <v>1</v>
      </c>
      <c r="F492" s="340">
        <v>2100939.2400000002</v>
      </c>
      <c r="G492" s="340"/>
      <c r="H492" s="340"/>
      <c r="I492" s="340"/>
      <c r="J492" s="340">
        <v>253740.334</v>
      </c>
      <c r="K492" s="340">
        <v>253740.334</v>
      </c>
      <c r="L492" s="340">
        <v>253740.334</v>
      </c>
      <c r="M492" s="340">
        <v>253740.334</v>
      </c>
      <c r="N492" s="340">
        <v>253740.334</v>
      </c>
      <c r="O492" s="340">
        <v>253740.33</v>
      </c>
      <c r="P492" s="340">
        <v>144624.31</v>
      </c>
      <c r="Q492" s="340">
        <v>144624.31</v>
      </c>
      <c r="R492" s="340">
        <v>144624.31</v>
      </c>
      <c r="S492" s="340">
        <v>144624.31</v>
      </c>
      <c r="T492" s="340"/>
      <c r="U492" s="340"/>
      <c r="V492" s="340"/>
      <c r="W492" s="340"/>
      <c r="X492" s="340"/>
      <c r="Y492" s="340"/>
      <c r="Z492" s="340"/>
      <c r="AA492" s="340"/>
      <c r="AB492" s="340"/>
      <c r="AC492" s="340"/>
      <c r="AD492" s="340"/>
      <c r="AE492" s="340"/>
      <c r="AF492" s="340"/>
      <c r="AG492" s="340"/>
      <c r="AH492" s="340"/>
      <c r="AI492" s="340"/>
      <c r="AJ492" s="340"/>
      <c r="AK492" s="340"/>
      <c r="AL492" s="340"/>
      <c r="AM492" s="340"/>
      <c r="AN492" s="340" t="s">
        <v>709</v>
      </c>
      <c r="AO492" s="340" t="s">
        <v>1261</v>
      </c>
      <c r="AP492" s="340" t="s">
        <v>591</v>
      </c>
      <c r="AQ492" s="340" t="s">
        <v>199</v>
      </c>
      <c r="AR492" s="340" t="s">
        <v>490</v>
      </c>
      <c r="AS492" s="340" t="s">
        <v>490</v>
      </c>
      <c r="AT492" s="340" t="s">
        <v>22</v>
      </c>
      <c r="AU492" s="340"/>
      <c r="AV492" s="340"/>
      <c r="AW492" s="340"/>
    </row>
    <row r="493" spans="1:49" ht="15" thickBot="1" x14ac:dyDescent="0.4">
      <c r="A493" s="322" t="s">
        <v>22</v>
      </c>
      <c r="B493" s="322" t="s">
        <v>830</v>
      </c>
      <c r="C493" s="349">
        <v>10</v>
      </c>
      <c r="D493" s="340">
        <v>194134.52100000001</v>
      </c>
      <c r="E493" s="341">
        <v>1</v>
      </c>
      <c r="F493" s="340">
        <v>1623223.6</v>
      </c>
      <c r="G493" s="340"/>
      <c r="H493" s="340"/>
      <c r="I493" s="340"/>
      <c r="J493" s="340">
        <v>194134.52100000001</v>
      </c>
      <c r="K493" s="340">
        <v>194134.52100000001</v>
      </c>
      <c r="L493" s="340">
        <v>194134.52100000001</v>
      </c>
      <c r="M493" s="340">
        <v>194134.52100000001</v>
      </c>
      <c r="N493" s="340">
        <v>194134.52100000001</v>
      </c>
      <c r="O493" s="340">
        <v>194134.52</v>
      </c>
      <c r="P493" s="340">
        <v>114604.12</v>
      </c>
      <c r="Q493" s="340">
        <v>114604.12</v>
      </c>
      <c r="R493" s="340">
        <v>114604.12</v>
      </c>
      <c r="S493" s="340">
        <v>114604.12</v>
      </c>
      <c r="T493" s="340"/>
      <c r="U493" s="340"/>
      <c r="V493" s="340"/>
      <c r="W493" s="340"/>
      <c r="X493" s="340"/>
      <c r="Y493" s="340"/>
      <c r="Z493" s="340"/>
      <c r="AA493" s="340"/>
      <c r="AB493" s="340"/>
      <c r="AC493" s="340"/>
      <c r="AD493" s="340"/>
      <c r="AE493" s="340"/>
      <c r="AF493" s="340"/>
      <c r="AG493" s="340"/>
      <c r="AH493" s="340"/>
      <c r="AI493" s="340"/>
      <c r="AJ493" s="340"/>
      <c r="AK493" s="340"/>
      <c r="AL493" s="340"/>
      <c r="AM493" s="340"/>
      <c r="AN493" s="340" t="s">
        <v>709</v>
      </c>
      <c r="AO493" s="340" t="s">
        <v>1261</v>
      </c>
      <c r="AP493" s="340" t="s">
        <v>591</v>
      </c>
      <c r="AQ493" s="340" t="s">
        <v>199</v>
      </c>
      <c r="AR493" s="340" t="s">
        <v>488</v>
      </c>
      <c r="AS493" s="340" t="s">
        <v>488</v>
      </c>
      <c r="AT493" s="340" t="s">
        <v>22</v>
      </c>
      <c r="AU493" s="340"/>
      <c r="AV493" s="340"/>
      <c r="AW493" s="340"/>
    </row>
    <row r="494" spans="1:49" ht="15" thickBot="1" x14ac:dyDescent="0.4">
      <c r="A494" s="322" t="s">
        <v>23</v>
      </c>
      <c r="B494" s="322" t="s">
        <v>1132</v>
      </c>
      <c r="C494" s="349">
        <v>19</v>
      </c>
      <c r="D494" s="340">
        <v>32606.683700000001</v>
      </c>
      <c r="E494" s="341">
        <v>1</v>
      </c>
      <c r="F494" s="340">
        <v>619526.99100000004</v>
      </c>
      <c r="G494" s="340"/>
      <c r="H494" s="340"/>
      <c r="I494" s="340"/>
      <c r="J494" s="340">
        <v>32606.683700000001</v>
      </c>
      <c r="K494" s="340">
        <v>32606.683700000001</v>
      </c>
      <c r="L494" s="340">
        <v>32606.683700000001</v>
      </c>
      <c r="M494" s="340">
        <v>32606.683700000001</v>
      </c>
      <c r="N494" s="340">
        <v>32606.683700000001</v>
      </c>
      <c r="O494" s="340">
        <v>32606.684000000001</v>
      </c>
      <c r="P494" s="340">
        <v>32606.684000000001</v>
      </c>
      <c r="Q494" s="340">
        <v>32606.684000000001</v>
      </c>
      <c r="R494" s="340">
        <v>32606.684000000001</v>
      </c>
      <c r="S494" s="340">
        <v>32606.684000000001</v>
      </c>
      <c r="T494" s="340">
        <v>32606.684000000001</v>
      </c>
      <c r="U494" s="340">
        <v>32606.684000000001</v>
      </c>
      <c r="V494" s="340">
        <v>32606.684000000001</v>
      </c>
      <c r="W494" s="340">
        <v>32606.684000000001</v>
      </c>
      <c r="X494" s="340">
        <v>32606.684000000001</v>
      </c>
      <c r="Y494" s="340">
        <v>32606.684000000001</v>
      </c>
      <c r="Z494" s="340">
        <v>32606.684000000001</v>
      </c>
      <c r="AA494" s="340">
        <v>32606.684000000001</v>
      </c>
      <c r="AB494" s="340">
        <v>32606.684000000001</v>
      </c>
      <c r="AC494" s="340"/>
      <c r="AD494" s="340"/>
      <c r="AE494" s="340"/>
      <c r="AF494" s="340"/>
      <c r="AG494" s="340"/>
      <c r="AH494" s="340"/>
      <c r="AI494" s="340"/>
      <c r="AJ494" s="340"/>
      <c r="AK494" s="340"/>
      <c r="AL494" s="340"/>
      <c r="AM494" s="340"/>
      <c r="AN494" s="340" t="s">
        <v>709</v>
      </c>
      <c r="AO494" s="340" t="s">
        <v>1261</v>
      </c>
      <c r="AP494" s="340" t="s">
        <v>591</v>
      </c>
      <c r="AQ494" s="340" t="s">
        <v>199</v>
      </c>
      <c r="AR494" s="340" t="s">
        <v>621</v>
      </c>
      <c r="AS494" s="340" t="s">
        <v>621</v>
      </c>
      <c r="AT494" s="340" t="s">
        <v>23</v>
      </c>
      <c r="AU494" s="340"/>
      <c r="AV494" s="340"/>
      <c r="AW494" s="340"/>
    </row>
    <row r="495" spans="1:49" ht="15" thickBot="1" x14ac:dyDescent="0.4">
      <c r="A495" s="322" t="s">
        <v>22</v>
      </c>
      <c r="B495" s="322" t="s">
        <v>823</v>
      </c>
      <c r="C495" s="349">
        <v>6.9</v>
      </c>
      <c r="D495" s="340">
        <v>17541.5625</v>
      </c>
      <c r="E495" s="341">
        <v>1</v>
      </c>
      <c r="F495" s="340">
        <v>114522.01300000001</v>
      </c>
      <c r="G495" s="340"/>
      <c r="H495" s="340"/>
      <c r="I495" s="340"/>
      <c r="J495" s="340">
        <v>17541.5625</v>
      </c>
      <c r="K495" s="340">
        <v>17541.5625</v>
      </c>
      <c r="L495" s="340">
        <v>17541.5625</v>
      </c>
      <c r="M495" s="340">
        <v>17541.5625</v>
      </c>
      <c r="N495" s="340">
        <v>17541.5625</v>
      </c>
      <c r="O495" s="340">
        <v>17541.562999999998</v>
      </c>
      <c r="P495" s="340">
        <v>9272.6383000000005</v>
      </c>
      <c r="Q495" s="340"/>
      <c r="R495" s="340"/>
      <c r="S495" s="340"/>
      <c r="T495" s="340"/>
      <c r="U495" s="340"/>
      <c r="V495" s="340"/>
      <c r="W495" s="340"/>
      <c r="X495" s="340"/>
      <c r="Y495" s="340"/>
      <c r="Z495" s="340"/>
      <c r="AA495" s="340"/>
      <c r="AB495" s="340"/>
      <c r="AC495" s="340"/>
      <c r="AD495" s="340"/>
      <c r="AE495" s="340"/>
      <c r="AF495" s="340"/>
      <c r="AG495" s="340"/>
      <c r="AH495" s="340"/>
      <c r="AI495" s="340"/>
      <c r="AJ495" s="340"/>
      <c r="AK495" s="340"/>
      <c r="AL495" s="340"/>
      <c r="AM495" s="340"/>
      <c r="AN495" s="340" t="s">
        <v>709</v>
      </c>
      <c r="AO495" s="340" t="s">
        <v>1261</v>
      </c>
      <c r="AP495" s="340" t="s">
        <v>591</v>
      </c>
      <c r="AQ495" s="340" t="s">
        <v>199</v>
      </c>
      <c r="AR495" s="340" t="s">
        <v>488</v>
      </c>
      <c r="AS495" s="340" t="s">
        <v>488</v>
      </c>
      <c r="AT495" s="340" t="s">
        <v>22</v>
      </c>
      <c r="AU495" s="340"/>
      <c r="AV495" s="340"/>
      <c r="AW495" s="340"/>
    </row>
    <row r="496" spans="1:49" ht="15" thickBot="1" x14ac:dyDescent="0.4">
      <c r="A496" s="322" t="s">
        <v>122</v>
      </c>
      <c r="B496" s="322" t="s">
        <v>367</v>
      </c>
      <c r="C496" s="349">
        <v>10</v>
      </c>
      <c r="D496" s="340">
        <v>6384.2155899999998</v>
      </c>
      <c r="E496" s="341">
        <v>1</v>
      </c>
      <c r="F496" s="340">
        <v>63842.155899999998</v>
      </c>
      <c r="G496" s="340"/>
      <c r="H496" s="340"/>
      <c r="I496" s="340"/>
      <c r="J496" s="340">
        <v>6384.2155899999998</v>
      </c>
      <c r="K496" s="340">
        <v>6384.2155899999998</v>
      </c>
      <c r="L496" s="340">
        <v>6384.2155899999998</v>
      </c>
      <c r="M496" s="340">
        <v>6384.2155899999998</v>
      </c>
      <c r="N496" s="340">
        <v>6384.2155899999998</v>
      </c>
      <c r="O496" s="340">
        <v>6384.2156000000004</v>
      </c>
      <c r="P496" s="340">
        <v>6384.2156000000004</v>
      </c>
      <c r="Q496" s="340">
        <v>6384.2156000000004</v>
      </c>
      <c r="R496" s="340">
        <v>6384.2156000000004</v>
      </c>
      <c r="S496" s="340">
        <v>6384.2156000000004</v>
      </c>
      <c r="T496" s="340"/>
      <c r="U496" s="340"/>
      <c r="V496" s="340"/>
      <c r="W496" s="340"/>
      <c r="X496" s="340"/>
      <c r="Y496" s="340"/>
      <c r="Z496" s="340"/>
      <c r="AA496" s="340"/>
      <c r="AB496" s="340"/>
      <c r="AC496" s="340"/>
      <c r="AD496" s="340"/>
      <c r="AE496" s="340"/>
      <c r="AF496" s="340"/>
      <c r="AG496" s="340"/>
      <c r="AH496" s="340"/>
      <c r="AI496" s="340"/>
      <c r="AJ496" s="340"/>
      <c r="AK496" s="340"/>
      <c r="AL496" s="340"/>
      <c r="AM496" s="340"/>
      <c r="AN496" s="340" t="s">
        <v>709</v>
      </c>
      <c r="AO496" s="340" t="s">
        <v>1261</v>
      </c>
      <c r="AP496" s="340" t="s">
        <v>591</v>
      </c>
      <c r="AQ496" s="340" t="s">
        <v>199</v>
      </c>
      <c r="AR496" s="340" t="s">
        <v>367</v>
      </c>
      <c r="AS496" s="340" t="s">
        <v>367</v>
      </c>
      <c r="AT496" s="340" t="s">
        <v>122</v>
      </c>
      <c r="AU496" s="340"/>
      <c r="AV496" s="340"/>
      <c r="AW496" s="340"/>
    </row>
    <row r="497" spans="1:49" ht="15" thickBot="1" x14ac:dyDescent="0.4">
      <c r="A497" s="322" t="s">
        <v>22</v>
      </c>
      <c r="B497" s="322" t="s">
        <v>825</v>
      </c>
      <c r="C497" s="349">
        <v>8</v>
      </c>
      <c r="D497" s="340">
        <v>5227.3856299999998</v>
      </c>
      <c r="E497" s="341">
        <v>1</v>
      </c>
      <c r="F497" s="340">
        <v>37323.5334</v>
      </c>
      <c r="G497" s="340"/>
      <c r="H497" s="340"/>
      <c r="I497" s="340"/>
      <c r="J497" s="340">
        <v>5227.3856299999998</v>
      </c>
      <c r="K497" s="340">
        <v>5227.3856299999998</v>
      </c>
      <c r="L497" s="340">
        <v>5227.3856299999998</v>
      </c>
      <c r="M497" s="340">
        <v>5227.3856299999998</v>
      </c>
      <c r="N497" s="340">
        <v>5227.3856299999998</v>
      </c>
      <c r="O497" s="340">
        <v>5227.3855999999996</v>
      </c>
      <c r="P497" s="340">
        <v>2979.6098000000002</v>
      </c>
      <c r="Q497" s="340">
        <v>2979.6098000000002</v>
      </c>
      <c r="R497" s="340"/>
      <c r="S497" s="340"/>
      <c r="T497" s="340"/>
      <c r="U497" s="340"/>
      <c r="V497" s="340"/>
      <c r="W497" s="340"/>
      <c r="X497" s="340"/>
      <c r="Y497" s="340"/>
      <c r="Z497" s="340"/>
      <c r="AA497" s="340"/>
      <c r="AB497" s="340"/>
      <c r="AC497" s="340"/>
      <c r="AD497" s="340"/>
      <c r="AE497" s="340"/>
      <c r="AF497" s="340"/>
      <c r="AG497" s="340"/>
      <c r="AH497" s="340"/>
      <c r="AI497" s="340"/>
      <c r="AJ497" s="340"/>
      <c r="AK497" s="340"/>
      <c r="AL497" s="340"/>
      <c r="AM497" s="340"/>
      <c r="AN497" s="340" t="s">
        <v>709</v>
      </c>
      <c r="AO497" s="340" t="s">
        <v>1261</v>
      </c>
      <c r="AP497" s="340" t="s">
        <v>591</v>
      </c>
      <c r="AQ497" s="340" t="s">
        <v>199</v>
      </c>
      <c r="AR497" s="340" t="s">
        <v>490</v>
      </c>
      <c r="AS497" s="340" t="s">
        <v>490</v>
      </c>
      <c r="AT497" s="340" t="s">
        <v>22</v>
      </c>
      <c r="AU497" s="340"/>
      <c r="AV497" s="340"/>
      <c r="AW497" s="340"/>
    </row>
    <row r="498" spans="1:49" ht="15" thickBot="1" x14ac:dyDescent="0.4">
      <c r="A498" s="322" t="s">
        <v>23</v>
      </c>
      <c r="B498" s="322" t="s">
        <v>833</v>
      </c>
      <c r="C498" s="349">
        <v>16</v>
      </c>
      <c r="D498" s="340">
        <v>4987.4008199999998</v>
      </c>
      <c r="E498" s="341">
        <v>1</v>
      </c>
      <c r="F498" s="340">
        <v>79798.413100000005</v>
      </c>
      <c r="G498" s="340"/>
      <c r="H498" s="340"/>
      <c r="I498" s="340"/>
      <c r="J498" s="340">
        <v>4987.4008199999998</v>
      </c>
      <c r="K498" s="340">
        <v>4987.4008199999998</v>
      </c>
      <c r="L498" s="340">
        <v>4987.4008199999998</v>
      </c>
      <c r="M498" s="340">
        <v>4987.4008199999998</v>
      </c>
      <c r="N498" s="340">
        <v>4987.4008199999998</v>
      </c>
      <c r="O498" s="340">
        <v>4987.4008000000003</v>
      </c>
      <c r="P498" s="340">
        <v>4987.4008000000003</v>
      </c>
      <c r="Q498" s="340">
        <v>4987.4008000000003</v>
      </c>
      <c r="R498" s="340">
        <v>4987.4008000000003</v>
      </c>
      <c r="S498" s="340">
        <v>4987.4008000000003</v>
      </c>
      <c r="T498" s="340">
        <v>4987.4008000000003</v>
      </c>
      <c r="U498" s="340">
        <v>4987.4008000000003</v>
      </c>
      <c r="V498" s="340">
        <v>4987.4008000000003</v>
      </c>
      <c r="W498" s="340">
        <v>4987.4008000000003</v>
      </c>
      <c r="X498" s="340">
        <v>4987.4008000000003</v>
      </c>
      <c r="Y498" s="340">
        <v>4987.4008000000003</v>
      </c>
      <c r="Z498" s="340"/>
      <c r="AA498" s="340"/>
      <c r="AB498" s="340"/>
      <c r="AC498" s="340"/>
      <c r="AD498" s="340"/>
      <c r="AE498" s="340"/>
      <c r="AF498" s="340"/>
      <c r="AG498" s="340"/>
      <c r="AH498" s="340"/>
      <c r="AI498" s="340"/>
      <c r="AJ498" s="340"/>
      <c r="AK498" s="340"/>
      <c r="AL498" s="340"/>
      <c r="AM498" s="340"/>
      <c r="AN498" s="340" t="s">
        <v>709</v>
      </c>
      <c r="AO498" s="340" t="s">
        <v>1261</v>
      </c>
      <c r="AP498" s="340" t="s">
        <v>591</v>
      </c>
      <c r="AQ498" s="340" t="s">
        <v>199</v>
      </c>
      <c r="AR498" s="340" t="s">
        <v>349</v>
      </c>
      <c r="AS498" s="340" t="s">
        <v>349</v>
      </c>
      <c r="AT498" s="340" t="s">
        <v>23</v>
      </c>
      <c r="AU498" s="340"/>
      <c r="AV498" s="340"/>
      <c r="AW498" s="340"/>
    </row>
    <row r="499" spans="1:49" ht="15" thickBot="1" x14ac:dyDescent="0.4">
      <c r="A499" s="322" t="s">
        <v>329</v>
      </c>
      <c r="B499" s="322" t="s">
        <v>836</v>
      </c>
      <c r="C499" s="349">
        <v>20</v>
      </c>
      <c r="D499" s="340">
        <v>3396.19328</v>
      </c>
      <c r="E499" s="341">
        <v>1</v>
      </c>
      <c r="F499" s="340">
        <v>63989.965199999999</v>
      </c>
      <c r="G499" s="340"/>
      <c r="H499" s="340"/>
      <c r="I499" s="340"/>
      <c r="J499" s="340">
        <v>3396.19328</v>
      </c>
      <c r="K499" s="340">
        <v>3396.19328</v>
      </c>
      <c r="L499" s="340">
        <v>3396.19328</v>
      </c>
      <c r="M499" s="340">
        <v>3396.19328</v>
      </c>
      <c r="N499" s="340">
        <v>3396.19328</v>
      </c>
      <c r="O499" s="340">
        <v>3396.1932999999999</v>
      </c>
      <c r="P499" s="340">
        <v>3396.1932999999999</v>
      </c>
      <c r="Q499" s="340">
        <v>3396.1932999999999</v>
      </c>
      <c r="R499" s="340">
        <v>3396.1932999999999</v>
      </c>
      <c r="S499" s="340">
        <v>3038.5659999999998</v>
      </c>
      <c r="T499" s="340">
        <v>3038.5659999999998</v>
      </c>
      <c r="U499" s="340">
        <v>3038.5659999999998</v>
      </c>
      <c r="V499" s="340">
        <v>3038.5659999999998</v>
      </c>
      <c r="W499" s="340">
        <v>3038.5659999999998</v>
      </c>
      <c r="X499" s="340">
        <v>3038.5659999999998</v>
      </c>
      <c r="Y499" s="340">
        <v>3038.5659999999998</v>
      </c>
      <c r="Z499" s="340">
        <v>3038.5659999999998</v>
      </c>
      <c r="AA499" s="340">
        <v>3038.5659999999998</v>
      </c>
      <c r="AB499" s="340">
        <v>3038.5659999999998</v>
      </c>
      <c r="AC499" s="340">
        <v>3038.5659999999998</v>
      </c>
      <c r="AD499" s="340"/>
      <c r="AE499" s="340"/>
      <c r="AF499" s="340"/>
      <c r="AG499" s="340"/>
      <c r="AH499" s="340"/>
      <c r="AI499" s="340"/>
      <c r="AJ499" s="340"/>
      <c r="AK499" s="340"/>
      <c r="AL499" s="340"/>
      <c r="AM499" s="340"/>
      <c r="AN499" s="340" t="s">
        <v>709</v>
      </c>
      <c r="AO499" s="340" t="s">
        <v>1261</v>
      </c>
      <c r="AP499" s="340" t="s">
        <v>591</v>
      </c>
      <c r="AQ499" s="340" t="s">
        <v>199</v>
      </c>
      <c r="AR499" s="340" t="s">
        <v>370</v>
      </c>
      <c r="AS499" s="340" t="s">
        <v>370</v>
      </c>
      <c r="AT499" s="340" t="s">
        <v>329</v>
      </c>
      <c r="AU499" s="340"/>
      <c r="AV499" s="340"/>
      <c r="AW499" s="340"/>
    </row>
    <row r="500" spans="1:49" ht="15" thickBot="1" x14ac:dyDescent="0.4">
      <c r="A500" s="322" t="s">
        <v>23</v>
      </c>
      <c r="B500" s="322" t="s">
        <v>371</v>
      </c>
      <c r="C500" s="349">
        <v>11</v>
      </c>
      <c r="D500" s="340">
        <v>1446.94876</v>
      </c>
      <c r="E500" s="341">
        <v>1</v>
      </c>
      <c r="F500" s="340">
        <v>15916.436299999999</v>
      </c>
      <c r="G500" s="340"/>
      <c r="H500" s="340"/>
      <c r="I500" s="340"/>
      <c r="J500" s="340">
        <v>1446.94876</v>
      </c>
      <c r="K500" s="340">
        <v>1446.94876</v>
      </c>
      <c r="L500" s="340">
        <v>1446.94876</v>
      </c>
      <c r="M500" s="340">
        <v>1446.94876</v>
      </c>
      <c r="N500" s="340">
        <v>1446.94876</v>
      </c>
      <c r="O500" s="340">
        <v>1446.9487999999999</v>
      </c>
      <c r="P500" s="340">
        <v>1446.9487999999999</v>
      </c>
      <c r="Q500" s="340">
        <v>1446.9487999999999</v>
      </c>
      <c r="R500" s="340">
        <v>1446.9487999999999</v>
      </c>
      <c r="S500" s="340">
        <v>1446.9487999999999</v>
      </c>
      <c r="T500" s="340">
        <v>1446.9487999999999</v>
      </c>
      <c r="U500" s="340"/>
      <c r="V500" s="340"/>
      <c r="W500" s="340"/>
      <c r="X500" s="340"/>
      <c r="Y500" s="340"/>
      <c r="Z500" s="340"/>
      <c r="AA500" s="340"/>
      <c r="AB500" s="340"/>
      <c r="AC500" s="340"/>
      <c r="AD500" s="340"/>
      <c r="AE500" s="340"/>
      <c r="AF500" s="340"/>
      <c r="AG500" s="340"/>
      <c r="AH500" s="340"/>
      <c r="AI500" s="340"/>
      <c r="AJ500" s="340"/>
      <c r="AK500" s="340"/>
      <c r="AL500" s="340"/>
      <c r="AM500" s="340"/>
      <c r="AN500" s="340" t="s">
        <v>709</v>
      </c>
      <c r="AO500" s="340" t="s">
        <v>1261</v>
      </c>
      <c r="AP500" s="340" t="s">
        <v>591</v>
      </c>
      <c r="AQ500" s="340" t="s">
        <v>199</v>
      </c>
      <c r="AR500" s="340" t="s">
        <v>371</v>
      </c>
      <c r="AS500" s="340" t="s">
        <v>371</v>
      </c>
      <c r="AT500" s="340" t="s">
        <v>23</v>
      </c>
      <c r="AU500" s="340"/>
      <c r="AV500" s="340"/>
      <c r="AW500" s="340"/>
    </row>
    <row r="501" spans="1:49" ht="15" thickBot="1" x14ac:dyDescent="0.4">
      <c r="A501" s="322" t="s">
        <v>329</v>
      </c>
      <c r="B501" s="322" t="s">
        <v>834</v>
      </c>
      <c r="C501" s="349">
        <v>20</v>
      </c>
      <c r="D501" s="340">
        <v>1348.3736699999999</v>
      </c>
      <c r="E501" s="341">
        <v>1</v>
      </c>
      <c r="F501" s="340">
        <v>25259.060099999999</v>
      </c>
      <c r="G501" s="340"/>
      <c r="H501" s="340"/>
      <c r="I501" s="340"/>
      <c r="J501" s="340">
        <v>1348.3736699999999</v>
      </c>
      <c r="K501" s="340">
        <v>1348.3736699999999</v>
      </c>
      <c r="L501" s="340">
        <v>1348.3736699999999</v>
      </c>
      <c r="M501" s="340">
        <v>1348.3736699999999</v>
      </c>
      <c r="N501" s="340">
        <v>1348.3736699999999</v>
      </c>
      <c r="O501" s="340">
        <v>1348.3737000000001</v>
      </c>
      <c r="P501" s="340">
        <v>1348.3737000000001</v>
      </c>
      <c r="Q501" s="340">
        <v>1348.3737000000001</v>
      </c>
      <c r="R501" s="340">
        <v>1348.3737000000001</v>
      </c>
      <c r="S501" s="340">
        <v>1193.0634</v>
      </c>
      <c r="T501" s="340">
        <v>1193.0634</v>
      </c>
      <c r="U501" s="340">
        <v>1193.0634</v>
      </c>
      <c r="V501" s="340">
        <v>1193.0634</v>
      </c>
      <c r="W501" s="340">
        <v>1193.0634</v>
      </c>
      <c r="X501" s="340">
        <v>1193.0634</v>
      </c>
      <c r="Y501" s="340">
        <v>1193.0634</v>
      </c>
      <c r="Z501" s="340">
        <v>1193.0634</v>
      </c>
      <c r="AA501" s="340">
        <v>1193.0634</v>
      </c>
      <c r="AB501" s="340">
        <v>1193.0634</v>
      </c>
      <c r="AC501" s="340">
        <v>1193.0634</v>
      </c>
      <c r="AD501" s="340"/>
      <c r="AE501" s="340"/>
      <c r="AF501" s="340"/>
      <c r="AG501" s="340"/>
      <c r="AH501" s="340"/>
      <c r="AI501" s="340"/>
      <c r="AJ501" s="340"/>
      <c r="AK501" s="340"/>
      <c r="AL501" s="340"/>
      <c r="AM501" s="340"/>
      <c r="AN501" s="340" t="s">
        <v>709</v>
      </c>
      <c r="AO501" s="340" t="s">
        <v>1261</v>
      </c>
      <c r="AP501" s="340" t="s">
        <v>591</v>
      </c>
      <c r="AQ501" s="340" t="s">
        <v>199</v>
      </c>
      <c r="AR501" s="340" t="s">
        <v>370</v>
      </c>
      <c r="AS501" s="340" t="s">
        <v>370</v>
      </c>
      <c r="AT501" s="340" t="s">
        <v>329</v>
      </c>
      <c r="AU501" s="340"/>
      <c r="AV501" s="340"/>
      <c r="AW501" s="340"/>
    </row>
    <row r="502" spans="1:49" ht="15" thickBot="1" x14ac:dyDescent="0.4">
      <c r="A502" s="322" t="s">
        <v>122</v>
      </c>
      <c r="B502" s="322" t="s">
        <v>838</v>
      </c>
      <c r="C502" s="349">
        <v>10</v>
      </c>
      <c r="D502" s="340">
        <v>668.480143</v>
      </c>
      <c r="E502" s="341">
        <v>1</v>
      </c>
      <c r="F502" s="340">
        <v>6684.8014300000004</v>
      </c>
      <c r="G502" s="340"/>
      <c r="H502" s="340"/>
      <c r="I502" s="340"/>
      <c r="J502" s="340">
        <v>668.480143</v>
      </c>
      <c r="K502" s="340">
        <v>668.480143</v>
      </c>
      <c r="L502" s="340">
        <v>668.480143</v>
      </c>
      <c r="M502" s="340">
        <v>668.480143</v>
      </c>
      <c r="N502" s="340">
        <v>668.480143</v>
      </c>
      <c r="O502" s="340">
        <v>668.48014000000001</v>
      </c>
      <c r="P502" s="340">
        <v>668.48014000000001</v>
      </c>
      <c r="Q502" s="340">
        <v>668.48014000000001</v>
      </c>
      <c r="R502" s="340">
        <v>668.48014000000001</v>
      </c>
      <c r="S502" s="340">
        <v>668.48014000000001</v>
      </c>
      <c r="T502" s="340"/>
      <c r="U502" s="340"/>
      <c r="V502" s="340"/>
      <c r="W502" s="340"/>
      <c r="X502" s="340"/>
      <c r="Y502" s="340"/>
      <c r="Z502" s="340"/>
      <c r="AA502" s="340"/>
      <c r="AB502" s="340"/>
      <c r="AC502" s="340"/>
      <c r="AD502" s="340"/>
      <c r="AE502" s="340"/>
      <c r="AF502" s="340"/>
      <c r="AG502" s="340"/>
      <c r="AH502" s="340"/>
      <c r="AI502" s="340"/>
      <c r="AJ502" s="340"/>
      <c r="AK502" s="340"/>
      <c r="AL502" s="340"/>
      <c r="AM502" s="340"/>
      <c r="AN502" s="340" t="s">
        <v>709</v>
      </c>
      <c r="AO502" s="340" t="s">
        <v>1261</v>
      </c>
      <c r="AP502" s="340" t="s">
        <v>591</v>
      </c>
      <c r="AQ502" s="340" t="s">
        <v>199</v>
      </c>
      <c r="AR502" s="340" t="s">
        <v>491</v>
      </c>
      <c r="AS502" s="340" t="s">
        <v>491</v>
      </c>
      <c r="AT502" s="340" t="s">
        <v>122</v>
      </c>
      <c r="AU502" s="340"/>
      <c r="AV502" s="340"/>
      <c r="AW502" s="340"/>
    </row>
    <row r="503" spans="1:49" ht="15" thickBot="1" x14ac:dyDescent="0.4">
      <c r="A503" s="322" t="s">
        <v>122</v>
      </c>
      <c r="B503" s="322" t="s">
        <v>835</v>
      </c>
      <c r="C503" s="349">
        <v>15</v>
      </c>
      <c r="D503" s="340">
        <v>230.647784</v>
      </c>
      <c r="E503" s="341">
        <v>1</v>
      </c>
      <c r="F503" s="340">
        <v>3459.71675</v>
      </c>
      <c r="G503" s="340"/>
      <c r="H503" s="340"/>
      <c r="I503" s="340"/>
      <c r="J503" s="340">
        <v>230.647784</v>
      </c>
      <c r="K503" s="340">
        <v>230.647784</v>
      </c>
      <c r="L503" s="340">
        <v>230.647784</v>
      </c>
      <c r="M503" s="340">
        <v>230.647784</v>
      </c>
      <c r="N503" s="340">
        <v>230.647784</v>
      </c>
      <c r="O503" s="340">
        <v>230.64778000000001</v>
      </c>
      <c r="P503" s="340">
        <v>230.64778000000001</v>
      </c>
      <c r="Q503" s="340">
        <v>230.64778000000001</v>
      </c>
      <c r="R503" s="340">
        <v>230.64778000000001</v>
      </c>
      <c r="S503" s="340">
        <v>230.64778000000001</v>
      </c>
      <c r="T503" s="340">
        <v>230.64778000000001</v>
      </c>
      <c r="U503" s="340">
        <v>230.64778000000001</v>
      </c>
      <c r="V503" s="340">
        <v>230.64778000000001</v>
      </c>
      <c r="W503" s="340">
        <v>230.64778000000001</v>
      </c>
      <c r="X503" s="340">
        <v>230.64778000000001</v>
      </c>
      <c r="Y503" s="340"/>
      <c r="Z503" s="340"/>
      <c r="AA503" s="340"/>
      <c r="AB503" s="340"/>
      <c r="AC503" s="340"/>
      <c r="AD503" s="340"/>
      <c r="AE503" s="340"/>
      <c r="AF503" s="340"/>
      <c r="AG503" s="340"/>
      <c r="AH503" s="340"/>
      <c r="AI503" s="340"/>
      <c r="AJ503" s="340"/>
      <c r="AK503" s="340"/>
      <c r="AL503" s="340"/>
      <c r="AM503" s="340"/>
      <c r="AN503" s="340" t="s">
        <v>709</v>
      </c>
      <c r="AO503" s="340" t="s">
        <v>1261</v>
      </c>
      <c r="AP503" s="340" t="s">
        <v>591</v>
      </c>
      <c r="AQ503" s="340" t="s">
        <v>199</v>
      </c>
      <c r="AR503" s="340" t="s">
        <v>131</v>
      </c>
      <c r="AS503" s="340" t="s">
        <v>131</v>
      </c>
      <c r="AT503" s="340" t="s">
        <v>122</v>
      </c>
      <c r="AU503" s="340"/>
      <c r="AV503" s="340"/>
      <c r="AW503" s="340"/>
    </row>
    <row r="504" spans="1:49" ht="15" thickBot="1" x14ac:dyDescent="0.4">
      <c r="A504" s="322" t="s">
        <v>122</v>
      </c>
      <c r="B504" s="322" t="s">
        <v>839</v>
      </c>
      <c r="C504" s="349">
        <v>10</v>
      </c>
      <c r="D504" s="340">
        <v>172.24485100000001</v>
      </c>
      <c r="E504" s="341">
        <v>1</v>
      </c>
      <c r="F504" s="340">
        <v>1722.4485099999999</v>
      </c>
      <c r="G504" s="340"/>
      <c r="H504" s="340"/>
      <c r="I504" s="340"/>
      <c r="J504" s="340">
        <v>172.24485100000001</v>
      </c>
      <c r="K504" s="340">
        <v>172.24485100000001</v>
      </c>
      <c r="L504" s="340">
        <v>172.24485100000001</v>
      </c>
      <c r="M504" s="340">
        <v>172.24485100000001</v>
      </c>
      <c r="N504" s="340">
        <v>172.24485100000001</v>
      </c>
      <c r="O504" s="340">
        <v>172.24485000000001</v>
      </c>
      <c r="P504" s="340">
        <v>172.24485000000001</v>
      </c>
      <c r="Q504" s="340">
        <v>172.24485000000001</v>
      </c>
      <c r="R504" s="340">
        <v>172.24485000000001</v>
      </c>
      <c r="S504" s="340">
        <v>172.24485000000001</v>
      </c>
      <c r="T504" s="340"/>
      <c r="U504" s="340"/>
      <c r="V504" s="340"/>
      <c r="W504" s="340"/>
      <c r="X504" s="340"/>
      <c r="Y504" s="340"/>
      <c r="Z504" s="340"/>
      <c r="AA504" s="340"/>
      <c r="AB504" s="340"/>
      <c r="AC504" s="340"/>
      <c r="AD504" s="340"/>
      <c r="AE504" s="340"/>
      <c r="AF504" s="340"/>
      <c r="AG504" s="340"/>
      <c r="AH504" s="340"/>
      <c r="AI504" s="340"/>
      <c r="AJ504" s="340"/>
      <c r="AK504" s="340"/>
      <c r="AL504" s="340"/>
      <c r="AM504" s="340"/>
      <c r="AN504" s="340" t="s">
        <v>709</v>
      </c>
      <c r="AO504" s="340" t="s">
        <v>1261</v>
      </c>
      <c r="AP504" s="340" t="s">
        <v>591</v>
      </c>
      <c r="AQ504" s="340" t="s">
        <v>199</v>
      </c>
      <c r="AR504" s="340" t="s">
        <v>491</v>
      </c>
      <c r="AS504" s="340" t="s">
        <v>491</v>
      </c>
      <c r="AT504" s="340" t="s">
        <v>122</v>
      </c>
      <c r="AU504" s="340"/>
      <c r="AV504" s="340"/>
      <c r="AW504" s="340"/>
    </row>
    <row r="505" spans="1:49" ht="15" thickBot="1" x14ac:dyDescent="0.4">
      <c r="A505" s="322" t="s">
        <v>22</v>
      </c>
      <c r="B505" s="322" t="s">
        <v>818</v>
      </c>
      <c r="C505" s="349">
        <v>10</v>
      </c>
      <c r="D505" s="340">
        <v>637132.36104787502</v>
      </c>
      <c r="E505" s="341">
        <v>1</v>
      </c>
      <c r="F505" s="340">
        <v>5275455.9494764097</v>
      </c>
      <c r="G505" s="340"/>
      <c r="H505" s="340"/>
      <c r="I505" s="340"/>
      <c r="J505" s="340">
        <v>637132.36104787502</v>
      </c>
      <c r="K505" s="340">
        <v>637132.36104787502</v>
      </c>
      <c r="L505" s="340">
        <v>637132.36104787502</v>
      </c>
      <c r="M505" s="340">
        <v>637132.36104787502</v>
      </c>
      <c r="N505" s="340">
        <v>637132.36104787502</v>
      </c>
      <c r="O505" s="340">
        <v>637132.36104787502</v>
      </c>
      <c r="P505" s="340">
        <v>363165.44579728902</v>
      </c>
      <c r="Q505" s="340">
        <v>363165.44579728902</v>
      </c>
      <c r="R505" s="340">
        <v>363165.44579728902</v>
      </c>
      <c r="S505" s="340">
        <v>363165.44579728902</v>
      </c>
      <c r="T505" s="340"/>
      <c r="U505" s="340"/>
      <c r="V505" s="340"/>
      <c r="W505" s="340"/>
      <c r="X505" s="340"/>
      <c r="Y505" s="340"/>
      <c r="Z505" s="340"/>
      <c r="AA505" s="340"/>
      <c r="AB505" s="340"/>
      <c r="AC505" s="340"/>
      <c r="AD505" s="340"/>
      <c r="AE505" s="340"/>
      <c r="AF505" s="340"/>
      <c r="AG505" s="340"/>
      <c r="AH505" s="340"/>
      <c r="AI505" s="340"/>
      <c r="AJ505" s="340"/>
      <c r="AK505" s="340"/>
      <c r="AL505" s="340"/>
      <c r="AM505" s="340"/>
      <c r="AN505" s="340" t="s">
        <v>709</v>
      </c>
      <c r="AO505" s="340" t="s">
        <v>1262</v>
      </c>
      <c r="AP505" s="340" t="s">
        <v>591</v>
      </c>
      <c r="AQ505" s="340" t="s">
        <v>199</v>
      </c>
      <c r="AR505" s="340" t="s">
        <v>490</v>
      </c>
      <c r="AS505" s="340" t="s">
        <v>490</v>
      </c>
      <c r="AT505" s="340" t="s">
        <v>22</v>
      </c>
      <c r="AU505" s="340"/>
      <c r="AV505" s="340"/>
      <c r="AW505" s="340"/>
    </row>
    <row r="506" spans="1:49" ht="15" thickBot="1" x14ac:dyDescent="0.4">
      <c r="A506" s="322" t="s">
        <v>23</v>
      </c>
      <c r="B506" s="322" t="s">
        <v>819</v>
      </c>
      <c r="C506" s="349">
        <v>18</v>
      </c>
      <c r="D506" s="340">
        <v>366228.98780841602</v>
      </c>
      <c r="E506" s="341">
        <v>1</v>
      </c>
      <c r="F506" s="340">
        <v>2909926.8652915498</v>
      </c>
      <c r="G506" s="340"/>
      <c r="H506" s="340"/>
      <c r="I506" s="340"/>
      <c r="J506" s="340">
        <v>366228.98780841602</v>
      </c>
      <c r="K506" s="340">
        <v>366228.98780841602</v>
      </c>
      <c r="L506" s="340">
        <v>366228.98780841602</v>
      </c>
      <c r="M506" s="340">
        <v>366228.98780841602</v>
      </c>
      <c r="N506" s="340">
        <v>366228.98780841602</v>
      </c>
      <c r="O506" s="340">
        <v>366228.98780841602</v>
      </c>
      <c r="P506" s="340">
        <v>59379.411536754997</v>
      </c>
      <c r="Q506" s="340">
        <v>59379.411536754997</v>
      </c>
      <c r="R506" s="340">
        <v>59379.411536754997</v>
      </c>
      <c r="S506" s="340">
        <v>59379.411536754997</v>
      </c>
      <c r="T506" s="340">
        <v>59379.411536754997</v>
      </c>
      <c r="U506" s="340">
        <v>59379.411536754997</v>
      </c>
      <c r="V506" s="340">
        <v>59379.411536754997</v>
      </c>
      <c r="W506" s="340">
        <v>59379.411536754997</v>
      </c>
      <c r="X506" s="340">
        <v>59379.411536754997</v>
      </c>
      <c r="Y506" s="340">
        <v>59379.411536754997</v>
      </c>
      <c r="Z506" s="340">
        <v>59379.411536754997</v>
      </c>
      <c r="AA506" s="340">
        <v>59379.411536754997</v>
      </c>
      <c r="AB506" s="340"/>
      <c r="AC506" s="340"/>
      <c r="AD506" s="340"/>
      <c r="AE506" s="340"/>
      <c r="AF506" s="340"/>
      <c r="AG506" s="340"/>
      <c r="AH506" s="340"/>
      <c r="AI506" s="340"/>
      <c r="AJ506" s="340"/>
      <c r="AK506" s="340"/>
      <c r="AL506" s="340"/>
      <c r="AM506" s="340"/>
      <c r="AN506" s="340" t="s">
        <v>709</v>
      </c>
      <c r="AO506" s="340" t="s">
        <v>1262</v>
      </c>
      <c r="AP506" s="340" t="s">
        <v>591</v>
      </c>
      <c r="AQ506" s="340" t="s">
        <v>199</v>
      </c>
      <c r="AR506" s="340" t="s">
        <v>356</v>
      </c>
      <c r="AS506" s="340" t="s">
        <v>356</v>
      </c>
      <c r="AT506" s="340" t="s">
        <v>23</v>
      </c>
      <c r="AU506" s="340"/>
      <c r="AV506" s="340"/>
      <c r="AW506" s="340"/>
    </row>
    <row r="507" spans="1:49" ht="15" thickBot="1" x14ac:dyDescent="0.4">
      <c r="A507" s="322" t="s">
        <v>329</v>
      </c>
      <c r="B507" s="322" t="s">
        <v>376</v>
      </c>
      <c r="C507" s="349">
        <v>20</v>
      </c>
      <c r="D507" s="340">
        <v>201427.831169588</v>
      </c>
      <c r="E507" s="341">
        <v>1</v>
      </c>
      <c r="F507" s="340">
        <v>3638717.9593042</v>
      </c>
      <c r="G507" s="340"/>
      <c r="H507" s="340"/>
      <c r="I507" s="340"/>
      <c r="J507" s="340">
        <v>201427.831169588</v>
      </c>
      <c r="K507" s="340">
        <v>201427.831169588</v>
      </c>
      <c r="L507" s="340">
        <v>201427.831169588</v>
      </c>
      <c r="M507" s="340">
        <v>201427.831169588</v>
      </c>
      <c r="N507" s="340">
        <v>201427.831169588</v>
      </c>
      <c r="O507" s="340">
        <v>201427.831169588</v>
      </c>
      <c r="P507" s="340">
        <v>201427.831169588</v>
      </c>
      <c r="Q507" s="340">
        <v>201427.831169588</v>
      </c>
      <c r="R507" s="340">
        <v>201427.831169588</v>
      </c>
      <c r="S507" s="340">
        <v>201427.831169588</v>
      </c>
      <c r="T507" s="340">
        <v>162443.96476083199</v>
      </c>
      <c r="U507" s="340">
        <v>162443.96476083199</v>
      </c>
      <c r="V507" s="340">
        <v>162443.96476083199</v>
      </c>
      <c r="W507" s="340">
        <v>162443.96476083199</v>
      </c>
      <c r="X507" s="340">
        <v>162443.96476083199</v>
      </c>
      <c r="Y507" s="340">
        <v>162443.96476083199</v>
      </c>
      <c r="Z507" s="340">
        <v>162443.96476083199</v>
      </c>
      <c r="AA507" s="340">
        <v>162443.96476083199</v>
      </c>
      <c r="AB507" s="340">
        <v>162443.96476083199</v>
      </c>
      <c r="AC507" s="340">
        <v>162443.96476083199</v>
      </c>
      <c r="AD507" s="340"/>
      <c r="AE507" s="340"/>
      <c r="AF507" s="340"/>
      <c r="AG507" s="340"/>
      <c r="AH507" s="340"/>
      <c r="AI507" s="340"/>
      <c r="AJ507" s="340"/>
      <c r="AK507" s="340"/>
      <c r="AL507" s="340"/>
      <c r="AM507" s="340"/>
      <c r="AN507" s="340" t="s">
        <v>709</v>
      </c>
      <c r="AO507" s="340" t="s">
        <v>1262</v>
      </c>
      <c r="AP507" s="340" t="s">
        <v>591</v>
      </c>
      <c r="AQ507" s="340" t="s">
        <v>199</v>
      </c>
      <c r="AR507" s="340" t="s">
        <v>376</v>
      </c>
      <c r="AS507" s="340" t="s">
        <v>376</v>
      </c>
      <c r="AT507" s="340" t="s">
        <v>329</v>
      </c>
      <c r="AU507" s="340"/>
      <c r="AV507" s="340"/>
      <c r="AW507" s="340"/>
    </row>
    <row r="508" spans="1:49" ht="15" thickBot="1" x14ac:dyDescent="0.4">
      <c r="A508" s="322" t="s">
        <v>23</v>
      </c>
      <c r="B508" s="322" t="s">
        <v>820</v>
      </c>
      <c r="C508" s="349">
        <v>20</v>
      </c>
      <c r="D508" s="340">
        <v>146716.95833333299</v>
      </c>
      <c r="E508" s="341">
        <v>1</v>
      </c>
      <c r="F508" s="340">
        <v>2934339.1666666698</v>
      </c>
      <c r="G508" s="340"/>
      <c r="H508" s="340"/>
      <c r="I508" s="340"/>
      <c r="J508" s="340">
        <v>146716.95833333299</v>
      </c>
      <c r="K508" s="340">
        <v>146716.95833333299</v>
      </c>
      <c r="L508" s="340">
        <v>146716.95833333299</v>
      </c>
      <c r="M508" s="340">
        <v>146716.95833333299</v>
      </c>
      <c r="N508" s="340">
        <v>146716.95833333299</v>
      </c>
      <c r="O508" s="340">
        <v>146716.95833333299</v>
      </c>
      <c r="P508" s="340">
        <v>146716.95833333299</v>
      </c>
      <c r="Q508" s="340">
        <v>146716.95833333299</v>
      </c>
      <c r="R508" s="340">
        <v>146716.95833333299</v>
      </c>
      <c r="S508" s="340">
        <v>146716.95833333299</v>
      </c>
      <c r="T508" s="340">
        <v>146716.95833333299</v>
      </c>
      <c r="U508" s="340">
        <v>146716.95833333299</v>
      </c>
      <c r="V508" s="340">
        <v>146716.95833333299</v>
      </c>
      <c r="W508" s="340">
        <v>146716.95833333299</v>
      </c>
      <c r="X508" s="340">
        <v>146716.95833333299</v>
      </c>
      <c r="Y508" s="340">
        <v>146716.95833333299</v>
      </c>
      <c r="Z508" s="340">
        <v>146716.95833333299</v>
      </c>
      <c r="AA508" s="340">
        <v>146716.95833333299</v>
      </c>
      <c r="AB508" s="340">
        <v>146716.95833333299</v>
      </c>
      <c r="AC508" s="340">
        <v>146716.95833333299</v>
      </c>
      <c r="AD508" s="340"/>
      <c r="AE508" s="340"/>
      <c r="AF508" s="340"/>
      <c r="AG508" s="340"/>
      <c r="AH508" s="340"/>
      <c r="AI508" s="340"/>
      <c r="AJ508" s="340"/>
      <c r="AK508" s="340"/>
      <c r="AL508" s="340"/>
      <c r="AM508" s="340"/>
      <c r="AN508" s="340" t="s">
        <v>709</v>
      </c>
      <c r="AO508" s="340" t="s">
        <v>1262</v>
      </c>
      <c r="AP508" s="340" t="s">
        <v>591</v>
      </c>
      <c r="AQ508" s="340" t="s">
        <v>199</v>
      </c>
      <c r="AR508" s="340" t="s">
        <v>78</v>
      </c>
      <c r="AS508" s="340" t="s">
        <v>78</v>
      </c>
      <c r="AT508" s="340" t="s">
        <v>23</v>
      </c>
      <c r="AU508" s="340"/>
      <c r="AV508" s="340"/>
      <c r="AW508" s="340"/>
    </row>
    <row r="509" spans="1:49" ht="15" thickBot="1" x14ac:dyDescent="0.4">
      <c r="A509" s="322" t="s">
        <v>329</v>
      </c>
      <c r="B509" s="322" t="s">
        <v>821</v>
      </c>
      <c r="C509" s="349">
        <v>20</v>
      </c>
      <c r="D509" s="340">
        <v>144751.82403754201</v>
      </c>
      <c r="E509" s="341">
        <v>1</v>
      </c>
      <c r="F509" s="340">
        <v>2652797.9968953501</v>
      </c>
      <c r="G509" s="340"/>
      <c r="H509" s="340"/>
      <c r="I509" s="340"/>
      <c r="J509" s="340">
        <v>144751.82403754201</v>
      </c>
      <c r="K509" s="340">
        <v>144751.82403754201</v>
      </c>
      <c r="L509" s="340">
        <v>144751.82403754201</v>
      </c>
      <c r="M509" s="340">
        <v>144751.82403754201</v>
      </c>
      <c r="N509" s="340">
        <v>144751.82403754201</v>
      </c>
      <c r="O509" s="340">
        <v>144751.82403754201</v>
      </c>
      <c r="P509" s="340">
        <v>144751.82403754201</v>
      </c>
      <c r="Q509" s="340">
        <v>144751.82403754201</v>
      </c>
      <c r="R509" s="340">
        <v>144751.82403754201</v>
      </c>
      <c r="S509" s="340">
        <v>144751.82403754201</v>
      </c>
      <c r="T509" s="340">
        <v>120527.975651992</v>
      </c>
      <c r="U509" s="340">
        <v>120527.975651992</v>
      </c>
      <c r="V509" s="340">
        <v>120527.975651992</v>
      </c>
      <c r="W509" s="340">
        <v>120527.975651992</v>
      </c>
      <c r="X509" s="340">
        <v>120527.975651992</v>
      </c>
      <c r="Y509" s="340">
        <v>120527.975651992</v>
      </c>
      <c r="Z509" s="340">
        <v>120527.975651992</v>
      </c>
      <c r="AA509" s="340">
        <v>120527.975651992</v>
      </c>
      <c r="AB509" s="340">
        <v>120527.975651992</v>
      </c>
      <c r="AC509" s="340">
        <v>120527.975651992</v>
      </c>
      <c r="AD509" s="340"/>
      <c r="AE509" s="340"/>
      <c r="AF509" s="340"/>
      <c r="AG509" s="340"/>
      <c r="AH509" s="340"/>
      <c r="AI509" s="340"/>
      <c r="AJ509" s="340"/>
      <c r="AK509" s="340"/>
      <c r="AL509" s="340"/>
      <c r="AM509" s="340"/>
      <c r="AN509" s="340" t="s">
        <v>709</v>
      </c>
      <c r="AO509" s="340" t="s">
        <v>1262</v>
      </c>
      <c r="AP509" s="340" t="s">
        <v>591</v>
      </c>
      <c r="AQ509" s="340" t="s">
        <v>199</v>
      </c>
      <c r="AR509" s="340" t="s">
        <v>370</v>
      </c>
      <c r="AS509" s="340" t="s">
        <v>370</v>
      </c>
      <c r="AT509" s="340" t="s">
        <v>329</v>
      </c>
      <c r="AU509" s="340"/>
      <c r="AV509" s="340"/>
      <c r="AW509" s="340"/>
    </row>
    <row r="510" spans="1:49" ht="15" thickBot="1" x14ac:dyDescent="0.4">
      <c r="A510" s="322" t="s">
        <v>23</v>
      </c>
      <c r="B510" s="322" t="s">
        <v>371</v>
      </c>
      <c r="C510" s="349">
        <v>11</v>
      </c>
      <c r="D510" s="340">
        <v>75992.080584939205</v>
      </c>
      <c r="E510" s="341">
        <v>1</v>
      </c>
      <c r="F510" s="340">
        <v>835912.886434332</v>
      </c>
      <c r="G510" s="340"/>
      <c r="H510" s="340"/>
      <c r="I510" s="340"/>
      <c r="J510" s="340">
        <v>75992.080584939205</v>
      </c>
      <c r="K510" s="340">
        <v>75992.080584939205</v>
      </c>
      <c r="L510" s="340">
        <v>75992.080584939205</v>
      </c>
      <c r="M510" s="340">
        <v>75992.080584939205</v>
      </c>
      <c r="N510" s="340">
        <v>75992.080584939205</v>
      </c>
      <c r="O510" s="340">
        <v>75992.080584939205</v>
      </c>
      <c r="P510" s="340">
        <v>75992.080584939205</v>
      </c>
      <c r="Q510" s="340">
        <v>75992.080584939205</v>
      </c>
      <c r="R510" s="340">
        <v>75992.080584939205</v>
      </c>
      <c r="S510" s="340">
        <v>75992.080584939205</v>
      </c>
      <c r="T510" s="340">
        <v>75992.080584939205</v>
      </c>
      <c r="U510" s="340"/>
      <c r="V510" s="340"/>
      <c r="W510" s="340"/>
      <c r="X510" s="340"/>
      <c r="Y510" s="340"/>
      <c r="Z510" s="340"/>
      <c r="AA510" s="340"/>
      <c r="AB510" s="340"/>
      <c r="AC510" s="340"/>
      <c r="AD510" s="340"/>
      <c r="AE510" s="340"/>
      <c r="AF510" s="340"/>
      <c r="AG510" s="340"/>
      <c r="AH510" s="340"/>
      <c r="AI510" s="340"/>
      <c r="AJ510" s="340"/>
      <c r="AK510" s="340"/>
      <c r="AL510" s="340"/>
      <c r="AM510" s="340"/>
      <c r="AN510" s="340" t="s">
        <v>709</v>
      </c>
      <c r="AO510" s="340" t="s">
        <v>1262</v>
      </c>
      <c r="AP510" s="340" t="s">
        <v>591</v>
      </c>
      <c r="AQ510" s="340" t="s">
        <v>199</v>
      </c>
      <c r="AR510" s="340" t="s">
        <v>371</v>
      </c>
      <c r="AS510" s="340" t="s">
        <v>371</v>
      </c>
      <c r="AT510" s="340" t="s">
        <v>23</v>
      </c>
      <c r="AU510" s="340"/>
      <c r="AV510" s="340"/>
      <c r="AW510" s="340"/>
    </row>
    <row r="511" spans="1:49" ht="15" thickBot="1" x14ac:dyDescent="0.4">
      <c r="A511" s="322" t="s">
        <v>23</v>
      </c>
      <c r="B511" s="322" t="s">
        <v>752</v>
      </c>
      <c r="C511" s="349">
        <v>19</v>
      </c>
      <c r="D511" s="340">
        <v>73746.795140456205</v>
      </c>
      <c r="E511" s="341">
        <v>1</v>
      </c>
      <c r="F511" s="340">
        <v>1401189.1076686699</v>
      </c>
      <c r="G511" s="340"/>
      <c r="H511" s="340"/>
      <c r="I511" s="340"/>
      <c r="J511" s="340">
        <v>73746.795140456205</v>
      </c>
      <c r="K511" s="340">
        <v>73746.795140456205</v>
      </c>
      <c r="L511" s="340">
        <v>73746.795140456205</v>
      </c>
      <c r="M511" s="340">
        <v>73746.795140456205</v>
      </c>
      <c r="N511" s="340">
        <v>73746.795140456205</v>
      </c>
      <c r="O511" s="340">
        <v>73746.795140456205</v>
      </c>
      <c r="P511" s="340">
        <v>73746.795140456205</v>
      </c>
      <c r="Q511" s="340">
        <v>73746.795140456205</v>
      </c>
      <c r="R511" s="340">
        <v>73746.795140456205</v>
      </c>
      <c r="S511" s="340">
        <v>73746.795140456205</v>
      </c>
      <c r="T511" s="340">
        <v>73746.795140456205</v>
      </c>
      <c r="U511" s="340">
        <v>73746.795140456205</v>
      </c>
      <c r="V511" s="340">
        <v>73746.795140456205</v>
      </c>
      <c r="W511" s="340">
        <v>73746.795140456205</v>
      </c>
      <c r="X511" s="340">
        <v>73746.795140456205</v>
      </c>
      <c r="Y511" s="340">
        <v>73746.795140456205</v>
      </c>
      <c r="Z511" s="340">
        <v>73746.795140456205</v>
      </c>
      <c r="AA511" s="340">
        <v>73746.795140456205</v>
      </c>
      <c r="AB511" s="340">
        <v>73746.795140456205</v>
      </c>
      <c r="AC511" s="340"/>
      <c r="AD511" s="340"/>
      <c r="AE511" s="340"/>
      <c r="AF511" s="340"/>
      <c r="AG511" s="340"/>
      <c r="AH511" s="340"/>
      <c r="AI511" s="340"/>
      <c r="AJ511" s="340"/>
      <c r="AK511" s="340"/>
      <c r="AL511" s="340"/>
      <c r="AM511" s="340"/>
      <c r="AN511" s="340" t="s">
        <v>709</v>
      </c>
      <c r="AO511" s="340" t="s">
        <v>1262</v>
      </c>
      <c r="AP511" s="340" t="s">
        <v>591</v>
      </c>
      <c r="AQ511" s="340" t="s">
        <v>199</v>
      </c>
      <c r="AR511" s="340" t="s">
        <v>621</v>
      </c>
      <c r="AS511" s="340" t="s">
        <v>621</v>
      </c>
      <c r="AT511" s="340" t="s">
        <v>23</v>
      </c>
      <c r="AU511" s="340"/>
      <c r="AV511" s="340"/>
      <c r="AW511" s="340"/>
    </row>
    <row r="512" spans="1:49" ht="15" thickBot="1" x14ac:dyDescent="0.4">
      <c r="A512" s="322" t="s">
        <v>23</v>
      </c>
      <c r="B512" s="322" t="s">
        <v>822</v>
      </c>
      <c r="C512" s="349">
        <v>20</v>
      </c>
      <c r="D512" s="340">
        <v>53328.446096595799</v>
      </c>
      <c r="E512" s="341">
        <v>1</v>
      </c>
      <c r="F512" s="340">
        <v>1066568.9219319201</v>
      </c>
      <c r="G512" s="340"/>
      <c r="H512" s="340"/>
      <c r="I512" s="340"/>
      <c r="J512" s="340">
        <v>53328.446096595799</v>
      </c>
      <c r="K512" s="340">
        <v>53328.446096595799</v>
      </c>
      <c r="L512" s="340">
        <v>53328.446096595799</v>
      </c>
      <c r="M512" s="340">
        <v>53328.446096595799</v>
      </c>
      <c r="N512" s="340">
        <v>53328.446096595799</v>
      </c>
      <c r="O512" s="340">
        <v>53328.446096595799</v>
      </c>
      <c r="P512" s="340">
        <v>53328.446096595799</v>
      </c>
      <c r="Q512" s="340">
        <v>53328.446096595799</v>
      </c>
      <c r="R512" s="340">
        <v>53328.446096595799</v>
      </c>
      <c r="S512" s="340">
        <v>53328.446096595799</v>
      </c>
      <c r="T512" s="340">
        <v>53328.446096595799</v>
      </c>
      <c r="U512" s="340">
        <v>53328.446096595799</v>
      </c>
      <c r="V512" s="340">
        <v>53328.446096595799</v>
      </c>
      <c r="W512" s="340">
        <v>53328.446096595799</v>
      </c>
      <c r="X512" s="340">
        <v>53328.446096595799</v>
      </c>
      <c r="Y512" s="340">
        <v>53328.446096595799</v>
      </c>
      <c r="Z512" s="340">
        <v>53328.446096595799</v>
      </c>
      <c r="AA512" s="340">
        <v>53328.446096595799</v>
      </c>
      <c r="AB512" s="340">
        <v>53328.446096595799</v>
      </c>
      <c r="AC512" s="340">
        <v>53328.446096595799</v>
      </c>
      <c r="AD512" s="340"/>
      <c r="AE512" s="340"/>
      <c r="AF512" s="340"/>
      <c r="AG512" s="340"/>
      <c r="AH512" s="340"/>
      <c r="AI512" s="340"/>
      <c r="AJ512" s="340"/>
      <c r="AK512" s="340"/>
      <c r="AL512" s="340"/>
      <c r="AM512" s="340"/>
      <c r="AN512" s="340" t="s">
        <v>709</v>
      </c>
      <c r="AO512" s="340" t="s">
        <v>1262</v>
      </c>
      <c r="AP512" s="340" t="s">
        <v>591</v>
      </c>
      <c r="AQ512" s="340" t="s">
        <v>199</v>
      </c>
      <c r="AR512" s="340" t="s">
        <v>500</v>
      </c>
      <c r="AS512" s="340" t="s">
        <v>500</v>
      </c>
      <c r="AT512" s="340" t="s">
        <v>23</v>
      </c>
      <c r="AU512" s="340"/>
      <c r="AV512" s="340"/>
      <c r="AW512" s="340"/>
    </row>
    <row r="513" spans="1:49" ht="15" thickBot="1" x14ac:dyDescent="0.4">
      <c r="A513" s="322" t="s">
        <v>22</v>
      </c>
      <c r="B513" s="322" t="s">
        <v>823</v>
      </c>
      <c r="C513" s="349">
        <v>6.9</v>
      </c>
      <c r="D513" s="340">
        <v>48732.799500000001</v>
      </c>
      <c r="E513" s="341">
        <v>1</v>
      </c>
      <c r="F513" s="340">
        <v>321782.67509849998</v>
      </c>
      <c r="G513" s="340"/>
      <c r="H513" s="340"/>
      <c r="I513" s="340"/>
      <c r="J513" s="340">
        <v>48732.799500000001</v>
      </c>
      <c r="K513" s="340">
        <v>48732.799500000001</v>
      </c>
      <c r="L513" s="340">
        <v>48732.799500000001</v>
      </c>
      <c r="M513" s="340">
        <v>48732.799500000001</v>
      </c>
      <c r="N513" s="340">
        <v>48732.799500000001</v>
      </c>
      <c r="O513" s="340">
        <v>48732.799500000001</v>
      </c>
      <c r="P513" s="340">
        <v>29385.878098500001</v>
      </c>
      <c r="Q513" s="340"/>
      <c r="R513" s="340"/>
      <c r="S513" s="340"/>
      <c r="T513" s="340"/>
      <c r="U513" s="340"/>
      <c r="V513" s="340"/>
      <c r="W513" s="340"/>
      <c r="X513" s="340"/>
      <c r="Y513" s="340"/>
      <c r="Z513" s="340"/>
      <c r="AA513" s="340"/>
      <c r="AB513" s="340"/>
      <c r="AC513" s="340"/>
      <c r="AD513" s="340"/>
      <c r="AE513" s="340"/>
      <c r="AF513" s="340"/>
      <c r="AG513" s="340"/>
      <c r="AH513" s="340"/>
      <c r="AI513" s="340"/>
      <c r="AJ513" s="340"/>
      <c r="AK513" s="340"/>
      <c r="AL513" s="340"/>
      <c r="AM513" s="340"/>
      <c r="AN513" s="340" t="s">
        <v>709</v>
      </c>
      <c r="AO513" s="340" t="s">
        <v>1262</v>
      </c>
      <c r="AP513" s="340" t="s">
        <v>591</v>
      </c>
      <c r="AQ513" s="340" t="s">
        <v>199</v>
      </c>
      <c r="AR513" s="340" t="s">
        <v>488</v>
      </c>
      <c r="AS513" s="340" t="s">
        <v>488</v>
      </c>
      <c r="AT513" s="340" t="s">
        <v>22</v>
      </c>
      <c r="AU513" s="340"/>
      <c r="AV513" s="340"/>
      <c r="AW513" s="340"/>
    </row>
    <row r="514" spans="1:49" ht="15" thickBot="1" x14ac:dyDescent="0.4">
      <c r="A514" s="322" t="s">
        <v>748</v>
      </c>
      <c r="B514" s="322" t="s">
        <v>824</v>
      </c>
      <c r="C514" s="349">
        <v>17</v>
      </c>
      <c r="D514" s="340">
        <v>43046</v>
      </c>
      <c r="E514" s="341">
        <v>1</v>
      </c>
      <c r="F514" s="340">
        <v>307887.09999999998</v>
      </c>
      <c r="G514" s="340"/>
      <c r="H514" s="340"/>
      <c r="I514" s="340"/>
      <c r="J514" s="340">
        <v>43046</v>
      </c>
      <c r="K514" s="340">
        <v>43046</v>
      </c>
      <c r="L514" s="340">
        <v>43046</v>
      </c>
      <c r="M514" s="340">
        <v>43046</v>
      </c>
      <c r="N514" s="340">
        <v>43046</v>
      </c>
      <c r="O514" s="340">
        <v>43046</v>
      </c>
      <c r="P514" s="340">
        <v>4510.1000000000004</v>
      </c>
      <c r="Q514" s="340">
        <v>4510.1000000000004</v>
      </c>
      <c r="R514" s="340">
        <v>4510.1000000000004</v>
      </c>
      <c r="S514" s="340">
        <v>4510.1000000000004</v>
      </c>
      <c r="T514" s="340">
        <v>4510.1000000000004</v>
      </c>
      <c r="U514" s="340">
        <v>4510.1000000000004</v>
      </c>
      <c r="V514" s="340">
        <v>4510.1000000000004</v>
      </c>
      <c r="W514" s="340">
        <v>4510.1000000000004</v>
      </c>
      <c r="X514" s="340">
        <v>4510.1000000000004</v>
      </c>
      <c r="Y514" s="340">
        <v>4510.1000000000004</v>
      </c>
      <c r="Z514" s="340">
        <v>4510.1000000000004</v>
      </c>
      <c r="AA514" s="340"/>
      <c r="AB514" s="340"/>
      <c r="AC514" s="340"/>
      <c r="AD514" s="340"/>
      <c r="AE514" s="340"/>
      <c r="AF514" s="340"/>
      <c r="AG514" s="340"/>
      <c r="AH514" s="340"/>
      <c r="AI514" s="340"/>
      <c r="AJ514" s="340"/>
      <c r="AK514" s="340"/>
      <c r="AL514" s="340"/>
      <c r="AM514" s="340"/>
      <c r="AN514" s="340" t="s">
        <v>709</v>
      </c>
      <c r="AO514" s="340" t="s">
        <v>1262</v>
      </c>
      <c r="AP514" s="340" t="s">
        <v>591</v>
      </c>
      <c r="AQ514" s="340" t="s">
        <v>199</v>
      </c>
      <c r="AR514" s="340" t="s">
        <v>479</v>
      </c>
      <c r="AS514" s="340" t="s">
        <v>479</v>
      </c>
      <c r="AT514" s="340" t="s">
        <v>121</v>
      </c>
      <c r="AU514" s="340"/>
      <c r="AV514" s="340"/>
      <c r="AW514" s="340"/>
    </row>
    <row r="515" spans="1:49" ht="15" thickBot="1" x14ac:dyDescent="0.4">
      <c r="A515" s="322" t="s">
        <v>22</v>
      </c>
      <c r="B515" s="322" t="s">
        <v>825</v>
      </c>
      <c r="C515" s="349">
        <v>8</v>
      </c>
      <c r="D515" s="340">
        <v>40136.264437500002</v>
      </c>
      <c r="E515" s="341">
        <v>1</v>
      </c>
      <c r="F515" s="340">
        <v>286572.92808375001</v>
      </c>
      <c r="G515" s="340"/>
      <c r="H515" s="340"/>
      <c r="I515" s="340"/>
      <c r="J515" s="340">
        <v>40136.264437500002</v>
      </c>
      <c r="K515" s="340">
        <v>40136.264437500002</v>
      </c>
      <c r="L515" s="340">
        <v>40136.264437500002</v>
      </c>
      <c r="M515" s="340">
        <v>40136.264437500002</v>
      </c>
      <c r="N515" s="340">
        <v>40136.264437500002</v>
      </c>
      <c r="O515" s="340">
        <v>40136.264437500002</v>
      </c>
      <c r="P515" s="340">
        <v>22877.670729375001</v>
      </c>
      <c r="Q515" s="340">
        <v>22877.670729375001</v>
      </c>
      <c r="R515" s="340"/>
      <c r="S515" s="340"/>
      <c r="T515" s="340"/>
      <c r="U515" s="340"/>
      <c r="V515" s="340"/>
      <c r="W515" s="340"/>
      <c r="X515" s="340"/>
      <c r="Y515" s="340"/>
      <c r="Z515" s="340"/>
      <c r="AA515" s="340"/>
      <c r="AB515" s="340"/>
      <c r="AC515" s="340"/>
      <c r="AD515" s="340"/>
      <c r="AE515" s="340"/>
      <c r="AF515" s="340"/>
      <c r="AG515" s="340"/>
      <c r="AH515" s="340"/>
      <c r="AI515" s="340"/>
      <c r="AJ515" s="340"/>
      <c r="AK515" s="340"/>
      <c r="AL515" s="340"/>
      <c r="AM515" s="340"/>
      <c r="AN515" s="340" t="s">
        <v>709</v>
      </c>
      <c r="AO515" s="340" t="s">
        <v>1262</v>
      </c>
      <c r="AP515" s="340" t="s">
        <v>591</v>
      </c>
      <c r="AQ515" s="340" t="s">
        <v>199</v>
      </c>
      <c r="AR515" s="340" t="s">
        <v>490</v>
      </c>
      <c r="AS515" s="340" t="s">
        <v>490</v>
      </c>
      <c r="AT515" s="340" t="s">
        <v>22</v>
      </c>
      <c r="AU515" s="340"/>
      <c r="AV515" s="340"/>
      <c r="AW515" s="340"/>
    </row>
    <row r="516" spans="1:49" ht="15" thickBot="1" x14ac:dyDescent="0.4">
      <c r="A516" s="322" t="s">
        <v>329</v>
      </c>
      <c r="B516" s="322" t="s">
        <v>826</v>
      </c>
      <c r="C516" s="349">
        <v>20</v>
      </c>
      <c r="D516" s="340">
        <v>23849.259289645601</v>
      </c>
      <c r="E516" s="341">
        <v>1</v>
      </c>
      <c r="F516" s="340">
        <v>436276.46837745298</v>
      </c>
      <c r="G516" s="340"/>
      <c r="H516" s="340"/>
      <c r="I516" s="340"/>
      <c r="J516" s="340">
        <v>23849.259289645601</v>
      </c>
      <c r="K516" s="340">
        <v>23849.259289645601</v>
      </c>
      <c r="L516" s="340">
        <v>23849.259289645601</v>
      </c>
      <c r="M516" s="340">
        <v>23849.259289645601</v>
      </c>
      <c r="N516" s="340">
        <v>23849.259289645601</v>
      </c>
      <c r="O516" s="340">
        <v>23849.259289645601</v>
      </c>
      <c r="P516" s="340">
        <v>23849.259289645601</v>
      </c>
      <c r="Q516" s="340">
        <v>23849.259289645601</v>
      </c>
      <c r="R516" s="340">
        <v>23849.259289645601</v>
      </c>
      <c r="S516" s="340">
        <v>23849.259289645601</v>
      </c>
      <c r="T516" s="340">
        <v>19778.387548099701</v>
      </c>
      <c r="U516" s="340">
        <v>19778.387548099701</v>
      </c>
      <c r="V516" s="340">
        <v>19778.387548099701</v>
      </c>
      <c r="W516" s="340">
        <v>19778.387548099701</v>
      </c>
      <c r="X516" s="340">
        <v>19778.387548099701</v>
      </c>
      <c r="Y516" s="340">
        <v>19778.387548099701</v>
      </c>
      <c r="Z516" s="340">
        <v>19778.387548099701</v>
      </c>
      <c r="AA516" s="340">
        <v>19778.387548099701</v>
      </c>
      <c r="AB516" s="340">
        <v>19778.387548099701</v>
      </c>
      <c r="AC516" s="340">
        <v>19778.387548099701</v>
      </c>
      <c r="AD516" s="340"/>
      <c r="AE516" s="340"/>
      <c r="AF516" s="340"/>
      <c r="AG516" s="340"/>
      <c r="AH516" s="340"/>
      <c r="AI516" s="340"/>
      <c r="AJ516" s="340"/>
      <c r="AK516" s="340"/>
      <c r="AL516" s="340"/>
      <c r="AM516" s="340"/>
      <c r="AN516" s="340" t="s">
        <v>709</v>
      </c>
      <c r="AO516" s="340" t="s">
        <v>1262</v>
      </c>
      <c r="AP516" s="340" t="s">
        <v>591</v>
      </c>
      <c r="AQ516" s="340" t="s">
        <v>199</v>
      </c>
      <c r="AR516" s="340" t="s">
        <v>370</v>
      </c>
      <c r="AS516" s="340" t="s">
        <v>370</v>
      </c>
      <c r="AT516" s="340" t="s">
        <v>329</v>
      </c>
      <c r="AU516" s="340"/>
      <c r="AV516" s="340"/>
      <c r="AW516" s="340"/>
    </row>
    <row r="517" spans="1:49" ht="15" thickBot="1" x14ac:dyDescent="0.4">
      <c r="A517" s="322" t="s">
        <v>329</v>
      </c>
      <c r="B517" s="322" t="s">
        <v>827</v>
      </c>
      <c r="C517" s="349">
        <v>20</v>
      </c>
      <c r="D517" s="340">
        <v>23536.807355023499</v>
      </c>
      <c r="E517" s="341">
        <v>1</v>
      </c>
      <c r="F517" s="340">
        <v>433972.52047608502</v>
      </c>
      <c r="G517" s="340"/>
      <c r="H517" s="340"/>
      <c r="I517" s="340"/>
      <c r="J517" s="340">
        <v>23536.807355023499</v>
      </c>
      <c r="K517" s="340">
        <v>23536.807355023499</v>
      </c>
      <c r="L517" s="340">
        <v>23536.807355023499</v>
      </c>
      <c r="M517" s="340">
        <v>23536.807355023499</v>
      </c>
      <c r="N517" s="340">
        <v>23536.807355023499</v>
      </c>
      <c r="O517" s="340">
        <v>23536.807355023499</v>
      </c>
      <c r="P517" s="340">
        <v>23536.807355023499</v>
      </c>
      <c r="Q517" s="340">
        <v>23536.807355023499</v>
      </c>
      <c r="R517" s="340">
        <v>23536.807355023499</v>
      </c>
      <c r="S517" s="340">
        <v>23536.807355023499</v>
      </c>
      <c r="T517" s="340">
        <v>19860.444692584999</v>
      </c>
      <c r="U517" s="340">
        <v>19860.444692584999</v>
      </c>
      <c r="V517" s="340">
        <v>19860.444692584999</v>
      </c>
      <c r="W517" s="340">
        <v>19860.444692584999</v>
      </c>
      <c r="X517" s="340">
        <v>19860.444692584999</v>
      </c>
      <c r="Y517" s="340">
        <v>19860.444692584999</v>
      </c>
      <c r="Z517" s="340">
        <v>19860.444692584999</v>
      </c>
      <c r="AA517" s="340">
        <v>19860.444692584999</v>
      </c>
      <c r="AB517" s="340">
        <v>19860.444692584999</v>
      </c>
      <c r="AC517" s="340">
        <v>19860.444692584999</v>
      </c>
      <c r="AD517" s="340"/>
      <c r="AE517" s="340"/>
      <c r="AF517" s="340"/>
      <c r="AG517" s="340"/>
      <c r="AH517" s="340"/>
      <c r="AI517" s="340"/>
      <c r="AJ517" s="340"/>
      <c r="AK517" s="340"/>
      <c r="AL517" s="340"/>
      <c r="AM517" s="340"/>
      <c r="AN517" s="340" t="s">
        <v>709</v>
      </c>
      <c r="AO517" s="340" t="s">
        <v>1262</v>
      </c>
      <c r="AP517" s="340" t="s">
        <v>591</v>
      </c>
      <c r="AQ517" s="340" t="s">
        <v>199</v>
      </c>
      <c r="AR517" s="340" t="s">
        <v>370</v>
      </c>
      <c r="AS517" s="340" t="s">
        <v>370</v>
      </c>
      <c r="AT517" s="340" t="s">
        <v>329</v>
      </c>
      <c r="AU517" s="340"/>
      <c r="AV517" s="340"/>
      <c r="AW517" s="340"/>
    </row>
    <row r="518" spans="1:49" ht="15" thickBot="1" x14ac:dyDescent="0.4">
      <c r="A518" s="322" t="s">
        <v>23</v>
      </c>
      <c r="B518" s="322" t="s">
        <v>828</v>
      </c>
      <c r="C518" s="349">
        <v>18</v>
      </c>
      <c r="D518" s="340">
        <v>23187.773249012698</v>
      </c>
      <c r="E518" s="341">
        <v>1</v>
      </c>
      <c r="F518" s="340">
        <v>417379.918482229</v>
      </c>
      <c r="G518" s="340"/>
      <c r="H518" s="340"/>
      <c r="I518" s="340"/>
      <c r="J518" s="340">
        <v>23187.773249012698</v>
      </c>
      <c r="K518" s="340">
        <v>23187.773249012698</v>
      </c>
      <c r="L518" s="340">
        <v>23187.773249012698</v>
      </c>
      <c r="M518" s="340">
        <v>23187.773249012698</v>
      </c>
      <c r="N518" s="340">
        <v>23187.773249012698</v>
      </c>
      <c r="O518" s="340">
        <v>23187.773249012698</v>
      </c>
      <c r="P518" s="340">
        <v>23187.773249012698</v>
      </c>
      <c r="Q518" s="340">
        <v>23187.773249012698</v>
      </c>
      <c r="R518" s="340">
        <v>23187.773249012698</v>
      </c>
      <c r="S518" s="340">
        <v>23187.773249012698</v>
      </c>
      <c r="T518" s="340">
        <v>23187.773249012698</v>
      </c>
      <c r="U518" s="340">
        <v>23187.773249012698</v>
      </c>
      <c r="V518" s="340">
        <v>23187.773249012698</v>
      </c>
      <c r="W518" s="340">
        <v>23187.773249012698</v>
      </c>
      <c r="X518" s="340">
        <v>23187.773249012698</v>
      </c>
      <c r="Y518" s="340">
        <v>23187.773249012698</v>
      </c>
      <c r="Z518" s="340">
        <v>23187.773249012698</v>
      </c>
      <c r="AA518" s="340">
        <v>23187.773249012698</v>
      </c>
      <c r="AB518" s="340"/>
      <c r="AC518" s="340"/>
      <c r="AD518" s="340"/>
      <c r="AE518" s="340"/>
      <c r="AF518" s="340"/>
      <c r="AG518" s="340"/>
      <c r="AH518" s="340"/>
      <c r="AI518" s="340"/>
      <c r="AJ518" s="340"/>
      <c r="AK518" s="340"/>
      <c r="AL518" s="340"/>
      <c r="AM518" s="340"/>
      <c r="AN518" s="340" t="s">
        <v>709</v>
      </c>
      <c r="AO518" s="340" t="s">
        <v>1262</v>
      </c>
      <c r="AP518" s="340" t="s">
        <v>591</v>
      </c>
      <c r="AQ518" s="340" t="s">
        <v>199</v>
      </c>
      <c r="AR518" s="340" t="s">
        <v>356</v>
      </c>
      <c r="AS518" s="340" t="s">
        <v>356</v>
      </c>
      <c r="AT518" s="340" t="s">
        <v>23</v>
      </c>
      <c r="AU518" s="340"/>
      <c r="AV518" s="340"/>
      <c r="AW518" s="340"/>
    </row>
    <row r="519" spans="1:49" ht="15" thickBot="1" x14ac:dyDescent="0.4">
      <c r="A519" s="322" t="s">
        <v>23</v>
      </c>
      <c r="B519" s="322" t="s">
        <v>829</v>
      </c>
      <c r="C519" s="349">
        <v>16</v>
      </c>
      <c r="D519" s="340">
        <v>20871.189957631599</v>
      </c>
      <c r="E519" s="341">
        <v>1</v>
      </c>
      <c r="F519" s="340">
        <v>333939.03932210599</v>
      </c>
      <c r="G519" s="340"/>
      <c r="H519" s="340"/>
      <c r="I519" s="340"/>
      <c r="J519" s="340">
        <v>20871.189957631599</v>
      </c>
      <c r="K519" s="340">
        <v>20871.189957631599</v>
      </c>
      <c r="L519" s="340">
        <v>20871.189957631599</v>
      </c>
      <c r="M519" s="340">
        <v>20871.189957631599</v>
      </c>
      <c r="N519" s="340">
        <v>20871.189957631599</v>
      </c>
      <c r="O519" s="340">
        <v>20871.189957631599</v>
      </c>
      <c r="P519" s="340">
        <v>20871.189957631599</v>
      </c>
      <c r="Q519" s="340">
        <v>20871.189957631599</v>
      </c>
      <c r="R519" s="340">
        <v>20871.189957631599</v>
      </c>
      <c r="S519" s="340">
        <v>20871.189957631599</v>
      </c>
      <c r="T519" s="340">
        <v>20871.189957631599</v>
      </c>
      <c r="U519" s="340">
        <v>20871.189957631599</v>
      </c>
      <c r="V519" s="340">
        <v>20871.189957631599</v>
      </c>
      <c r="W519" s="340">
        <v>20871.189957631599</v>
      </c>
      <c r="X519" s="340">
        <v>20871.189957631599</v>
      </c>
      <c r="Y519" s="340">
        <v>20871.189957631599</v>
      </c>
      <c r="Z519" s="340"/>
      <c r="AA519" s="340"/>
      <c r="AB519" s="340"/>
      <c r="AC519" s="340"/>
      <c r="AD519" s="340"/>
      <c r="AE519" s="340"/>
      <c r="AF519" s="340"/>
      <c r="AG519" s="340"/>
      <c r="AH519" s="340"/>
      <c r="AI519" s="340"/>
      <c r="AJ519" s="340"/>
      <c r="AK519" s="340"/>
      <c r="AL519" s="340"/>
      <c r="AM519" s="340"/>
      <c r="AN519" s="340" t="s">
        <v>709</v>
      </c>
      <c r="AO519" s="340" t="s">
        <v>1262</v>
      </c>
      <c r="AP519" s="340" t="s">
        <v>591</v>
      </c>
      <c r="AQ519" s="340" t="s">
        <v>199</v>
      </c>
      <c r="AR519" s="340" t="s">
        <v>373</v>
      </c>
      <c r="AS519" s="340" t="s">
        <v>373</v>
      </c>
      <c r="AT519" s="340" t="s">
        <v>23</v>
      </c>
      <c r="AU519" s="340"/>
      <c r="AV519" s="340"/>
      <c r="AW519" s="340"/>
    </row>
    <row r="520" spans="1:49" ht="15" thickBot="1" x14ac:dyDescent="0.4">
      <c r="A520" s="322" t="s">
        <v>22</v>
      </c>
      <c r="B520" s="322" t="s">
        <v>830</v>
      </c>
      <c r="C520" s="349">
        <v>10</v>
      </c>
      <c r="D520" s="340">
        <v>16596.329377950002</v>
      </c>
      <c r="E520" s="341">
        <v>1</v>
      </c>
      <c r="F520" s="340">
        <v>138054.35844937799</v>
      </c>
      <c r="G520" s="340"/>
      <c r="H520" s="340"/>
      <c r="I520" s="340"/>
      <c r="J520" s="340">
        <v>16596.329377950002</v>
      </c>
      <c r="K520" s="340">
        <v>16596.329377950002</v>
      </c>
      <c r="L520" s="340">
        <v>16596.329377950002</v>
      </c>
      <c r="M520" s="340">
        <v>16596.329377950002</v>
      </c>
      <c r="N520" s="340">
        <v>16596.329377950002</v>
      </c>
      <c r="O520" s="340">
        <v>16596.329377950002</v>
      </c>
      <c r="P520" s="340">
        <v>9619.0955454194991</v>
      </c>
      <c r="Q520" s="340">
        <v>9619.0955454194991</v>
      </c>
      <c r="R520" s="340">
        <v>9619.0955454194991</v>
      </c>
      <c r="S520" s="340">
        <v>9619.0955454194991</v>
      </c>
      <c r="T520" s="340"/>
      <c r="U520" s="340"/>
      <c r="V520" s="340"/>
      <c r="W520" s="340"/>
      <c r="X520" s="340"/>
      <c r="Y520" s="340"/>
      <c r="Z520" s="340"/>
      <c r="AA520" s="340"/>
      <c r="AB520" s="340"/>
      <c r="AC520" s="340"/>
      <c r="AD520" s="340"/>
      <c r="AE520" s="340"/>
      <c r="AF520" s="340"/>
      <c r="AG520" s="340"/>
      <c r="AH520" s="340"/>
      <c r="AI520" s="340"/>
      <c r="AJ520" s="340"/>
      <c r="AK520" s="340"/>
      <c r="AL520" s="340"/>
      <c r="AM520" s="340"/>
      <c r="AN520" s="340" t="s">
        <v>709</v>
      </c>
      <c r="AO520" s="340" t="s">
        <v>1262</v>
      </c>
      <c r="AP520" s="340" t="s">
        <v>591</v>
      </c>
      <c r="AQ520" s="340" t="s">
        <v>199</v>
      </c>
      <c r="AR520" s="340" t="s">
        <v>488</v>
      </c>
      <c r="AS520" s="340" t="s">
        <v>488</v>
      </c>
      <c r="AT520" s="340" t="s">
        <v>22</v>
      </c>
      <c r="AU520" s="340"/>
      <c r="AV520" s="340"/>
      <c r="AW520" s="340"/>
    </row>
    <row r="521" spans="1:49" ht="15" thickBot="1" x14ac:dyDescent="0.4">
      <c r="A521" s="322" t="s">
        <v>748</v>
      </c>
      <c r="B521" s="322" t="s">
        <v>831</v>
      </c>
      <c r="C521" s="349">
        <v>12</v>
      </c>
      <c r="D521" s="340">
        <v>12477.9149071419</v>
      </c>
      <c r="E521" s="341">
        <v>1</v>
      </c>
      <c r="F521" s="340">
        <v>74266.405485878902</v>
      </c>
      <c r="G521" s="340"/>
      <c r="H521" s="340"/>
      <c r="I521" s="340"/>
      <c r="J521" s="340">
        <v>12477.9149071419</v>
      </c>
      <c r="K521" s="340">
        <v>12477.9149071419</v>
      </c>
      <c r="L521" s="340">
        <v>12477.9149071419</v>
      </c>
      <c r="M521" s="340">
        <v>12477.9149071419</v>
      </c>
      <c r="N521" s="340">
        <v>3044.3432321639002</v>
      </c>
      <c r="O521" s="340">
        <v>3044.3432321639002</v>
      </c>
      <c r="P521" s="340">
        <v>3044.3432321639002</v>
      </c>
      <c r="Q521" s="340">
        <v>3044.3432321639002</v>
      </c>
      <c r="R521" s="340">
        <v>3044.3432321639002</v>
      </c>
      <c r="S521" s="340">
        <v>3044.3432321639002</v>
      </c>
      <c r="T521" s="340">
        <v>3044.3432321639002</v>
      </c>
      <c r="U521" s="340">
        <v>3044.3432321639002</v>
      </c>
      <c r="V521" s="340"/>
      <c r="W521" s="340"/>
      <c r="X521" s="340"/>
      <c r="Y521" s="340"/>
      <c r="Z521" s="340"/>
      <c r="AA521" s="340"/>
      <c r="AB521" s="340"/>
      <c r="AC521" s="340"/>
      <c r="AD521" s="340"/>
      <c r="AE521" s="340"/>
      <c r="AF521" s="340"/>
      <c r="AG521" s="340"/>
      <c r="AH521" s="340"/>
      <c r="AI521" s="340"/>
      <c r="AJ521" s="340"/>
      <c r="AK521" s="340"/>
      <c r="AL521" s="340"/>
      <c r="AM521" s="340"/>
      <c r="AN521" s="340" t="s">
        <v>709</v>
      </c>
      <c r="AO521" s="340" t="s">
        <v>1262</v>
      </c>
      <c r="AP521" s="340" t="s">
        <v>591</v>
      </c>
      <c r="AQ521" s="340" t="s">
        <v>199</v>
      </c>
      <c r="AR521" s="340" t="s">
        <v>356</v>
      </c>
      <c r="AS521" s="340" t="s">
        <v>356</v>
      </c>
      <c r="AT521" s="340" t="s">
        <v>23</v>
      </c>
      <c r="AU521" s="340"/>
      <c r="AV521" s="340"/>
      <c r="AW521" s="340"/>
    </row>
    <row r="522" spans="1:49" ht="15" thickBot="1" x14ac:dyDescent="0.4">
      <c r="A522" s="322" t="s">
        <v>23</v>
      </c>
      <c r="B522" s="322" t="s">
        <v>832</v>
      </c>
      <c r="C522" s="349">
        <v>3</v>
      </c>
      <c r="D522" s="340">
        <v>6631.2719020260802</v>
      </c>
      <c r="E522" s="341">
        <v>1</v>
      </c>
      <c r="F522" s="340">
        <v>19893.8157060782</v>
      </c>
      <c r="G522" s="340"/>
      <c r="H522" s="340"/>
      <c r="I522" s="340"/>
      <c r="J522" s="340">
        <v>6631.2719020260802</v>
      </c>
      <c r="K522" s="340">
        <v>6631.2719020260802</v>
      </c>
      <c r="L522" s="340">
        <v>6631.2719020260802</v>
      </c>
      <c r="M522" s="340"/>
      <c r="N522" s="340"/>
      <c r="O522" s="340"/>
      <c r="P522" s="340"/>
      <c r="Q522" s="340"/>
      <c r="R522" s="340"/>
      <c r="S522" s="340"/>
      <c r="T522" s="340"/>
      <c r="U522" s="340"/>
      <c r="V522" s="340"/>
      <c r="W522" s="340"/>
      <c r="X522" s="340"/>
      <c r="Y522" s="340"/>
      <c r="Z522" s="340"/>
      <c r="AA522" s="340"/>
      <c r="AB522" s="340"/>
      <c r="AC522" s="340"/>
      <c r="AD522" s="340"/>
      <c r="AE522" s="340"/>
      <c r="AF522" s="340"/>
      <c r="AG522" s="340"/>
      <c r="AH522" s="340"/>
      <c r="AI522" s="340"/>
      <c r="AJ522" s="340"/>
      <c r="AK522" s="340"/>
      <c r="AL522" s="340"/>
      <c r="AM522" s="340"/>
      <c r="AN522" s="340" t="s">
        <v>709</v>
      </c>
      <c r="AO522" s="340" t="s">
        <v>1262</v>
      </c>
      <c r="AP522" s="340" t="s">
        <v>591</v>
      </c>
      <c r="AQ522" s="340" t="s">
        <v>199</v>
      </c>
      <c r="AR522" s="340" t="s">
        <v>618</v>
      </c>
      <c r="AS522" s="340" t="s">
        <v>618</v>
      </c>
      <c r="AT522" s="340" t="s">
        <v>23</v>
      </c>
      <c r="AU522" s="340"/>
      <c r="AV522" s="340"/>
      <c r="AW522" s="340"/>
    </row>
    <row r="523" spans="1:49" ht="15" thickBot="1" x14ac:dyDescent="0.4">
      <c r="A523" s="322" t="s">
        <v>23</v>
      </c>
      <c r="B523" s="322" t="s">
        <v>833</v>
      </c>
      <c r="C523" s="349">
        <v>16</v>
      </c>
      <c r="D523" s="340">
        <v>5580.0685474479997</v>
      </c>
      <c r="E523" s="341">
        <v>1</v>
      </c>
      <c r="F523" s="340">
        <v>89281.096759167995</v>
      </c>
      <c r="G523" s="340"/>
      <c r="H523" s="340"/>
      <c r="I523" s="340"/>
      <c r="J523" s="340">
        <v>5580.0685474479997</v>
      </c>
      <c r="K523" s="340">
        <v>5580.0685474479997</v>
      </c>
      <c r="L523" s="340">
        <v>5580.0685474479997</v>
      </c>
      <c r="M523" s="340">
        <v>5580.0685474479997</v>
      </c>
      <c r="N523" s="340">
        <v>5580.0685474479997</v>
      </c>
      <c r="O523" s="340">
        <v>5580.0685474479997</v>
      </c>
      <c r="P523" s="340">
        <v>5580.0685474479997</v>
      </c>
      <c r="Q523" s="340">
        <v>5580.0685474479997</v>
      </c>
      <c r="R523" s="340">
        <v>5580.0685474479997</v>
      </c>
      <c r="S523" s="340">
        <v>5580.0685474479997</v>
      </c>
      <c r="T523" s="340">
        <v>5580.0685474479997</v>
      </c>
      <c r="U523" s="340">
        <v>5580.0685474479997</v>
      </c>
      <c r="V523" s="340">
        <v>5580.0685474479997</v>
      </c>
      <c r="W523" s="340">
        <v>5580.0685474479997</v>
      </c>
      <c r="X523" s="340">
        <v>5580.0685474479997</v>
      </c>
      <c r="Y523" s="340">
        <v>5580.0685474479997</v>
      </c>
      <c r="Z523" s="340"/>
      <c r="AA523" s="340"/>
      <c r="AB523" s="340"/>
      <c r="AC523" s="340"/>
      <c r="AD523" s="340"/>
      <c r="AE523" s="340"/>
      <c r="AF523" s="340"/>
      <c r="AG523" s="340"/>
      <c r="AH523" s="340"/>
      <c r="AI523" s="340"/>
      <c r="AJ523" s="340"/>
      <c r="AK523" s="340"/>
      <c r="AL523" s="340"/>
      <c r="AM523" s="340"/>
      <c r="AN523" s="340" t="s">
        <v>709</v>
      </c>
      <c r="AO523" s="340" t="s">
        <v>1262</v>
      </c>
      <c r="AP523" s="340" t="s">
        <v>591</v>
      </c>
      <c r="AQ523" s="340" t="s">
        <v>199</v>
      </c>
      <c r="AR523" s="340" t="s">
        <v>349</v>
      </c>
      <c r="AS523" s="340" t="s">
        <v>349</v>
      </c>
      <c r="AT523" s="340" t="s">
        <v>23</v>
      </c>
      <c r="AU523" s="340"/>
      <c r="AV523" s="340"/>
      <c r="AW523" s="340"/>
    </row>
    <row r="524" spans="1:49" ht="15" thickBot="1" x14ac:dyDescent="0.4">
      <c r="A524" s="322" t="s">
        <v>329</v>
      </c>
      <c r="B524" s="322" t="s">
        <v>834</v>
      </c>
      <c r="C524" s="349">
        <v>20</v>
      </c>
      <c r="D524" s="340">
        <v>5384.9236399987903</v>
      </c>
      <c r="E524" s="341">
        <v>1</v>
      </c>
      <c r="F524" s="340">
        <v>101383.73768274899</v>
      </c>
      <c r="G524" s="340"/>
      <c r="H524" s="340"/>
      <c r="I524" s="340"/>
      <c r="J524" s="340">
        <v>5384.9236399987903</v>
      </c>
      <c r="K524" s="340">
        <v>5384.9236399987903</v>
      </c>
      <c r="L524" s="340">
        <v>5384.9236399987903</v>
      </c>
      <c r="M524" s="340">
        <v>5384.9236399987903</v>
      </c>
      <c r="N524" s="340">
        <v>5384.9236399987903</v>
      </c>
      <c r="O524" s="340">
        <v>5384.9236399987903</v>
      </c>
      <c r="P524" s="340">
        <v>5384.9236399987903</v>
      </c>
      <c r="Q524" s="340">
        <v>5384.9236399987903</v>
      </c>
      <c r="R524" s="340">
        <v>5384.9236399987903</v>
      </c>
      <c r="S524" s="340">
        <v>5384.9236399987903</v>
      </c>
      <c r="T524" s="340">
        <v>4753.4501282760802</v>
      </c>
      <c r="U524" s="340">
        <v>4753.4501282760802</v>
      </c>
      <c r="V524" s="340">
        <v>4753.4501282760802</v>
      </c>
      <c r="W524" s="340">
        <v>4753.4501282760802</v>
      </c>
      <c r="X524" s="340">
        <v>4753.4501282760802</v>
      </c>
      <c r="Y524" s="340">
        <v>4753.4501282760802</v>
      </c>
      <c r="Z524" s="340">
        <v>4753.4501282760802</v>
      </c>
      <c r="AA524" s="340">
        <v>4753.4501282760802</v>
      </c>
      <c r="AB524" s="340">
        <v>4753.4501282760802</v>
      </c>
      <c r="AC524" s="340">
        <v>4753.4501282760802</v>
      </c>
      <c r="AD524" s="340"/>
      <c r="AE524" s="340"/>
      <c r="AF524" s="340"/>
      <c r="AG524" s="340"/>
      <c r="AH524" s="340"/>
      <c r="AI524" s="340"/>
      <c r="AJ524" s="340"/>
      <c r="AK524" s="340"/>
      <c r="AL524" s="340"/>
      <c r="AM524" s="340"/>
      <c r="AN524" s="340" t="s">
        <v>709</v>
      </c>
      <c r="AO524" s="340" t="s">
        <v>1262</v>
      </c>
      <c r="AP524" s="340" t="s">
        <v>591</v>
      </c>
      <c r="AQ524" s="340" t="s">
        <v>199</v>
      </c>
      <c r="AR524" s="340" t="s">
        <v>370</v>
      </c>
      <c r="AS524" s="340" t="s">
        <v>370</v>
      </c>
      <c r="AT524" s="340" t="s">
        <v>329</v>
      </c>
      <c r="AU524" s="340"/>
      <c r="AV524" s="340"/>
      <c r="AW524" s="340"/>
    </row>
    <row r="525" spans="1:49" ht="15" thickBot="1" x14ac:dyDescent="0.4">
      <c r="A525" s="322" t="s">
        <v>122</v>
      </c>
      <c r="B525" s="322" t="s">
        <v>835</v>
      </c>
      <c r="C525" s="349">
        <v>15</v>
      </c>
      <c r="D525" s="340">
        <v>4864.9286611479301</v>
      </c>
      <c r="E525" s="341">
        <v>1</v>
      </c>
      <c r="F525" s="340">
        <v>72973.929917218906</v>
      </c>
      <c r="G525" s="340"/>
      <c r="H525" s="340"/>
      <c r="I525" s="340"/>
      <c r="J525" s="340">
        <v>4864.9286611479301</v>
      </c>
      <c r="K525" s="340">
        <v>4864.9286611479301</v>
      </c>
      <c r="L525" s="340">
        <v>4864.9286611479301</v>
      </c>
      <c r="M525" s="340">
        <v>4864.9286611479301</v>
      </c>
      <c r="N525" s="340">
        <v>4864.9286611479301</v>
      </c>
      <c r="O525" s="340">
        <v>4864.9286611479301</v>
      </c>
      <c r="P525" s="340">
        <v>4864.9286611479301</v>
      </c>
      <c r="Q525" s="340">
        <v>4864.9286611479301</v>
      </c>
      <c r="R525" s="340">
        <v>4864.9286611479301</v>
      </c>
      <c r="S525" s="340">
        <v>4864.9286611479301</v>
      </c>
      <c r="T525" s="340">
        <v>4864.9286611479301</v>
      </c>
      <c r="U525" s="340">
        <v>4864.9286611479301</v>
      </c>
      <c r="V525" s="340">
        <v>4864.9286611479301</v>
      </c>
      <c r="W525" s="340">
        <v>4864.9286611479301</v>
      </c>
      <c r="X525" s="340">
        <v>4864.9286611479301</v>
      </c>
      <c r="Y525" s="340"/>
      <c r="Z525" s="340"/>
      <c r="AA525" s="340"/>
      <c r="AB525" s="340"/>
      <c r="AC525" s="340"/>
      <c r="AD525" s="340"/>
      <c r="AE525" s="340"/>
      <c r="AF525" s="340"/>
      <c r="AG525" s="340"/>
      <c r="AH525" s="340"/>
      <c r="AI525" s="340"/>
      <c r="AJ525" s="340"/>
      <c r="AK525" s="340"/>
      <c r="AL525" s="340"/>
      <c r="AM525" s="340"/>
      <c r="AN525" s="340" t="s">
        <v>709</v>
      </c>
      <c r="AO525" s="340" t="s">
        <v>1262</v>
      </c>
      <c r="AP525" s="340" t="s">
        <v>591</v>
      </c>
      <c r="AQ525" s="340" t="s">
        <v>199</v>
      </c>
      <c r="AR525" s="340" t="s">
        <v>131</v>
      </c>
      <c r="AS525" s="340" t="s">
        <v>131</v>
      </c>
      <c r="AT525" s="340" t="s">
        <v>122</v>
      </c>
      <c r="AU525" s="340"/>
      <c r="AV525" s="340"/>
      <c r="AW525" s="340"/>
    </row>
    <row r="526" spans="1:49" ht="15" thickBot="1" x14ac:dyDescent="0.4">
      <c r="A526" s="322" t="s">
        <v>329</v>
      </c>
      <c r="B526" s="322" t="s">
        <v>836</v>
      </c>
      <c r="C526" s="349">
        <v>20</v>
      </c>
      <c r="D526" s="340">
        <v>1760.9771128673599</v>
      </c>
      <c r="E526" s="341">
        <v>1</v>
      </c>
      <c r="F526" s="340">
        <v>31864.4162657546</v>
      </c>
      <c r="G526" s="340"/>
      <c r="H526" s="340"/>
      <c r="I526" s="340"/>
      <c r="J526" s="340">
        <v>1760.9771128673599</v>
      </c>
      <c r="K526" s="340">
        <v>1760.9771128673599</v>
      </c>
      <c r="L526" s="340">
        <v>1760.9771128673599</v>
      </c>
      <c r="M526" s="340">
        <v>1760.9771128673599</v>
      </c>
      <c r="N526" s="340">
        <v>1760.9771128673599</v>
      </c>
      <c r="O526" s="340">
        <v>1760.9771128673599</v>
      </c>
      <c r="P526" s="340">
        <v>1760.9771128673599</v>
      </c>
      <c r="Q526" s="340">
        <v>1760.9771128673599</v>
      </c>
      <c r="R526" s="340">
        <v>1760.9771128673599</v>
      </c>
      <c r="S526" s="340">
        <v>1760.9771128673599</v>
      </c>
      <c r="T526" s="340">
        <v>1425.4645137081</v>
      </c>
      <c r="U526" s="340">
        <v>1425.4645137081</v>
      </c>
      <c r="V526" s="340">
        <v>1425.4645137081</v>
      </c>
      <c r="W526" s="340">
        <v>1425.4645137081</v>
      </c>
      <c r="X526" s="340">
        <v>1425.4645137081</v>
      </c>
      <c r="Y526" s="340">
        <v>1425.4645137081</v>
      </c>
      <c r="Z526" s="340">
        <v>1425.4645137081</v>
      </c>
      <c r="AA526" s="340">
        <v>1425.4645137081</v>
      </c>
      <c r="AB526" s="340">
        <v>1425.4645137081</v>
      </c>
      <c r="AC526" s="340">
        <v>1425.4645137081</v>
      </c>
      <c r="AD526" s="340"/>
      <c r="AE526" s="340"/>
      <c r="AF526" s="340"/>
      <c r="AG526" s="340"/>
      <c r="AH526" s="340"/>
      <c r="AI526" s="340"/>
      <c r="AJ526" s="340"/>
      <c r="AK526" s="340"/>
      <c r="AL526" s="340"/>
      <c r="AM526" s="340"/>
      <c r="AN526" s="340" t="s">
        <v>709</v>
      </c>
      <c r="AO526" s="340" t="s">
        <v>1262</v>
      </c>
      <c r="AP526" s="340" t="s">
        <v>591</v>
      </c>
      <c r="AQ526" s="340" t="s">
        <v>199</v>
      </c>
      <c r="AR526" s="340" t="s">
        <v>370</v>
      </c>
      <c r="AS526" s="340" t="s">
        <v>370</v>
      </c>
      <c r="AT526" s="340" t="s">
        <v>329</v>
      </c>
      <c r="AU526" s="340"/>
      <c r="AV526" s="340"/>
      <c r="AW526" s="340"/>
    </row>
    <row r="527" spans="1:49" ht="15" thickBot="1" x14ac:dyDescent="0.4">
      <c r="A527" s="322" t="s">
        <v>122</v>
      </c>
      <c r="B527" s="322" t="s">
        <v>367</v>
      </c>
      <c r="C527" s="349">
        <v>10</v>
      </c>
      <c r="D527" s="340">
        <v>1051.85123254001</v>
      </c>
      <c r="E527" s="341">
        <v>1</v>
      </c>
      <c r="F527" s="340">
        <v>10518.512325400099</v>
      </c>
      <c r="G527" s="340"/>
      <c r="H527" s="340"/>
      <c r="I527" s="340"/>
      <c r="J527" s="340">
        <v>1051.85123254001</v>
      </c>
      <c r="K527" s="340">
        <v>1051.85123254001</v>
      </c>
      <c r="L527" s="340">
        <v>1051.85123254001</v>
      </c>
      <c r="M527" s="340">
        <v>1051.85123254001</v>
      </c>
      <c r="N527" s="340">
        <v>1051.85123254001</v>
      </c>
      <c r="O527" s="340">
        <v>1051.85123254001</v>
      </c>
      <c r="P527" s="340">
        <v>1051.85123254001</v>
      </c>
      <c r="Q527" s="340">
        <v>1051.85123254001</v>
      </c>
      <c r="R527" s="340">
        <v>1051.85123254001</v>
      </c>
      <c r="S527" s="340">
        <v>1051.85123254001</v>
      </c>
      <c r="T527" s="340"/>
      <c r="U527" s="340"/>
      <c r="V527" s="340"/>
      <c r="W527" s="340"/>
      <c r="X527" s="340"/>
      <c r="Y527" s="340"/>
      <c r="Z527" s="340"/>
      <c r="AA527" s="340"/>
      <c r="AB527" s="340"/>
      <c r="AC527" s="340"/>
      <c r="AD527" s="340"/>
      <c r="AE527" s="340"/>
      <c r="AF527" s="340"/>
      <c r="AG527" s="340"/>
      <c r="AH527" s="340"/>
      <c r="AI527" s="340"/>
      <c r="AJ527" s="340"/>
      <c r="AK527" s="340"/>
      <c r="AL527" s="340"/>
      <c r="AM527" s="340"/>
      <c r="AN527" s="340" t="s">
        <v>709</v>
      </c>
      <c r="AO527" s="340" t="s">
        <v>1262</v>
      </c>
      <c r="AP527" s="340" t="s">
        <v>591</v>
      </c>
      <c r="AQ527" s="340" t="s">
        <v>199</v>
      </c>
      <c r="AR527" s="340" t="s">
        <v>367</v>
      </c>
      <c r="AS527" s="340" t="s">
        <v>367</v>
      </c>
      <c r="AT527" s="340" t="s">
        <v>122</v>
      </c>
      <c r="AU527" s="340"/>
      <c r="AV527" s="340"/>
      <c r="AW527" s="340"/>
    </row>
    <row r="528" spans="1:49" ht="15" thickBot="1" x14ac:dyDescent="0.4">
      <c r="A528" s="322" t="s">
        <v>23</v>
      </c>
      <c r="B528" s="322" t="s">
        <v>837</v>
      </c>
      <c r="C528" s="349">
        <v>6</v>
      </c>
      <c r="D528" s="340">
        <v>920</v>
      </c>
      <c r="E528" s="341">
        <v>1</v>
      </c>
      <c r="F528" s="340">
        <v>5520</v>
      </c>
      <c r="G528" s="340"/>
      <c r="H528" s="340"/>
      <c r="I528" s="340"/>
      <c r="J528" s="340">
        <v>920</v>
      </c>
      <c r="K528" s="340">
        <v>920</v>
      </c>
      <c r="L528" s="340">
        <v>920</v>
      </c>
      <c r="M528" s="340">
        <v>920</v>
      </c>
      <c r="N528" s="340">
        <v>920</v>
      </c>
      <c r="O528" s="340">
        <v>920</v>
      </c>
      <c r="P528" s="340"/>
      <c r="Q528" s="340"/>
      <c r="R528" s="340"/>
      <c r="S528" s="340"/>
      <c r="T528" s="340"/>
      <c r="U528" s="340"/>
      <c r="V528" s="340"/>
      <c r="W528" s="340"/>
      <c r="X528" s="340"/>
      <c r="Y528" s="340"/>
      <c r="Z528" s="340"/>
      <c r="AA528" s="340"/>
      <c r="AB528" s="340"/>
      <c r="AC528" s="340"/>
      <c r="AD528" s="340"/>
      <c r="AE528" s="340"/>
      <c r="AF528" s="340"/>
      <c r="AG528" s="340"/>
      <c r="AH528" s="340"/>
      <c r="AI528" s="340"/>
      <c r="AJ528" s="340"/>
      <c r="AK528" s="340"/>
      <c r="AL528" s="340"/>
      <c r="AM528" s="340"/>
      <c r="AN528" s="340" t="s">
        <v>709</v>
      </c>
      <c r="AO528" s="340" t="s">
        <v>1262</v>
      </c>
      <c r="AP528" s="340" t="s">
        <v>591</v>
      </c>
      <c r="AQ528" s="340" t="s">
        <v>199</v>
      </c>
      <c r="AR528" s="340" t="s">
        <v>495</v>
      </c>
      <c r="AS528" s="340" t="s">
        <v>495</v>
      </c>
      <c r="AT528" s="340" t="s">
        <v>23</v>
      </c>
      <c r="AU528" s="340"/>
      <c r="AV528" s="340"/>
      <c r="AW528" s="340"/>
    </row>
    <row r="529" spans="1:49" ht="15" thickBot="1" x14ac:dyDescent="0.4">
      <c r="A529" s="322" t="s">
        <v>748</v>
      </c>
      <c r="B529" s="322" t="s">
        <v>753</v>
      </c>
      <c r="C529" s="349">
        <v>22</v>
      </c>
      <c r="D529" s="340">
        <v>577.20000000000005</v>
      </c>
      <c r="E529" s="341">
        <v>1</v>
      </c>
      <c r="F529" s="340">
        <v>12698.4</v>
      </c>
      <c r="G529" s="340"/>
      <c r="H529" s="340"/>
      <c r="I529" s="340"/>
      <c r="J529" s="340">
        <v>577.20000000000005</v>
      </c>
      <c r="K529" s="340">
        <v>577.20000000000005</v>
      </c>
      <c r="L529" s="340">
        <v>577.20000000000005</v>
      </c>
      <c r="M529" s="340">
        <v>577.20000000000005</v>
      </c>
      <c r="N529" s="340">
        <v>577.20000000000005</v>
      </c>
      <c r="O529" s="340">
        <v>577.20000000000005</v>
      </c>
      <c r="P529" s="340">
        <v>577.20000000000005</v>
      </c>
      <c r="Q529" s="340">
        <v>577.20000000000005</v>
      </c>
      <c r="R529" s="340">
        <v>577.20000000000005</v>
      </c>
      <c r="S529" s="340">
        <v>577.20000000000005</v>
      </c>
      <c r="T529" s="340">
        <v>577.20000000000005</v>
      </c>
      <c r="U529" s="340">
        <v>577.20000000000005</v>
      </c>
      <c r="V529" s="340">
        <v>577.20000000000005</v>
      </c>
      <c r="W529" s="340">
        <v>577.20000000000005</v>
      </c>
      <c r="X529" s="340">
        <v>577.20000000000005</v>
      </c>
      <c r="Y529" s="340">
        <v>577.20000000000005</v>
      </c>
      <c r="Z529" s="340">
        <v>577.20000000000005</v>
      </c>
      <c r="AA529" s="340">
        <v>577.20000000000005</v>
      </c>
      <c r="AB529" s="340">
        <v>577.20000000000005</v>
      </c>
      <c r="AC529" s="340">
        <v>577.20000000000005</v>
      </c>
      <c r="AD529" s="340">
        <v>577.20000000000005</v>
      </c>
      <c r="AE529" s="340">
        <v>577.20000000000005</v>
      </c>
      <c r="AF529" s="340"/>
      <c r="AG529" s="340"/>
      <c r="AH529" s="340"/>
      <c r="AI529" s="340"/>
      <c r="AJ529" s="340"/>
      <c r="AK529" s="340"/>
      <c r="AL529" s="340"/>
      <c r="AM529" s="340"/>
      <c r="AN529" s="340" t="s">
        <v>709</v>
      </c>
      <c r="AO529" s="340" t="s">
        <v>1262</v>
      </c>
      <c r="AP529" s="340" t="s">
        <v>591</v>
      </c>
      <c r="AQ529" s="340" t="s">
        <v>199</v>
      </c>
      <c r="AR529" s="340" t="s">
        <v>479</v>
      </c>
      <c r="AS529" s="340" t="s">
        <v>479</v>
      </c>
      <c r="AT529" s="340" t="s">
        <v>121</v>
      </c>
      <c r="AU529" s="340"/>
      <c r="AV529" s="340"/>
      <c r="AW529" s="340"/>
    </row>
    <row r="530" spans="1:49" ht="15" thickBot="1" x14ac:dyDescent="0.4">
      <c r="A530" s="322" t="s">
        <v>122</v>
      </c>
      <c r="B530" s="322" t="s">
        <v>838</v>
      </c>
      <c r="C530" s="349">
        <v>10</v>
      </c>
      <c r="D530" s="340">
        <v>287.24899502697201</v>
      </c>
      <c r="E530" s="341">
        <v>1</v>
      </c>
      <c r="F530" s="340">
        <v>2872.4899502697199</v>
      </c>
      <c r="G530" s="340"/>
      <c r="H530" s="340"/>
      <c r="I530" s="340"/>
      <c r="J530" s="340">
        <v>287.24899502697201</v>
      </c>
      <c r="K530" s="340">
        <v>287.24899502697201</v>
      </c>
      <c r="L530" s="340">
        <v>287.24899502697201</v>
      </c>
      <c r="M530" s="340">
        <v>287.24899502697201</v>
      </c>
      <c r="N530" s="340">
        <v>287.24899502697201</v>
      </c>
      <c r="O530" s="340">
        <v>287.24899502697201</v>
      </c>
      <c r="P530" s="340">
        <v>287.24899502697201</v>
      </c>
      <c r="Q530" s="340">
        <v>287.24899502697201</v>
      </c>
      <c r="R530" s="340">
        <v>287.24899502697201</v>
      </c>
      <c r="S530" s="340">
        <v>287.24899502697201</v>
      </c>
      <c r="T530" s="340"/>
      <c r="U530" s="340"/>
      <c r="V530" s="340"/>
      <c r="W530" s="340"/>
      <c r="X530" s="340"/>
      <c r="Y530" s="340"/>
      <c r="Z530" s="340"/>
      <c r="AA530" s="340"/>
      <c r="AB530" s="340"/>
      <c r="AC530" s="340"/>
      <c r="AD530" s="340"/>
      <c r="AE530" s="340"/>
      <c r="AF530" s="340"/>
      <c r="AG530" s="340"/>
      <c r="AH530" s="340"/>
      <c r="AI530" s="340"/>
      <c r="AJ530" s="340"/>
      <c r="AK530" s="340"/>
      <c r="AL530" s="340"/>
      <c r="AM530" s="340"/>
      <c r="AN530" s="340" t="s">
        <v>709</v>
      </c>
      <c r="AO530" s="340" t="s">
        <v>1262</v>
      </c>
      <c r="AP530" s="340" t="s">
        <v>591</v>
      </c>
      <c r="AQ530" s="340" t="s">
        <v>199</v>
      </c>
      <c r="AR530" s="340" t="s">
        <v>491</v>
      </c>
      <c r="AS530" s="340" t="s">
        <v>491</v>
      </c>
      <c r="AT530" s="340" t="s">
        <v>122</v>
      </c>
      <c r="AU530" s="340"/>
      <c r="AV530" s="340"/>
      <c r="AW530" s="340"/>
    </row>
    <row r="531" spans="1:49" ht="15" thickBot="1" x14ac:dyDescent="0.4">
      <c r="A531" s="322" t="s">
        <v>122</v>
      </c>
      <c r="B531" s="322" t="s">
        <v>839</v>
      </c>
      <c r="C531" s="349">
        <v>10</v>
      </c>
      <c r="D531" s="340">
        <v>206.55525443512701</v>
      </c>
      <c r="E531" s="341">
        <v>1</v>
      </c>
      <c r="F531" s="340">
        <v>2065.5525443512702</v>
      </c>
      <c r="G531" s="340"/>
      <c r="H531" s="340"/>
      <c r="I531" s="340"/>
      <c r="J531" s="340">
        <v>206.55525443512701</v>
      </c>
      <c r="K531" s="340">
        <v>206.55525443512701</v>
      </c>
      <c r="L531" s="340">
        <v>206.55525443512701</v>
      </c>
      <c r="M531" s="340">
        <v>206.55525443512701</v>
      </c>
      <c r="N531" s="340">
        <v>206.55525443512701</v>
      </c>
      <c r="O531" s="340">
        <v>206.55525443512701</v>
      </c>
      <c r="P531" s="340">
        <v>206.55525443512701</v>
      </c>
      <c r="Q531" s="340">
        <v>206.55525443512701</v>
      </c>
      <c r="R531" s="340">
        <v>206.55525443512701</v>
      </c>
      <c r="S531" s="340">
        <v>206.55525443512701</v>
      </c>
      <c r="T531" s="340"/>
      <c r="U531" s="340"/>
      <c r="V531" s="340"/>
      <c r="W531" s="340"/>
      <c r="X531" s="340"/>
      <c r="Y531" s="340"/>
      <c r="Z531" s="340"/>
      <c r="AA531" s="340"/>
      <c r="AB531" s="340"/>
      <c r="AC531" s="340"/>
      <c r="AD531" s="340"/>
      <c r="AE531" s="340"/>
      <c r="AF531" s="340"/>
      <c r="AG531" s="340"/>
      <c r="AH531" s="340"/>
      <c r="AI531" s="340"/>
      <c r="AJ531" s="340"/>
      <c r="AK531" s="340"/>
      <c r="AL531" s="340"/>
      <c r="AM531" s="340"/>
      <c r="AN531" s="340" t="s">
        <v>709</v>
      </c>
      <c r="AO531" s="340" t="s">
        <v>1262</v>
      </c>
      <c r="AP531" s="340" t="s">
        <v>591</v>
      </c>
      <c r="AQ531" s="340" t="s">
        <v>199</v>
      </c>
      <c r="AR531" s="340" t="s">
        <v>491</v>
      </c>
      <c r="AS531" s="340" t="s">
        <v>491</v>
      </c>
      <c r="AT531" s="340" t="s">
        <v>122</v>
      </c>
      <c r="AU531" s="340"/>
      <c r="AV531" s="340"/>
      <c r="AW531" s="340"/>
    </row>
    <row r="532" spans="1:49" ht="15" thickBot="1" x14ac:dyDescent="0.4">
      <c r="A532" s="322" t="s">
        <v>748</v>
      </c>
      <c r="B532" s="322" t="s">
        <v>749</v>
      </c>
      <c r="C532" s="349">
        <v>17</v>
      </c>
      <c r="D532" s="340">
        <v>125.6</v>
      </c>
      <c r="E532" s="341">
        <v>1</v>
      </c>
      <c r="F532" s="340">
        <v>2135.1999999999998</v>
      </c>
      <c r="G532" s="340"/>
      <c r="H532" s="340"/>
      <c r="I532" s="340"/>
      <c r="J532" s="340">
        <v>125.6</v>
      </c>
      <c r="K532" s="340">
        <v>125.6</v>
      </c>
      <c r="L532" s="340">
        <v>125.6</v>
      </c>
      <c r="M532" s="340">
        <v>125.6</v>
      </c>
      <c r="N532" s="340">
        <v>125.6</v>
      </c>
      <c r="O532" s="340">
        <v>125.6</v>
      </c>
      <c r="P532" s="340">
        <v>125.6</v>
      </c>
      <c r="Q532" s="340">
        <v>125.6</v>
      </c>
      <c r="R532" s="340">
        <v>125.6</v>
      </c>
      <c r="S532" s="340">
        <v>125.6</v>
      </c>
      <c r="T532" s="340">
        <v>125.6</v>
      </c>
      <c r="U532" s="340">
        <v>125.6</v>
      </c>
      <c r="V532" s="340">
        <v>125.6</v>
      </c>
      <c r="W532" s="340">
        <v>125.6</v>
      </c>
      <c r="X532" s="340">
        <v>125.6</v>
      </c>
      <c r="Y532" s="340">
        <v>125.6</v>
      </c>
      <c r="Z532" s="340">
        <v>125.6</v>
      </c>
      <c r="AA532" s="340"/>
      <c r="AB532" s="340"/>
      <c r="AC532" s="340"/>
      <c r="AD532" s="340"/>
      <c r="AE532" s="340"/>
      <c r="AF532" s="340"/>
      <c r="AG532" s="340"/>
      <c r="AH532" s="340"/>
      <c r="AI532" s="340"/>
      <c r="AJ532" s="340"/>
      <c r="AK532" s="340"/>
      <c r="AL532" s="340"/>
      <c r="AM532" s="340"/>
      <c r="AN532" s="340" t="s">
        <v>709</v>
      </c>
      <c r="AO532" s="340" t="s">
        <v>1262</v>
      </c>
      <c r="AP532" s="340" t="s">
        <v>591</v>
      </c>
      <c r="AQ532" s="340" t="s">
        <v>199</v>
      </c>
      <c r="AR532" s="340" t="s">
        <v>479</v>
      </c>
      <c r="AS532" s="340" t="s">
        <v>479</v>
      </c>
      <c r="AT532" s="340" t="s">
        <v>121</v>
      </c>
      <c r="AU532" s="340"/>
      <c r="AV532" s="340"/>
      <c r="AW532" s="340"/>
    </row>
    <row r="533" spans="1:49" ht="15" thickBot="1" x14ac:dyDescent="0.4">
      <c r="A533" s="322" t="s">
        <v>23</v>
      </c>
      <c r="B533" s="322" t="s">
        <v>840</v>
      </c>
      <c r="C533" s="349">
        <v>25</v>
      </c>
      <c r="D533" s="340"/>
      <c r="E533" s="341">
        <v>1</v>
      </c>
      <c r="F533" s="340"/>
      <c r="G533" s="340"/>
      <c r="H533" s="340"/>
      <c r="I533" s="340"/>
      <c r="J533" s="340"/>
      <c r="K533" s="340"/>
      <c r="L533" s="340"/>
      <c r="M533" s="340"/>
      <c r="N533" s="340"/>
      <c r="O533" s="340"/>
      <c r="P533" s="340"/>
      <c r="Q533" s="340"/>
      <c r="R533" s="340"/>
      <c r="S533" s="340"/>
      <c r="T533" s="340"/>
      <c r="U533" s="340"/>
      <c r="V533" s="340"/>
      <c r="W533" s="340"/>
      <c r="X533" s="340"/>
      <c r="Y533" s="340"/>
      <c r="Z533" s="340"/>
      <c r="AA533" s="340"/>
      <c r="AB533" s="340"/>
      <c r="AC533" s="340"/>
      <c r="AD533" s="340"/>
      <c r="AE533" s="340"/>
      <c r="AF533" s="340"/>
      <c r="AG533" s="340"/>
      <c r="AH533" s="340"/>
      <c r="AI533" s="340"/>
      <c r="AJ533" s="340"/>
      <c r="AK533" s="340"/>
      <c r="AL533" s="340"/>
      <c r="AM533" s="340"/>
      <c r="AN533" s="340" t="s">
        <v>709</v>
      </c>
      <c r="AO533" s="340" t="s">
        <v>1262</v>
      </c>
      <c r="AP533" s="340" t="s">
        <v>591</v>
      </c>
      <c r="AQ533" s="340" t="s">
        <v>199</v>
      </c>
      <c r="AR533" s="340" t="s">
        <v>622</v>
      </c>
      <c r="AS533" s="340" t="s">
        <v>622</v>
      </c>
      <c r="AT533" s="340" t="s">
        <v>23</v>
      </c>
      <c r="AU533" s="340"/>
      <c r="AV533" s="340"/>
      <c r="AW533" s="340"/>
    </row>
    <row r="534" spans="1:49" ht="15" thickBot="1" x14ac:dyDescent="0.4">
      <c r="A534" s="322" t="s">
        <v>23</v>
      </c>
      <c r="B534" s="322" t="s">
        <v>841</v>
      </c>
      <c r="C534" s="349">
        <v>25</v>
      </c>
      <c r="D534" s="340"/>
      <c r="E534" s="341">
        <v>1</v>
      </c>
      <c r="F534" s="340"/>
      <c r="G534" s="340"/>
      <c r="H534" s="340"/>
      <c r="I534" s="340"/>
      <c r="J534" s="340"/>
      <c r="K534" s="340"/>
      <c r="L534" s="340"/>
      <c r="M534" s="340"/>
      <c r="N534" s="340"/>
      <c r="O534" s="340"/>
      <c r="P534" s="340"/>
      <c r="Q534" s="340"/>
      <c r="R534" s="340"/>
      <c r="S534" s="340"/>
      <c r="T534" s="340"/>
      <c r="U534" s="340"/>
      <c r="V534" s="340"/>
      <c r="W534" s="340"/>
      <c r="X534" s="340"/>
      <c r="Y534" s="340"/>
      <c r="Z534" s="340"/>
      <c r="AA534" s="340"/>
      <c r="AB534" s="340"/>
      <c r="AC534" s="340"/>
      <c r="AD534" s="340"/>
      <c r="AE534" s="340"/>
      <c r="AF534" s="340"/>
      <c r="AG534" s="340"/>
      <c r="AH534" s="340"/>
      <c r="AI534" s="340"/>
      <c r="AJ534" s="340"/>
      <c r="AK534" s="340"/>
      <c r="AL534" s="340"/>
      <c r="AM534" s="340"/>
      <c r="AN534" s="340" t="s">
        <v>709</v>
      </c>
      <c r="AO534" s="340" t="s">
        <v>1262</v>
      </c>
      <c r="AP534" s="340" t="s">
        <v>591</v>
      </c>
      <c r="AQ534" s="340" t="s">
        <v>199</v>
      </c>
      <c r="AR534" s="340" t="s">
        <v>622</v>
      </c>
      <c r="AS534" s="340" t="s">
        <v>622</v>
      </c>
      <c r="AT534" s="340" t="s">
        <v>23</v>
      </c>
      <c r="AU534" s="340"/>
      <c r="AV534" s="340"/>
      <c r="AW534" s="340"/>
    </row>
    <row r="535" spans="1:49" ht="15" thickBot="1" x14ac:dyDescent="0.4">
      <c r="A535" s="322" t="s">
        <v>23</v>
      </c>
      <c r="B535" s="322" t="s">
        <v>842</v>
      </c>
      <c r="C535" s="349">
        <v>20</v>
      </c>
      <c r="D535" s="340"/>
      <c r="E535" s="341">
        <v>1</v>
      </c>
      <c r="F535" s="340"/>
      <c r="G535" s="340"/>
      <c r="H535" s="340"/>
      <c r="I535" s="340"/>
      <c r="J535" s="340"/>
      <c r="K535" s="340"/>
      <c r="L535" s="340"/>
      <c r="M535" s="340"/>
      <c r="N535" s="340"/>
      <c r="O535" s="340"/>
      <c r="P535" s="340"/>
      <c r="Q535" s="340"/>
      <c r="R535" s="340"/>
      <c r="S535" s="340"/>
      <c r="T535" s="340"/>
      <c r="U535" s="340"/>
      <c r="V535" s="340"/>
      <c r="W535" s="340"/>
      <c r="X535" s="340"/>
      <c r="Y535" s="340"/>
      <c r="Z535" s="340"/>
      <c r="AA535" s="340"/>
      <c r="AB535" s="340"/>
      <c r="AC535" s="340"/>
      <c r="AD535" s="340"/>
      <c r="AE535" s="340"/>
      <c r="AF535" s="340"/>
      <c r="AG535" s="340"/>
      <c r="AH535" s="340"/>
      <c r="AI535" s="340"/>
      <c r="AJ535" s="340"/>
      <c r="AK535" s="340"/>
      <c r="AL535" s="340"/>
      <c r="AM535" s="340"/>
      <c r="AN535" s="340" t="s">
        <v>709</v>
      </c>
      <c r="AO535" s="340" t="s">
        <v>1262</v>
      </c>
      <c r="AP535" s="340" t="s">
        <v>591</v>
      </c>
      <c r="AQ535" s="340" t="s">
        <v>199</v>
      </c>
      <c r="AR535" s="340" t="s">
        <v>78</v>
      </c>
      <c r="AS535" s="340" t="s">
        <v>78</v>
      </c>
      <c r="AT535" s="340" t="s">
        <v>23</v>
      </c>
      <c r="AU535" s="340"/>
      <c r="AV535" s="340"/>
      <c r="AW535" s="340"/>
    </row>
    <row r="536" spans="1:49" ht="15" thickBot="1" x14ac:dyDescent="0.4">
      <c r="A536" s="322" t="s">
        <v>122</v>
      </c>
      <c r="B536" s="322" t="s">
        <v>843</v>
      </c>
      <c r="C536" s="349">
        <v>13</v>
      </c>
      <c r="D536" s="340"/>
      <c r="E536" s="341">
        <v>1</v>
      </c>
      <c r="F536" s="340"/>
      <c r="G536" s="340"/>
      <c r="H536" s="340"/>
      <c r="I536" s="340"/>
      <c r="J536" s="340"/>
      <c r="K536" s="340"/>
      <c r="L536" s="340"/>
      <c r="M536" s="340"/>
      <c r="N536" s="340"/>
      <c r="O536" s="340"/>
      <c r="P536" s="340"/>
      <c r="Q536" s="340"/>
      <c r="R536" s="340"/>
      <c r="S536" s="340"/>
      <c r="T536" s="340"/>
      <c r="U536" s="340"/>
      <c r="V536" s="340"/>
      <c r="W536" s="340"/>
      <c r="X536" s="340"/>
      <c r="Y536" s="340"/>
      <c r="Z536" s="340"/>
      <c r="AA536" s="340"/>
      <c r="AB536" s="340"/>
      <c r="AC536" s="340"/>
      <c r="AD536" s="340"/>
      <c r="AE536" s="340"/>
      <c r="AF536" s="340"/>
      <c r="AG536" s="340"/>
      <c r="AH536" s="340"/>
      <c r="AI536" s="340"/>
      <c r="AJ536" s="340"/>
      <c r="AK536" s="340"/>
      <c r="AL536" s="340"/>
      <c r="AM536" s="340"/>
      <c r="AN536" s="340" t="s">
        <v>709</v>
      </c>
      <c r="AO536" s="340" t="s">
        <v>1262</v>
      </c>
      <c r="AP536" s="340" t="s">
        <v>591</v>
      </c>
      <c r="AQ536" s="340" t="s">
        <v>199</v>
      </c>
      <c r="AR536" s="340" t="s">
        <v>156</v>
      </c>
      <c r="AS536" s="340" t="s">
        <v>156</v>
      </c>
      <c r="AT536" s="340" t="s">
        <v>122</v>
      </c>
      <c r="AU536" s="340"/>
      <c r="AV536" s="340"/>
      <c r="AW536" s="340"/>
    </row>
    <row r="537" spans="1:49" ht="15" thickBot="1" x14ac:dyDescent="0.4">
      <c r="A537" s="322" t="s">
        <v>22</v>
      </c>
      <c r="B537" s="322" t="s">
        <v>1140</v>
      </c>
      <c r="C537" s="349">
        <v>12.9171881118884</v>
      </c>
      <c r="D537" s="340">
        <v>185729103.60325801</v>
      </c>
      <c r="E537" s="341">
        <v>0.97</v>
      </c>
      <c r="F537" s="340">
        <v>2109662582.7270601</v>
      </c>
      <c r="G537" s="340"/>
      <c r="H537" s="340"/>
      <c r="I537" s="340"/>
      <c r="J537" s="340">
        <v>180157230.495159</v>
      </c>
      <c r="K537" s="340">
        <v>180029845.32325199</v>
      </c>
      <c r="L537" s="340">
        <v>178985495.549952</v>
      </c>
      <c r="M537" s="340">
        <v>172106174.15651599</v>
      </c>
      <c r="N537" s="340">
        <v>163142936.52638999</v>
      </c>
      <c r="O537" s="340">
        <v>158270379.73174801</v>
      </c>
      <c r="P537" s="340">
        <v>156333412.461025</v>
      </c>
      <c r="Q537" s="340">
        <v>154970897.60393101</v>
      </c>
      <c r="R537" s="340">
        <v>154970553.50069901</v>
      </c>
      <c r="S537" s="340">
        <v>150019598.55161601</v>
      </c>
      <c r="T537" s="340">
        <v>147150374.40587899</v>
      </c>
      <c r="U537" s="340">
        <v>117556065.70059</v>
      </c>
      <c r="V537" s="340">
        <v>70729743.894428402</v>
      </c>
      <c r="W537" s="340">
        <v>64875827.1956686</v>
      </c>
      <c r="X537" s="340">
        <v>60364047.630201302</v>
      </c>
      <c r="Y537" s="340"/>
      <c r="Z537" s="340"/>
      <c r="AA537" s="340"/>
      <c r="AB537" s="340"/>
      <c r="AC537" s="340"/>
      <c r="AD537" s="340"/>
      <c r="AE537" s="340"/>
      <c r="AF537" s="340"/>
      <c r="AG537" s="340"/>
      <c r="AH537" s="340"/>
      <c r="AI537" s="340"/>
      <c r="AJ537" s="340"/>
      <c r="AK537" s="340"/>
      <c r="AL537" s="340"/>
      <c r="AM537" s="340"/>
      <c r="AN537" s="340" t="s">
        <v>709</v>
      </c>
      <c r="AO537" s="340" t="s">
        <v>1263</v>
      </c>
      <c r="AP537" s="340" t="s">
        <v>542</v>
      </c>
      <c r="AQ537" s="340" t="s">
        <v>198</v>
      </c>
      <c r="AR537" s="340" t="s">
        <v>480</v>
      </c>
      <c r="AS537" s="340" t="s">
        <v>480</v>
      </c>
      <c r="AT537" s="340" t="s">
        <v>22</v>
      </c>
      <c r="AU537" s="340"/>
      <c r="AV537" s="340"/>
      <c r="AW537" s="340"/>
    </row>
    <row r="538" spans="1:49" ht="15" thickBot="1" x14ac:dyDescent="0.4">
      <c r="A538" s="322" t="s">
        <v>22</v>
      </c>
      <c r="B538" s="322" t="s">
        <v>846</v>
      </c>
      <c r="C538" s="349">
        <v>10</v>
      </c>
      <c r="D538" s="340">
        <v>12721423.8995947</v>
      </c>
      <c r="E538" s="341">
        <v>0.97</v>
      </c>
      <c r="F538" s="340">
        <v>123397811.826068</v>
      </c>
      <c r="G538" s="340"/>
      <c r="H538" s="340"/>
      <c r="I538" s="340"/>
      <c r="J538" s="340">
        <v>12339781.1826068</v>
      </c>
      <c r="K538" s="340">
        <v>12339781.1826068</v>
      </c>
      <c r="L538" s="340">
        <v>12339781.1826068</v>
      </c>
      <c r="M538" s="340">
        <v>12339781.1826068</v>
      </c>
      <c r="N538" s="340">
        <v>12339781.1826068</v>
      </c>
      <c r="O538" s="340">
        <v>12339781.1826068</v>
      </c>
      <c r="P538" s="340">
        <v>12339781.1826068</v>
      </c>
      <c r="Q538" s="340">
        <v>12339781.1826068</v>
      </c>
      <c r="R538" s="340">
        <v>12339781.1826068</v>
      </c>
      <c r="S538" s="340">
        <v>12339781.1826068</v>
      </c>
      <c r="T538" s="340"/>
      <c r="U538" s="340"/>
      <c r="V538" s="340"/>
      <c r="W538" s="340"/>
      <c r="X538" s="340"/>
      <c r="Y538" s="340"/>
      <c r="Z538" s="340"/>
      <c r="AA538" s="340"/>
      <c r="AB538" s="340"/>
      <c r="AC538" s="340"/>
      <c r="AD538" s="340"/>
      <c r="AE538" s="340"/>
      <c r="AF538" s="340"/>
      <c r="AG538" s="340"/>
      <c r="AH538" s="340"/>
      <c r="AI538" s="340"/>
      <c r="AJ538" s="340"/>
      <c r="AK538" s="340"/>
      <c r="AL538" s="340"/>
      <c r="AM538" s="340"/>
      <c r="AN538" s="340" t="s">
        <v>709</v>
      </c>
      <c r="AO538" s="340" t="s">
        <v>1263</v>
      </c>
      <c r="AP538" s="340" t="s">
        <v>542</v>
      </c>
      <c r="AQ538" s="340" t="s">
        <v>198</v>
      </c>
      <c r="AR538" s="340" t="s">
        <v>351</v>
      </c>
      <c r="AS538" s="340" t="s">
        <v>351</v>
      </c>
      <c r="AT538" s="340" t="s">
        <v>22</v>
      </c>
      <c r="AU538" s="340"/>
      <c r="AV538" s="340"/>
      <c r="AW538" s="340"/>
    </row>
    <row r="539" spans="1:49" ht="15" thickBot="1" x14ac:dyDescent="0.4">
      <c r="A539" s="322" t="s">
        <v>24</v>
      </c>
      <c r="B539" s="322" t="s">
        <v>352</v>
      </c>
      <c r="C539" s="349">
        <v>15</v>
      </c>
      <c r="D539" s="340">
        <v>2608928</v>
      </c>
      <c r="E539" s="341">
        <v>0.97</v>
      </c>
      <c r="F539" s="340">
        <v>37959902.399999999</v>
      </c>
      <c r="G539" s="340"/>
      <c r="H539" s="340"/>
      <c r="I539" s="340"/>
      <c r="J539" s="340">
        <v>2530660.16</v>
      </c>
      <c r="K539" s="340">
        <v>2530660.16</v>
      </c>
      <c r="L539" s="340">
        <v>2530660.16</v>
      </c>
      <c r="M539" s="340">
        <v>2530660.16</v>
      </c>
      <c r="N539" s="340">
        <v>2530660.16</v>
      </c>
      <c r="O539" s="340">
        <v>2530660.16</v>
      </c>
      <c r="P539" s="340">
        <v>2530660.16</v>
      </c>
      <c r="Q539" s="340">
        <v>2530660.16</v>
      </c>
      <c r="R539" s="340">
        <v>2530660.16</v>
      </c>
      <c r="S539" s="340">
        <v>2530660.16</v>
      </c>
      <c r="T539" s="340">
        <v>2530660.16</v>
      </c>
      <c r="U539" s="340">
        <v>2530660.16</v>
      </c>
      <c r="V539" s="340">
        <v>2530660.16</v>
      </c>
      <c r="W539" s="340">
        <v>2530660.16</v>
      </c>
      <c r="X539" s="340">
        <v>2530660.16</v>
      </c>
      <c r="Y539" s="340"/>
      <c r="Z539" s="340"/>
      <c r="AA539" s="340"/>
      <c r="AB539" s="340"/>
      <c r="AC539" s="340"/>
      <c r="AD539" s="340"/>
      <c r="AE539" s="340"/>
      <c r="AF539" s="340"/>
      <c r="AG539" s="340"/>
      <c r="AH539" s="340"/>
      <c r="AI539" s="340"/>
      <c r="AJ539" s="340"/>
      <c r="AK539" s="340"/>
      <c r="AL539" s="340"/>
      <c r="AM539" s="340"/>
      <c r="AN539" s="340" t="s">
        <v>709</v>
      </c>
      <c r="AO539" s="340" t="s">
        <v>1263</v>
      </c>
      <c r="AP539" s="340" t="s">
        <v>542</v>
      </c>
      <c r="AQ539" s="340" t="s">
        <v>198</v>
      </c>
      <c r="AR539" s="340" t="s">
        <v>352</v>
      </c>
      <c r="AS539" s="340" t="s">
        <v>352</v>
      </c>
      <c r="AT539" s="340" t="s">
        <v>24</v>
      </c>
      <c r="AU539" s="340"/>
      <c r="AV539" s="340"/>
      <c r="AW539" s="340"/>
    </row>
    <row r="540" spans="1:49" ht="15" thickBot="1" x14ac:dyDescent="0.4">
      <c r="A540" s="322" t="s">
        <v>22</v>
      </c>
      <c r="B540" s="322" t="s">
        <v>1141</v>
      </c>
      <c r="C540" s="349">
        <v>7</v>
      </c>
      <c r="D540" s="340">
        <v>2466353.8539504702</v>
      </c>
      <c r="E540" s="341">
        <v>0.97</v>
      </c>
      <c r="F540" s="340">
        <v>13836746.177522499</v>
      </c>
      <c r="G540" s="340"/>
      <c r="H540" s="340"/>
      <c r="I540" s="340"/>
      <c r="J540" s="340">
        <v>2392363.23833196</v>
      </c>
      <c r="K540" s="340">
        <v>2392363.23833196</v>
      </c>
      <c r="L540" s="340">
        <v>2392363.23833196</v>
      </c>
      <c r="M540" s="340">
        <v>2279099.3647418902</v>
      </c>
      <c r="N540" s="340">
        <v>1254421.87696849</v>
      </c>
      <c r="O540" s="340">
        <v>1053392.28638339</v>
      </c>
      <c r="P540" s="340">
        <v>844025.45753637399</v>
      </c>
      <c r="Q540" s="340">
        <v>657735.59466345701</v>
      </c>
      <c r="R540" s="340">
        <v>361972.36750899802</v>
      </c>
      <c r="S540" s="340">
        <v>209009.514724009</v>
      </c>
      <c r="T540" s="340"/>
      <c r="U540" s="340"/>
      <c r="V540" s="340"/>
      <c r="W540" s="340"/>
      <c r="X540" s="340"/>
      <c r="Y540" s="340"/>
      <c r="Z540" s="340"/>
      <c r="AA540" s="340"/>
      <c r="AB540" s="340"/>
      <c r="AC540" s="340"/>
      <c r="AD540" s="340"/>
      <c r="AE540" s="340"/>
      <c r="AF540" s="340"/>
      <c r="AG540" s="340"/>
      <c r="AH540" s="340"/>
      <c r="AI540" s="340"/>
      <c r="AJ540" s="340"/>
      <c r="AK540" s="340"/>
      <c r="AL540" s="340"/>
      <c r="AM540" s="340"/>
      <c r="AN540" s="340" t="s">
        <v>709</v>
      </c>
      <c r="AO540" s="340" t="s">
        <v>1263</v>
      </c>
      <c r="AP540" s="340" t="s">
        <v>542</v>
      </c>
      <c r="AQ540" s="340" t="s">
        <v>198</v>
      </c>
      <c r="AR540" s="340" t="s">
        <v>499</v>
      </c>
      <c r="AS540" s="340" t="s">
        <v>499</v>
      </c>
      <c r="AT540" s="340" t="s">
        <v>22</v>
      </c>
      <c r="AU540" s="340"/>
      <c r="AV540" s="340"/>
      <c r="AW540" s="340"/>
    </row>
    <row r="541" spans="1:49" ht="15" thickBot="1" x14ac:dyDescent="0.4">
      <c r="A541" s="322" t="s">
        <v>22</v>
      </c>
      <c r="B541" s="322" t="s">
        <v>1142</v>
      </c>
      <c r="C541" s="349">
        <v>15</v>
      </c>
      <c r="D541" s="340">
        <v>2067872.5084281401</v>
      </c>
      <c r="E541" s="341">
        <v>0.97</v>
      </c>
      <c r="F541" s="340">
        <v>30087544.9976294</v>
      </c>
      <c r="G541" s="340"/>
      <c r="H541" s="340"/>
      <c r="I541" s="340"/>
      <c r="J541" s="340">
        <v>2005836.3331752999</v>
      </c>
      <c r="K541" s="340">
        <v>2005836.3331752999</v>
      </c>
      <c r="L541" s="340">
        <v>2005836.3331752999</v>
      </c>
      <c r="M541" s="340">
        <v>2005836.3331752999</v>
      </c>
      <c r="N541" s="340">
        <v>2005836.3331752999</v>
      </c>
      <c r="O541" s="340">
        <v>2005836.3331752999</v>
      </c>
      <c r="P541" s="340">
        <v>2005836.3331752999</v>
      </c>
      <c r="Q541" s="340">
        <v>2005836.3331752999</v>
      </c>
      <c r="R541" s="340">
        <v>2005836.3331752999</v>
      </c>
      <c r="S541" s="340">
        <v>2005836.3331752999</v>
      </c>
      <c r="T541" s="340">
        <v>2005836.3331752999</v>
      </c>
      <c r="U541" s="340">
        <v>2005836.3331752999</v>
      </c>
      <c r="V541" s="340">
        <v>2005836.3331752999</v>
      </c>
      <c r="W541" s="340">
        <v>2005836.3331752999</v>
      </c>
      <c r="X541" s="340">
        <v>2005836.3331752999</v>
      </c>
      <c r="Y541" s="340"/>
      <c r="Z541" s="340"/>
      <c r="AA541" s="340"/>
      <c r="AB541" s="340"/>
      <c r="AC541" s="340"/>
      <c r="AD541" s="340"/>
      <c r="AE541" s="340"/>
      <c r="AF541" s="340"/>
      <c r="AG541" s="340"/>
      <c r="AH541" s="340"/>
      <c r="AI541" s="340"/>
      <c r="AJ541" s="340"/>
      <c r="AK541" s="340"/>
      <c r="AL541" s="340"/>
      <c r="AM541" s="340"/>
      <c r="AN541" s="340" t="s">
        <v>709</v>
      </c>
      <c r="AO541" s="340" t="s">
        <v>1263</v>
      </c>
      <c r="AP541" s="340" t="s">
        <v>542</v>
      </c>
      <c r="AQ541" s="340" t="s">
        <v>198</v>
      </c>
      <c r="AR541" s="340" t="s">
        <v>351</v>
      </c>
      <c r="AS541" s="340" t="s">
        <v>351</v>
      </c>
      <c r="AT541" s="340" t="s">
        <v>22</v>
      </c>
      <c r="AU541" s="340"/>
      <c r="AV541" s="340"/>
      <c r="AW541" s="340"/>
    </row>
    <row r="542" spans="1:49" ht="15" thickBot="1" x14ac:dyDescent="0.4">
      <c r="A542" s="322" t="s">
        <v>24</v>
      </c>
      <c r="B542" s="322" t="s">
        <v>1143</v>
      </c>
      <c r="C542" s="349">
        <v>13</v>
      </c>
      <c r="D542" s="340">
        <v>1976107</v>
      </c>
      <c r="E542" s="341">
        <v>0.97</v>
      </c>
      <c r="F542" s="340">
        <v>24918709.27</v>
      </c>
      <c r="G542" s="340"/>
      <c r="H542" s="340"/>
      <c r="I542" s="340"/>
      <c r="J542" s="340">
        <v>1916823.79</v>
      </c>
      <c r="K542" s="340">
        <v>1916823.79</v>
      </c>
      <c r="L542" s="340">
        <v>1916823.79</v>
      </c>
      <c r="M542" s="340">
        <v>1916823.79</v>
      </c>
      <c r="N542" s="340">
        <v>1916823.79</v>
      </c>
      <c r="O542" s="340">
        <v>1916823.79</v>
      </c>
      <c r="P542" s="340">
        <v>1916823.79</v>
      </c>
      <c r="Q542" s="340">
        <v>1916823.79</v>
      </c>
      <c r="R542" s="340">
        <v>1916823.79</v>
      </c>
      <c r="S542" s="340">
        <v>1916823.79</v>
      </c>
      <c r="T542" s="340">
        <v>1916823.79</v>
      </c>
      <c r="U542" s="340">
        <v>1916823.79</v>
      </c>
      <c r="V542" s="340">
        <v>1916823.79</v>
      </c>
      <c r="W542" s="340"/>
      <c r="X542" s="340"/>
      <c r="Y542" s="340"/>
      <c r="Z542" s="340"/>
      <c r="AA542" s="340"/>
      <c r="AB542" s="340"/>
      <c r="AC542" s="340"/>
      <c r="AD542" s="340"/>
      <c r="AE542" s="340"/>
      <c r="AF542" s="340"/>
      <c r="AG542" s="340"/>
      <c r="AH542" s="340"/>
      <c r="AI542" s="340"/>
      <c r="AJ542" s="340"/>
      <c r="AK542" s="340"/>
      <c r="AL542" s="340"/>
      <c r="AM542" s="340"/>
      <c r="AN542" s="340" t="s">
        <v>709</v>
      </c>
      <c r="AO542" s="340" t="s">
        <v>1263</v>
      </c>
      <c r="AP542" s="340" t="s">
        <v>542</v>
      </c>
      <c r="AQ542" s="340" t="s">
        <v>198</v>
      </c>
      <c r="AR542" s="340" t="s">
        <v>352</v>
      </c>
      <c r="AS542" s="340" t="s">
        <v>352</v>
      </c>
      <c r="AT542" s="340" t="s">
        <v>24</v>
      </c>
      <c r="AU542" s="340"/>
      <c r="AV542" s="340"/>
      <c r="AW542" s="340"/>
    </row>
    <row r="543" spans="1:49" ht="15" thickBot="1" x14ac:dyDescent="0.4">
      <c r="A543" s="322" t="s">
        <v>24</v>
      </c>
      <c r="B543" s="322" t="s">
        <v>354</v>
      </c>
      <c r="C543" s="349">
        <v>10</v>
      </c>
      <c r="D543" s="340">
        <v>1919246.3499825001</v>
      </c>
      <c r="E543" s="341">
        <v>0.97</v>
      </c>
      <c r="F543" s="340">
        <v>18616689.594830301</v>
      </c>
      <c r="G543" s="340"/>
      <c r="H543" s="340"/>
      <c r="I543" s="340"/>
      <c r="J543" s="340">
        <v>1861668.95948302</v>
      </c>
      <c r="K543" s="340">
        <v>1861668.95948302</v>
      </c>
      <c r="L543" s="340">
        <v>1861668.95948302</v>
      </c>
      <c r="M543" s="340">
        <v>1861668.95948302</v>
      </c>
      <c r="N543" s="340">
        <v>1861668.95948302</v>
      </c>
      <c r="O543" s="340">
        <v>1861668.95948302</v>
      </c>
      <c r="P543" s="340">
        <v>1861668.95948302</v>
      </c>
      <c r="Q543" s="340">
        <v>1861668.95948302</v>
      </c>
      <c r="R543" s="340">
        <v>1861668.95948302</v>
      </c>
      <c r="S543" s="340">
        <v>1861668.95948302</v>
      </c>
      <c r="T543" s="340"/>
      <c r="U543" s="340"/>
      <c r="V543" s="340"/>
      <c r="W543" s="340"/>
      <c r="X543" s="340"/>
      <c r="Y543" s="340"/>
      <c r="Z543" s="340"/>
      <c r="AA543" s="340"/>
      <c r="AB543" s="340"/>
      <c r="AC543" s="340"/>
      <c r="AD543" s="340"/>
      <c r="AE543" s="340"/>
      <c r="AF543" s="340"/>
      <c r="AG543" s="340"/>
      <c r="AH543" s="340"/>
      <c r="AI543" s="340"/>
      <c r="AJ543" s="340"/>
      <c r="AK543" s="340"/>
      <c r="AL543" s="340"/>
      <c r="AM543" s="340"/>
      <c r="AN543" s="340" t="s">
        <v>709</v>
      </c>
      <c r="AO543" s="340" t="s">
        <v>1263</v>
      </c>
      <c r="AP543" s="340" t="s">
        <v>542</v>
      </c>
      <c r="AQ543" s="340" t="s">
        <v>198</v>
      </c>
      <c r="AR543" s="340" t="s">
        <v>354</v>
      </c>
      <c r="AS543" s="340" t="s">
        <v>354</v>
      </c>
      <c r="AT543" s="340" t="s">
        <v>24</v>
      </c>
      <c r="AU543" s="340"/>
      <c r="AV543" s="340"/>
      <c r="AW543" s="340"/>
    </row>
    <row r="544" spans="1:49" ht="15" thickBot="1" x14ac:dyDescent="0.4">
      <c r="A544" s="322" t="s">
        <v>1087</v>
      </c>
      <c r="B544" s="322" t="s">
        <v>369</v>
      </c>
      <c r="C544" s="349">
        <v>10</v>
      </c>
      <c r="D544" s="340">
        <v>1522571.2320000001</v>
      </c>
      <c r="E544" s="341">
        <v>0.97</v>
      </c>
      <c r="F544" s="340">
        <v>14768940.9504</v>
      </c>
      <c r="G544" s="340"/>
      <c r="H544" s="340"/>
      <c r="I544" s="340"/>
      <c r="J544" s="340">
        <v>1476894.09504</v>
      </c>
      <c r="K544" s="340">
        <v>1476894.09504</v>
      </c>
      <c r="L544" s="340">
        <v>1476894.09504</v>
      </c>
      <c r="M544" s="340">
        <v>1476894.09504</v>
      </c>
      <c r="N544" s="340">
        <v>1476894.09504</v>
      </c>
      <c r="O544" s="340">
        <v>1476894.09504</v>
      </c>
      <c r="P544" s="340">
        <v>1476894.09504</v>
      </c>
      <c r="Q544" s="340">
        <v>1476894.09504</v>
      </c>
      <c r="R544" s="340">
        <v>1476894.09504</v>
      </c>
      <c r="S544" s="340">
        <v>1476894.09504</v>
      </c>
      <c r="T544" s="340"/>
      <c r="U544" s="340"/>
      <c r="V544" s="340"/>
      <c r="W544" s="340"/>
      <c r="X544" s="340"/>
      <c r="Y544" s="340"/>
      <c r="Z544" s="340"/>
      <c r="AA544" s="340"/>
      <c r="AB544" s="340"/>
      <c r="AC544" s="340"/>
      <c r="AD544" s="340"/>
      <c r="AE544" s="340"/>
      <c r="AF544" s="340"/>
      <c r="AG544" s="340"/>
      <c r="AH544" s="340"/>
      <c r="AI544" s="340"/>
      <c r="AJ544" s="340"/>
      <c r="AK544" s="340"/>
      <c r="AL544" s="340"/>
      <c r="AM544" s="340"/>
      <c r="AN544" s="340" t="s">
        <v>709</v>
      </c>
      <c r="AO544" s="340" t="s">
        <v>1263</v>
      </c>
      <c r="AP544" s="340" t="s">
        <v>542</v>
      </c>
      <c r="AQ544" s="340" t="s">
        <v>198</v>
      </c>
      <c r="AR544" s="340" t="s">
        <v>369</v>
      </c>
      <c r="AS544" s="340" t="s">
        <v>369</v>
      </c>
      <c r="AT544" s="340" t="s">
        <v>329</v>
      </c>
      <c r="AU544" s="340"/>
      <c r="AV544" s="340"/>
      <c r="AW544" s="340"/>
    </row>
    <row r="545" spans="1:49" ht="15" thickBot="1" x14ac:dyDescent="0.4">
      <c r="A545" s="322" t="s">
        <v>23</v>
      </c>
      <c r="B545" s="322" t="s">
        <v>906</v>
      </c>
      <c r="C545" s="349">
        <v>11</v>
      </c>
      <c r="D545" s="340">
        <v>1519107.88042851</v>
      </c>
      <c r="E545" s="341">
        <v>1</v>
      </c>
      <c r="F545" s="340">
        <v>16710186.6847136</v>
      </c>
      <c r="G545" s="340"/>
      <c r="H545" s="340"/>
      <c r="I545" s="340"/>
      <c r="J545" s="340">
        <v>1519107.88042851</v>
      </c>
      <c r="K545" s="340">
        <v>1519107.88042851</v>
      </c>
      <c r="L545" s="340">
        <v>1519107.88042851</v>
      </c>
      <c r="M545" s="340">
        <v>1519107.88042851</v>
      </c>
      <c r="N545" s="340">
        <v>1519107.88042851</v>
      </c>
      <c r="O545" s="340">
        <v>1519107.88042851</v>
      </c>
      <c r="P545" s="340">
        <v>1519107.88042851</v>
      </c>
      <c r="Q545" s="340">
        <v>1519107.88042851</v>
      </c>
      <c r="R545" s="340">
        <v>1519107.88042851</v>
      </c>
      <c r="S545" s="340">
        <v>1519107.88042851</v>
      </c>
      <c r="T545" s="340">
        <v>1519107.88042851</v>
      </c>
      <c r="U545" s="340"/>
      <c r="V545" s="340"/>
      <c r="W545" s="340"/>
      <c r="X545" s="340"/>
      <c r="Y545" s="340"/>
      <c r="Z545" s="340"/>
      <c r="AA545" s="340"/>
      <c r="AB545" s="340"/>
      <c r="AC545" s="340"/>
      <c r="AD545" s="340"/>
      <c r="AE545" s="340"/>
      <c r="AF545" s="340"/>
      <c r="AG545" s="340"/>
      <c r="AH545" s="340"/>
      <c r="AI545" s="340"/>
      <c r="AJ545" s="340"/>
      <c r="AK545" s="340"/>
      <c r="AL545" s="340"/>
      <c r="AM545" s="340"/>
      <c r="AN545" s="340" t="s">
        <v>709</v>
      </c>
      <c r="AO545" s="340" t="s">
        <v>1263</v>
      </c>
      <c r="AP545" s="340" t="s">
        <v>542</v>
      </c>
      <c r="AQ545" s="340" t="s">
        <v>198</v>
      </c>
      <c r="AR545" s="340" t="s">
        <v>349</v>
      </c>
      <c r="AS545" s="340" t="s">
        <v>349</v>
      </c>
      <c r="AT545" s="340" t="s">
        <v>23</v>
      </c>
      <c r="AU545" s="340"/>
      <c r="AV545" s="340"/>
      <c r="AW545" s="340"/>
    </row>
    <row r="546" spans="1:49" ht="15" thickBot="1" x14ac:dyDescent="0.4">
      <c r="A546" s="322" t="s">
        <v>23</v>
      </c>
      <c r="B546" s="322" t="s">
        <v>1144</v>
      </c>
      <c r="C546" s="349">
        <v>10</v>
      </c>
      <c r="D546" s="340">
        <v>1394849.3713928401</v>
      </c>
      <c r="E546" s="341">
        <v>0.97</v>
      </c>
      <c r="F546" s="340">
        <v>13530038.9025106</v>
      </c>
      <c r="G546" s="340"/>
      <c r="H546" s="340"/>
      <c r="I546" s="340"/>
      <c r="J546" s="340">
        <v>1353003.89025106</v>
      </c>
      <c r="K546" s="340">
        <v>1353003.89025106</v>
      </c>
      <c r="L546" s="340">
        <v>1353003.89025106</v>
      </c>
      <c r="M546" s="340">
        <v>1353003.89025106</v>
      </c>
      <c r="N546" s="340">
        <v>1353003.89025106</v>
      </c>
      <c r="O546" s="340">
        <v>1353003.89025106</v>
      </c>
      <c r="P546" s="340">
        <v>1353003.89025106</v>
      </c>
      <c r="Q546" s="340">
        <v>1353003.89025106</v>
      </c>
      <c r="R546" s="340">
        <v>1353003.89025106</v>
      </c>
      <c r="S546" s="340">
        <v>1353003.89025106</v>
      </c>
      <c r="T546" s="340"/>
      <c r="U546" s="340"/>
      <c r="V546" s="340"/>
      <c r="W546" s="340"/>
      <c r="X546" s="340"/>
      <c r="Y546" s="340"/>
      <c r="Z546" s="340"/>
      <c r="AA546" s="340"/>
      <c r="AB546" s="340"/>
      <c r="AC546" s="340"/>
      <c r="AD546" s="340"/>
      <c r="AE546" s="340"/>
      <c r="AF546" s="340"/>
      <c r="AG546" s="340"/>
      <c r="AH546" s="340"/>
      <c r="AI546" s="340"/>
      <c r="AJ546" s="340"/>
      <c r="AK546" s="340"/>
      <c r="AL546" s="340"/>
      <c r="AM546" s="340"/>
      <c r="AN546" s="340" t="s">
        <v>709</v>
      </c>
      <c r="AO546" s="340" t="s">
        <v>1263</v>
      </c>
      <c r="AP546" s="340" t="s">
        <v>542</v>
      </c>
      <c r="AQ546" s="340" t="s">
        <v>198</v>
      </c>
      <c r="AR546" s="340" t="s">
        <v>493</v>
      </c>
      <c r="AS546" s="340" t="s">
        <v>493</v>
      </c>
      <c r="AT546" s="340" t="s">
        <v>23</v>
      </c>
      <c r="AU546" s="340"/>
      <c r="AV546" s="340"/>
      <c r="AW546" s="340"/>
    </row>
    <row r="547" spans="1:49" ht="15" thickBot="1" x14ac:dyDescent="0.4">
      <c r="A547" s="322" t="s">
        <v>25</v>
      </c>
      <c r="B547" s="322" t="s">
        <v>1145</v>
      </c>
      <c r="C547" s="349">
        <v>13</v>
      </c>
      <c r="D547" s="340">
        <v>1340469</v>
      </c>
      <c r="E547" s="341">
        <v>0.97</v>
      </c>
      <c r="F547" s="340">
        <v>16903314.09</v>
      </c>
      <c r="G547" s="340"/>
      <c r="H547" s="340"/>
      <c r="I547" s="340"/>
      <c r="J547" s="340">
        <v>1300254.93</v>
      </c>
      <c r="K547" s="340">
        <v>1300254.93</v>
      </c>
      <c r="L547" s="340">
        <v>1300254.93</v>
      </c>
      <c r="M547" s="340">
        <v>1300254.93</v>
      </c>
      <c r="N547" s="340">
        <v>1300254.93</v>
      </c>
      <c r="O547" s="340">
        <v>1300254.93</v>
      </c>
      <c r="P547" s="340">
        <v>1300254.93</v>
      </c>
      <c r="Q547" s="340">
        <v>1300254.93</v>
      </c>
      <c r="R547" s="340">
        <v>1300254.93</v>
      </c>
      <c r="S547" s="340">
        <v>1300254.93</v>
      </c>
      <c r="T547" s="340">
        <v>1300254.93</v>
      </c>
      <c r="U547" s="340">
        <v>1300254.93</v>
      </c>
      <c r="V547" s="340">
        <v>1300254.93</v>
      </c>
      <c r="W547" s="340"/>
      <c r="X547" s="340"/>
      <c r="Y547" s="340"/>
      <c r="Z547" s="340"/>
      <c r="AA547" s="340"/>
      <c r="AB547" s="340"/>
      <c r="AC547" s="340"/>
      <c r="AD547" s="340"/>
      <c r="AE547" s="340"/>
      <c r="AF547" s="340"/>
      <c r="AG547" s="340"/>
      <c r="AH547" s="340"/>
      <c r="AI547" s="340"/>
      <c r="AJ547" s="340"/>
      <c r="AK547" s="340"/>
      <c r="AL547" s="340"/>
      <c r="AM547" s="340"/>
      <c r="AN547" s="340" t="s">
        <v>709</v>
      </c>
      <c r="AO547" s="340" t="s">
        <v>1263</v>
      </c>
      <c r="AP547" s="340" t="s">
        <v>542</v>
      </c>
      <c r="AQ547" s="340" t="s">
        <v>198</v>
      </c>
      <c r="AR547" s="340" t="s">
        <v>350</v>
      </c>
      <c r="AS547" s="340" t="s">
        <v>350</v>
      </c>
      <c r="AT547" s="340" t="s">
        <v>25</v>
      </c>
      <c r="AU547" s="340"/>
      <c r="AV547" s="340"/>
      <c r="AW547" s="340"/>
    </row>
    <row r="548" spans="1:49" ht="15" thickBot="1" x14ac:dyDescent="0.4">
      <c r="A548" s="322" t="s">
        <v>22</v>
      </c>
      <c r="B548" s="322" t="s">
        <v>1146</v>
      </c>
      <c r="C548" s="349">
        <v>6.8</v>
      </c>
      <c r="D548" s="340">
        <v>1308635.50390967</v>
      </c>
      <c r="E548" s="341">
        <v>0.97</v>
      </c>
      <c r="F548" s="340">
        <v>6405818.8185557099</v>
      </c>
      <c r="G548" s="340"/>
      <c r="H548" s="340"/>
      <c r="I548" s="340"/>
      <c r="J548" s="340">
        <v>1269376.43879238</v>
      </c>
      <c r="K548" s="340">
        <v>1269376.43879238</v>
      </c>
      <c r="L548" s="340">
        <v>1265081.3933299801</v>
      </c>
      <c r="M548" s="340">
        <v>1265081.3933299801</v>
      </c>
      <c r="N548" s="340">
        <v>431707.48949416098</v>
      </c>
      <c r="O548" s="340">
        <v>336685.96818773699</v>
      </c>
      <c r="P548" s="340">
        <v>241200.53376419499</v>
      </c>
      <c r="Q548" s="340">
        <v>149236.712476705</v>
      </c>
      <c r="R548" s="340">
        <v>108975.180751076</v>
      </c>
      <c r="S548" s="340">
        <v>69097.269637130099</v>
      </c>
      <c r="T548" s="340"/>
      <c r="U548" s="340"/>
      <c r="V548" s="340"/>
      <c r="W548" s="340"/>
      <c r="X548" s="340"/>
      <c r="Y548" s="340"/>
      <c r="Z548" s="340"/>
      <c r="AA548" s="340"/>
      <c r="AB548" s="340"/>
      <c r="AC548" s="340"/>
      <c r="AD548" s="340"/>
      <c r="AE548" s="340"/>
      <c r="AF548" s="340"/>
      <c r="AG548" s="340"/>
      <c r="AH548" s="340"/>
      <c r="AI548" s="340"/>
      <c r="AJ548" s="340"/>
      <c r="AK548" s="340"/>
      <c r="AL548" s="340"/>
      <c r="AM548" s="340"/>
      <c r="AN548" s="340" t="s">
        <v>709</v>
      </c>
      <c r="AO548" s="340" t="s">
        <v>1263</v>
      </c>
      <c r="AP548" s="340" t="s">
        <v>542</v>
      </c>
      <c r="AQ548" s="340" t="s">
        <v>198</v>
      </c>
      <c r="AR548" s="340" t="s">
        <v>490</v>
      </c>
      <c r="AS548" s="340" t="s">
        <v>490</v>
      </c>
      <c r="AT548" s="340" t="s">
        <v>22</v>
      </c>
      <c r="AU548" s="340"/>
      <c r="AV548" s="340"/>
      <c r="AW548" s="340"/>
    </row>
    <row r="549" spans="1:49" ht="15" thickBot="1" x14ac:dyDescent="0.4">
      <c r="A549" s="322" t="s">
        <v>24</v>
      </c>
      <c r="B549" s="322" t="s">
        <v>496</v>
      </c>
      <c r="C549" s="349">
        <v>8.6177180282661094</v>
      </c>
      <c r="D549" s="340">
        <v>1183357.0054800001</v>
      </c>
      <c r="E549" s="341">
        <v>0.97</v>
      </c>
      <c r="F549" s="340">
        <v>9871564.1397141591</v>
      </c>
      <c r="G549" s="340"/>
      <c r="H549" s="340"/>
      <c r="I549" s="340"/>
      <c r="J549" s="340">
        <v>1147856.2953156</v>
      </c>
      <c r="K549" s="340">
        <v>1147856.2953156</v>
      </c>
      <c r="L549" s="340">
        <v>1147856.2953156</v>
      </c>
      <c r="M549" s="340">
        <v>1147856.2953156</v>
      </c>
      <c r="N549" s="340">
        <v>1147856.2953156</v>
      </c>
      <c r="O549" s="340">
        <v>1147856.2953156</v>
      </c>
      <c r="P549" s="340">
        <v>1147856.2953156</v>
      </c>
      <c r="Q549" s="340">
        <v>1147856.2953156</v>
      </c>
      <c r="R549" s="340">
        <v>688713.77718936</v>
      </c>
      <c r="S549" s="340"/>
      <c r="T549" s="340"/>
      <c r="U549" s="340"/>
      <c r="V549" s="340"/>
      <c r="W549" s="340"/>
      <c r="X549" s="340"/>
      <c r="Y549" s="340"/>
      <c r="Z549" s="340"/>
      <c r="AA549" s="340"/>
      <c r="AB549" s="340"/>
      <c r="AC549" s="340"/>
      <c r="AD549" s="340"/>
      <c r="AE549" s="340"/>
      <c r="AF549" s="340"/>
      <c r="AG549" s="340"/>
      <c r="AH549" s="340"/>
      <c r="AI549" s="340"/>
      <c r="AJ549" s="340"/>
      <c r="AK549" s="340"/>
      <c r="AL549" s="340"/>
      <c r="AM549" s="340"/>
      <c r="AN549" s="340" t="s">
        <v>709</v>
      </c>
      <c r="AO549" s="340" t="s">
        <v>1263</v>
      </c>
      <c r="AP549" s="340" t="s">
        <v>542</v>
      </c>
      <c r="AQ549" s="340" t="s">
        <v>198</v>
      </c>
      <c r="AR549" s="340" t="s">
        <v>496</v>
      </c>
      <c r="AS549" s="340" t="s">
        <v>496</v>
      </c>
      <c r="AT549" s="340" t="s">
        <v>24</v>
      </c>
      <c r="AU549" s="340"/>
      <c r="AV549" s="340"/>
      <c r="AW549" s="340"/>
    </row>
    <row r="550" spans="1:49" ht="15" thickBot="1" x14ac:dyDescent="0.4">
      <c r="A550" s="322" t="s">
        <v>24</v>
      </c>
      <c r="B550" s="322" t="s">
        <v>366</v>
      </c>
      <c r="C550" s="349">
        <v>5</v>
      </c>
      <c r="D550" s="340">
        <v>919317.5</v>
      </c>
      <c r="E550" s="341">
        <v>0.97</v>
      </c>
      <c r="F550" s="340">
        <v>4458689.875</v>
      </c>
      <c r="G550" s="340"/>
      <c r="H550" s="340"/>
      <c r="I550" s="340"/>
      <c r="J550" s="340">
        <v>891737.97499999998</v>
      </c>
      <c r="K550" s="340">
        <v>891737.97499999998</v>
      </c>
      <c r="L550" s="340">
        <v>891737.97499999998</v>
      </c>
      <c r="M550" s="340">
        <v>891737.97499999998</v>
      </c>
      <c r="N550" s="340">
        <v>891737.97499999998</v>
      </c>
      <c r="O550" s="340"/>
      <c r="P550" s="340"/>
      <c r="Q550" s="340"/>
      <c r="R550" s="340"/>
      <c r="S550" s="340"/>
      <c r="T550" s="340"/>
      <c r="U550" s="340"/>
      <c r="V550" s="340"/>
      <c r="W550" s="340"/>
      <c r="X550" s="340"/>
      <c r="Y550" s="340"/>
      <c r="Z550" s="340"/>
      <c r="AA550" s="340"/>
      <c r="AB550" s="340"/>
      <c r="AC550" s="340"/>
      <c r="AD550" s="340"/>
      <c r="AE550" s="340"/>
      <c r="AF550" s="340"/>
      <c r="AG550" s="340"/>
      <c r="AH550" s="340"/>
      <c r="AI550" s="340"/>
      <c r="AJ550" s="340"/>
      <c r="AK550" s="340"/>
      <c r="AL550" s="340"/>
      <c r="AM550" s="340"/>
      <c r="AN550" s="340" t="s">
        <v>709</v>
      </c>
      <c r="AO550" s="340" t="s">
        <v>1263</v>
      </c>
      <c r="AP550" s="340" t="s">
        <v>542</v>
      </c>
      <c r="AQ550" s="340" t="s">
        <v>198</v>
      </c>
      <c r="AR550" s="340" t="s">
        <v>366</v>
      </c>
      <c r="AS550" s="340" t="s">
        <v>366</v>
      </c>
      <c r="AT550" s="340" t="s">
        <v>24</v>
      </c>
      <c r="AU550" s="340"/>
      <c r="AV550" s="340"/>
      <c r="AW550" s="340"/>
    </row>
    <row r="551" spans="1:49" ht="15" thickBot="1" x14ac:dyDescent="0.4">
      <c r="A551" s="322" t="s">
        <v>23</v>
      </c>
      <c r="B551" s="322" t="s">
        <v>1147</v>
      </c>
      <c r="C551" s="349">
        <v>15</v>
      </c>
      <c r="D551" s="340">
        <v>820301.78899809904</v>
      </c>
      <c r="E551" s="341">
        <v>0.97</v>
      </c>
      <c r="F551" s="340">
        <v>11696683.2093239</v>
      </c>
      <c r="G551" s="340"/>
      <c r="H551" s="340"/>
      <c r="I551" s="340"/>
      <c r="J551" s="340">
        <v>795692.73532815604</v>
      </c>
      <c r="K551" s="340">
        <v>795692.73532815604</v>
      </c>
      <c r="L551" s="340">
        <v>795692.73532815604</v>
      </c>
      <c r="M551" s="340">
        <v>795692.73532815604</v>
      </c>
      <c r="N551" s="340">
        <v>795692.73532815604</v>
      </c>
      <c r="O551" s="340">
        <v>771821.95326831099</v>
      </c>
      <c r="P551" s="340">
        <v>771821.95326831099</v>
      </c>
      <c r="Q551" s="340">
        <v>771821.95326831099</v>
      </c>
      <c r="R551" s="340">
        <v>771821.95326831099</v>
      </c>
      <c r="S551" s="340">
        <v>771821.95326831099</v>
      </c>
      <c r="T551" s="340">
        <v>771821.95326831099</v>
      </c>
      <c r="U551" s="340">
        <v>771821.95326831099</v>
      </c>
      <c r="V551" s="340">
        <v>771821.95326831099</v>
      </c>
      <c r="W551" s="340">
        <v>771821.95326831099</v>
      </c>
      <c r="X551" s="340">
        <v>771821.95326831099</v>
      </c>
      <c r="Y551" s="340"/>
      <c r="Z551" s="340"/>
      <c r="AA551" s="340"/>
      <c r="AB551" s="340"/>
      <c r="AC551" s="340"/>
      <c r="AD551" s="340"/>
      <c r="AE551" s="340"/>
      <c r="AF551" s="340"/>
      <c r="AG551" s="340"/>
      <c r="AH551" s="340"/>
      <c r="AI551" s="340"/>
      <c r="AJ551" s="340"/>
      <c r="AK551" s="340"/>
      <c r="AL551" s="340"/>
      <c r="AM551" s="340"/>
      <c r="AN551" s="340" t="s">
        <v>709</v>
      </c>
      <c r="AO551" s="340" t="s">
        <v>1263</v>
      </c>
      <c r="AP551" s="340" t="s">
        <v>542</v>
      </c>
      <c r="AQ551" s="340" t="s">
        <v>198</v>
      </c>
      <c r="AR551" s="340" t="s">
        <v>356</v>
      </c>
      <c r="AS551" s="340" t="s">
        <v>356</v>
      </c>
      <c r="AT551" s="340" t="s">
        <v>23</v>
      </c>
      <c r="AU551" s="340"/>
      <c r="AV551" s="340"/>
      <c r="AW551" s="340"/>
    </row>
    <row r="552" spans="1:49" ht="15" thickBot="1" x14ac:dyDescent="0.4">
      <c r="A552" s="322" t="s">
        <v>24</v>
      </c>
      <c r="B552" s="322" t="s">
        <v>360</v>
      </c>
      <c r="C552" s="349">
        <v>4</v>
      </c>
      <c r="D552" s="340">
        <v>354483</v>
      </c>
      <c r="E552" s="341">
        <v>0.97</v>
      </c>
      <c r="F552" s="340">
        <v>1375394.04</v>
      </c>
      <c r="G552" s="340"/>
      <c r="H552" s="340"/>
      <c r="I552" s="340"/>
      <c r="J552" s="340">
        <v>343848.51</v>
      </c>
      <c r="K552" s="340">
        <v>343848.51</v>
      </c>
      <c r="L552" s="340">
        <v>343848.51</v>
      </c>
      <c r="M552" s="340">
        <v>343848.51</v>
      </c>
      <c r="N552" s="340"/>
      <c r="O552" s="340"/>
      <c r="P552" s="340"/>
      <c r="Q552" s="340"/>
      <c r="R552" s="340"/>
      <c r="S552" s="340"/>
      <c r="T552" s="340"/>
      <c r="U552" s="340"/>
      <c r="V552" s="340"/>
      <c r="W552" s="340"/>
      <c r="X552" s="340"/>
      <c r="Y552" s="340"/>
      <c r="Z552" s="340"/>
      <c r="AA552" s="340"/>
      <c r="AB552" s="340"/>
      <c r="AC552" s="340"/>
      <c r="AD552" s="340"/>
      <c r="AE552" s="340"/>
      <c r="AF552" s="340"/>
      <c r="AG552" s="340"/>
      <c r="AH552" s="340"/>
      <c r="AI552" s="340"/>
      <c r="AJ552" s="340"/>
      <c r="AK552" s="340"/>
      <c r="AL552" s="340"/>
      <c r="AM552" s="340"/>
      <c r="AN552" s="340" t="s">
        <v>709</v>
      </c>
      <c r="AO552" s="340" t="s">
        <v>1263</v>
      </c>
      <c r="AP552" s="340" t="s">
        <v>542</v>
      </c>
      <c r="AQ552" s="340" t="s">
        <v>198</v>
      </c>
      <c r="AR552" s="340" t="s">
        <v>360</v>
      </c>
      <c r="AS552" s="340" t="s">
        <v>360</v>
      </c>
      <c r="AT552" s="340" t="s">
        <v>24</v>
      </c>
      <c r="AU552" s="340"/>
      <c r="AV552" s="340"/>
      <c r="AW552" s="340"/>
    </row>
    <row r="553" spans="1:49" ht="15" thickBot="1" x14ac:dyDescent="0.4">
      <c r="A553" s="322" t="s">
        <v>23</v>
      </c>
      <c r="B553" s="322" t="s">
        <v>1148</v>
      </c>
      <c r="C553" s="349">
        <v>10</v>
      </c>
      <c r="D553" s="340">
        <v>324478.89230769197</v>
      </c>
      <c r="E553" s="341">
        <v>0.97</v>
      </c>
      <c r="F553" s="340">
        <v>3147445.2553846198</v>
      </c>
      <c r="G553" s="340"/>
      <c r="H553" s="340"/>
      <c r="I553" s="340"/>
      <c r="J553" s="340">
        <v>314744.52553846198</v>
      </c>
      <c r="K553" s="340">
        <v>314744.52553846198</v>
      </c>
      <c r="L553" s="340">
        <v>314744.52553846198</v>
      </c>
      <c r="M553" s="340">
        <v>314744.52553846198</v>
      </c>
      <c r="N553" s="340">
        <v>314744.52553846198</v>
      </c>
      <c r="O553" s="340">
        <v>314744.52553846198</v>
      </c>
      <c r="P553" s="340">
        <v>314744.52553846198</v>
      </c>
      <c r="Q553" s="340">
        <v>314744.52553846198</v>
      </c>
      <c r="R553" s="340">
        <v>314744.52553846198</v>
      </c>
      <c r="S553" s="340">
        <v>314744.52553846198</v>
      </c>
      <c r="T553" s="340"/>
      <c r="U553" s="340"/>
      <c r="V553" s="340"/>
      <c r="W553" s="340"/>
      <c r="X553" s="340"/>
      <c r="Y553" s="340"/>
      <c r="Z553" s="340"/>
      <c r="AA553" s="340"/>
      <c r="AB553" s="340"/>
      <c r="AC553" s="340"/>
      <c r="AD553" s="340"/>
      <c r="AE553" s="340"/>
      <c r="AF553" s="340"/>
      <c r="AG553" s="340"/>
      <c r="AH553" s="340"/>
      <c r="AI553" s="340"/>
      <c r="AJ553" s="340"/>
      <c r="AK553" s="340"/>
      <c r="AL553" s="340"/>
      <c r="AM553" s="340"/>
      <c r="AN553" s="340" t="s">
        <v>709</v>
      </c>
      <c r="AO553" s="340" t="s">
        <v>1263</v>
      </c>
      <c r="AP553" s="340" t="s">
        <v>542</v>
      </c>
      <c r="AQ553" s="340" t="s">
        <v>198</v>
      </c>
      <c r="AR553" s="340" t="s">
        <v>357</v>
      </c>
      <c r="AS553" s="340" t="s">
        <v>357</v>
      </c>
      <c r="AT553" s="340" t="s">
        <v>23</v>
      </c>
      <c r="AU553" s="340"/>
      <c r="AV553" s="340"/>
      <c r="AW553" s="340"/>
    </row>
    <row r="554" spans="1:49" ht="15" thickBot="1" x14ac:dyDescent="0.4">
      <c r="A554" s="322" t="s">
        <v>23</v>
      </c>
      <c r="B554" s="322" t="s">
        <v>1149</v>
      </c>
      <c r="C554" s="349">
        <v>7</v>
      </c>
      <c r="D554" s="340">
        <v>304772.43052040401</v>
      </c>
      <c r="E554" s="341">
        <v>0.97</v>
      </c>
      <c r="F554" s="340">
        <v>2069404.8032335399</v>
      </c>
      <c r="G554" s="340"/>
      <c r="H554" s="340"/>
      <c r="I554" s="340"/>
      <c r="J554" s="340">
        <v>295629.25760479202</v>
      </c>
      <c r="K554" s="340">
        <v>295629.25760479202</v>
      </c>
      <c r="L554" s="340">
        <v>295629.25760479202</v>
      </c>
      <c r="M554" s="340">
        <v>295629.25760479202</v>
      </c>
      <c r="N554" s="340">
        <v>295629.25760479202</v>
      </c>
      <c r="O554" s="340">
        <v>295629.25760479202</v>
      </c>
      <c r="P554" s="340">
        <v>295629.25760479202</v>
      </c>
      <c r="Q554" s="340"/>
      <c r="R554" s="340"/>
      <c r="S554" s="340"/>
      <c r="T554" s="340"/>
      <c r="U554" s="340"/>
      <c r="V554" s="340"/>
      <c r="W554" s="340"/>
      <c r="X554" s="340"/>
      <c r="Y554" s="340"/>
      <c r="Z554" s="340"/>
      <c r="AA554" s="340"/>
      <c r="AB554" s="340"/>
      <c r="AC554" s="340"/>
      <c r="AD554" s="340"/>
      <c r="AE554" s="340"/>
      <c r="AF554" s="340"/>
      <c r="AG554" s="340"/>
      <c r="AH554" s="340"/>
      <c r="AI554" s="340"/>
      <c r="AJ554" s="340"/>
      <c r="AK554" s="340"/>
      <c r="AL554" s="340"/>
      <c r="AM554" s="340"/>
      <c r="AN554" s="340" t="s">
        <v>709</v>
      </c>
      <c r="AO554" s="340" t="s">
        <v>1263</v>
      </c>
      <c r="AP554" s="340" t="s">
        <v>542</v>
      </c>
      <c r="AQ554" s="340" t="s">
        <v>198</v>
      </c>
      <c r="AR554" s="340" t="s">
        <v>358</v>
      </c>
      <c r="AS554" s="340" t="s">
        <v>358</v>
      </c>
      <c r="AT554" s="340" t="s">
        <v>328</v>
      </c>
      <c r="AU554" s="340"/>
      <c r="AV554" s="340"/>
      <c r="AW554" s="340"/>
    </row>
    <row r="555" spans="1:49" ht="15" thickBot="1" x14ac:dyDescent="0.4">
      <c r="A555" s="322" t="s">
        <v>23</v>
      </c>
      <c r="B555" s="322" t="s">
        <v>1150</v>
      </c>
      <c r="C555" s="349">
        <v>2</v>
      </c>
      <c r="D555" s="340">
        <v>293552.77800786798</v>
      </c>
      <c r="E555" s="341">
        <v>1</v>
      </c>
      <c r="F555" s="340">
        <v>587105.55601573596</v>
      </c>
      <c r="G555" s="340"/>
      <c r="H555" s="340"/>
      <c r="I555" s="340"/>
      <c r="J555" s="340">
        <v>293552.77800786798</v>
      </c>
      <c r="K555" s="340">
        <v>293552.77800786798</v>
      </c>
      <c r="L555" s="340"/>
      <c r="M555" s="340"/>
      <c r="N555" s="340"/>
      <c r="O555" s="340"/>
      <c r="P555" s="340"/>
      <c r="Q555" s="340"/>
      <c r="R555" s="340"/>
      <c r="S555" s="340"/>
      <c r="T555" s="340"/>
      <c r="U555" s="340"/>
      <c r="V555" s="340"/>
      <c r="W555" s="340"/>
      <c r="X555" s="340"/>
      <c r="Y555" s="340"/>
      <c r="Z555" s="340"/>
      <c r="AA555" s="340"/>
      <c r="AB555" s="340"/>
      <c r="AC555" s="340"/>
      <c r="AD555" s="340"/>
      <c r="AE555" s="340"/>
      <c r="AF555" s="340"/>
      <c r="AG555" s="340"/>
      <c r="AH555" s="340"/>
      <c r="AI555" s="340"/>
      <c r="AJ555" s="340"/>
      <c r="AK555" s="340"/>
      <c r="AL555" s="340"/>
      <c r="AM555" s="340"/>
      <c r="AN555" s="340" t="s">
        <v>709</v>
      </c>
      <c r="AO555" s="340" t="s">
        <v>1263</v>
      </c>
      <c r="AP555" s="340" t="s">
        <v>542</v>
      </c>
      <c r="AQ555" s="340" t="s">
        <v>198</v>
      </c>
      <c r="AR555" s="340" t="s">
        <v>349</v>
      </c>
      <c r="AS555" s="340" t="s">
        <v>349</v>
      </c>
      <c r="AT555" s="340" t="s">
        <v>23</v>
      </c>
      <c r="AU555" s="340"/>
      <c r="AV555" s="340"/>
      <c r="AW555" s="340"/>
    </row>
    <row r="556" spans="1:49" ht="15" thickBot="1" x14ac:dyDescent="0.4">
      <c r="A556" s="322" t="s">
        <v>23</v>
      </c>
      <c r="B556" s="322" t="s">
        <v>941</v>
      </c>
      <c r="C556" s="349">
        <v>10</v>
      </c>
      <c r="D556" s="340">
        <v>257436.09215999901</v>
      </c>
      <c r="E556" s="341">
        <v>0.97</v>
      </c>
      <c r="F556" s="340">
        <v>2497130.0939519899</v>
      </c>
      <c r="G556" s="340"/>
      <c r="H556" s="340"/>
      <c r="I556" s="340"/>
      <c r="J556" s="340">
        <v>249713.00939519901</v>
      </c>
      <c r="K556" s="340">
        <v>249713.00939519901</v>
      </c>
      <c r="L556" s="340">
        <v>249713.00939519901</v>
      </c>
      <c r="M556" s="340">
        <v>249713.00939519901</v>
      </c>
      <c r="N556" s="340">
        <v>249713.00939519901</v>
      </c>
      <c r="O556" s="340">
        <v>249713.00939519901</v>
      </c>
      <c r="P556" s="340">
        <v>249713.00939519901</v>
      </c>
      <c r="Q556" s="340">
        <v>249713.00939519901</v>
      </c>
      <c r="R556" s="340">
        <v>249713.00939519901</v>
      </c>
      <c r="S556" s="340">
        <v>249713.00939519901</v>
      </c>
      <c r="T556" s="340"/>
      <c r="U556" s="340"/>
      <c r="V556" s="340"/>
      <c r="W556" s="340"/>
      <c r="X556" s="340"/>
      <c r="Y556" s="340"/>
      <c r="Z556" s="340"/>
      <c r="AA556" s="340"/>
      <c r="AB556" s="340"/>
      <c r="AC556" s="340"/>
      <c r="AD556" s="340"/>
      <c r="AE556" s="340"/>
      <c r="AF556" s="340"/>
      <c r="AG556" s="340"/>
      <c r="AH556" s="340"/>
      <c r="AI556" s="340"/>
      <c r="AJ556" s="340"/>
      <c r="AK556" s="340"/>
      <c r="AL556" s="340"/>
      <c r="AM556" s="340"/>
      <c r="AN556" s="340" t="s">
        <v>709</v>
      </c>
      <c r="AO556" s="340" t="s">
        <v>1263</v>
      </c>
      <c r="AP556" s="340" t="s">
        <v>542</v>
      </c>
      <c r="AQ556" s="340" t="s">
        <v>198</v>
      </c>
      <c r="AR556" s="340" t="s">
        <v>351</v>
      </c>
      <c r="AS556" s="340" t="s">
        <v>351</v>
      </c>
      <c r="AT556" s="340" t="s">
        <v>22</v>
      </c>
      <c r="AU556" s="340"/>
      <c r="AV556" s="340"/>
      <c r="AW556" s="340"/>
    </row>
    <row r="557" spans="1:49" ht="15" thickBot="1" x14ac:dyDescent="0.4">
      <c r="A557" s="322" t="s">
        <v>25</v>
      </c>
      <c r="B557" s="322" t="s">
        <v>362</v>
      </c>
      <c r="C557" s="349">
        <v>10</v>
      </c>
      <c r="D557" s="340">
        <v>248644.03200000001</v>
      </c>
      <c r="E557" s="341">
        <v>0.97</v>
      </c>
      <c r="F557" s="340">
        <v>2411847.1104000001</v>
      </c>
      <c r="G557" s="340"/>
      <c r="H557" s="340"/>
      <c r="I557" s="340"/>
      <c r="J557" s="340">
        <v>241184.71103999999</v>
      </c>
      <c r="K557" s="340">
        <v>241184.71103999999</v>
      </c>
      <c r="L557" s="340">
        <v>241184.71103999999</v>
      </c>
      <c r="M557" s="340">
        <v>241184.71103999999</v>
      </c>
      <c r="N557" s="340">
        <v>241184.71103999999</v>
      </c>
      <c r="O557" s="340">
        <v>241184.71103999999</v>
      </c>
      <c r="P557" s="340">
        <v>241184.71103999999</v>
      </c>
      <c r="Q557" s="340">
        <v>241184.71103999999</v>
      </c>
      <c r="R557" s="340">
        <v>241184.71103999999</v>
      </c>
      <c r="S557" s="340">
        <v>241184.71103999999</v>
      </c>
      <c r="T557" s="340"/>
      <c r="U557" s="340"/>
      <c r="V557" s="340"/>
      <c r="W557" s="340"/>
      <c r="X557" s="340"/>
      <c r="Y557" s="340"/>
      <c r="Z557" s="340"/>
      <c r="AA557" s="340"/>
      <c r="AB557" s="340"/>
      <c r="AC557" s="340"/>
      <c r="AD557" s="340"/>
      <c r="AE557" s="340"/>
      <c r="AF557" s="340"/>
      <c r="AG557" s="340"/>
      <c r="AH557" s="340"/>
      <c r="AI557" s="340"/>
      <c r="AJ557" s="340"/>
      <c r="AK557" s="340"/>
      <c r="AL557" s="340"/>
      <c r="AM557" s="340"/>
      <c r="AN557" s="340" t="s">
        <v>709</v>
      </c>
      <c r="AO557" s="340" t="s">
        <v>1263</v>
      </c>
      <c r="AP557" s="340" t="s">
        <v>542</v>
      </c>
      <c r="AQ557" s="340" t="s">
        <v>198</v>
      </c>
      <c r="AR557" s="340" t="s">
        <v>362</v>
      </c>
      <c r="AS557" s="340" t="s">
        <v>362</v>
      </c>
      <c r="AT557" s="340" t="s">
        <v>25</v>
      </c>
      <c r="AU557" s="340"/>
      <c r="AV557" s="340"/>
      <c r="AW557" s="340"/>
    </row>
    <row r="558" spans="1:49" ht="15" thickBot="1" x14ac:dyDescent="0.4">
      <c r="A558" s="322" t="s">
        <v>23</v>
      </c>
      <c r="B558" s="322" t="s">
        <v>504</v>
      </c>
      <c r="C558" s="349">
        <v>3</v>
      </c>
      <c r="D558" s="340">
        <v>246798.552694857</v>
      </c>
      <c r="E558" s="341">
        <v>0.97</v>
      </c>
      <c r="F558" s="340">
        <v>718183.78834203398</v>
      </c>
      <c r="G558" s="340"/>
      <c r="H558" s="340"/>
      <c r="I558" s="340"/>
      <c r="J558" s="340">
        <v>239394.59611401099</v>
      </c>
      <c r="K558" s="340">
        <v>239394.59611401099</v>
      </c>
      <c r="L558" s="340">
        <v>239394.59611401099</v>
      </c>
      <c r="M558" s="340"/>
      <c r="N558" s="340"/>
      <c r="O558" s="340"/>
      <c r="P558" s="340"/>
      <c r="Q558" s="340"/>
      <c r="R558" s="340"/>
      <c r="S558" s="340"/>
      <c r="T558" s="340"/>
      <c r="U558" s="340"/>
      <c r="V558" s="340"/>
      <c r="W558" s="340"/>
      <c r="X558" s="340"/>
      <c r="Y558" s="340"/>
      <c r="Z558" s="340"/>
      <c r="AA558" s="340"/>
      <c r="AB558" s="340"/>
      <c r="AC558" s="340"/>
      <c r="AD558" s="340"/>
      <c r="AE558" s="340"/>
      <c r="AF558" s="340"/>
      <c r="AG558" s="340"/>
      <c r="AH558" s="340"/>
      <c r="AI558" s="340"/>
      <c r="AJ558" s="340"/>
      <c r="AK558" s="340"/>
      <c r="AL558" s="340"/>
      <c r="AM558" s="340"/>
      <c r="AN558" s="340" t="s">
        <v>709</v>
      </c>
      <c r="AO558" s="340" t="s">
        <v>1263</v>
      </c>
      <c r="AP558" s="340" t="s">
        <v>542</v>
      </c>
      <c r="AQ558" s="340" t="s">
        <v>198</v>
      </c>
      <c r="AR558" s="340" t="s">
        <v>504</v>
      </c>
      <c r="AS558" s="340" t="s">
        <v>504</v>
      </c>
      <c r="AT558" s="340" t="s">
        <v>23</v>
      </c>
      <c r="AU558" s="340"/>
      <c r="AV558" s="340"/>
      <c r="AW558" s="340"/>
    </row>
    <row r="559" spans="1:49" ht="15" thickBot="1" x14ac:dyDescent="0.4">
      <c r="A559" s="322" t="s">
        <v>25</v>
      </c>
      <c r="B559" s="322" t="s">
        <v>1151</v>
      </c>
      <c r="C559" s="349">
        <v>2</v>
      </c>
      <c r="D559" s="340">
        <v>240787.45600000001</v>
      </c>
      <c r="E559" s="341">
        <v>0.97</v>
      </c>
      <c r="F559" s="340">
        <v>467127.66463999898</v>
      </c>
      <c r="G559" s="340"/>
      <c r="H559" s="340"/>
      <c r="I559" s="340"/>
      <c r="J559" s="340">
        <v>233563.83231999999</v>
      </c>
      <c r="K559" s="340">
        <v>233563.83231999999</v>
      </c>
      <c r="L559" s="340"/>
      <c r="M559" s="340"/>
      <c r="N559" s="340"/>
      <c r="O559" s="340"/>
      <c r="P559" s="340"/>
      <c r="Q559" s="340"/>
      <c r="R559" s="340"/>
      <c r="S559" s="340"/>
      <c r="T559" s="340"/>
      <c r="U559" s="340"/>
      <c r="V559" s="340"/>
      <c r="W559" s="340"/>
      <c r="X559" s="340"/>
      <c r="Y559" s="340"/>
      <c r="Z559" s="340"/>
      <c r="AA559" s="340"/>
      <c r="AB559" s="340"/>
      <c r="AC559" s="340"/>
      <c r="AD559" s="340"/>
      <c r="AE559" s="340"/>
      <c r="AF559" s="340"/>
      <c r="AG559" s="340"/>
      <c r="AH559" s="340"/>
      <c r="AI559" s="340"/>
      <c r="AJ559" s="340"/>
      <c r="AK559" s="340"/>
      <c r="AL559" s="340"/>
      <c r="AM559" s="340"/>
      <c r="AN559" s="340" t="s">
        <v>709</v>
      </c>
      <c r="AO559" s="340" t="s">
        <v>1263</v>
      </c>
      <c r="AP559" s="340" t="s">
        <v>542</v>
      </c>
      <c r="AQ559" s="340" t="s">
        <v>198</v>
      </c>
      <c r="AR559" s="340" t="s">
        <v>350</v>
      </c>
      <c r="AS559" s="340" t="s">
        <v>350</v>
      </c>
      <c r="AT559" s="340" t="s">
        <v>25</v>
      </c>
      <c r="AU559" s="340"/>
      <c r="AV559" s="340"/>
      <c r="AW559" s="340"/>
    </row>
    <row r="560" spans="1:49" ht="15" thickBot="1" x14ac:dyDescent="0.4">
      <c r="A560" s="322" t="s">
        <v>23</v>
      </c>
      <c r="B560" s="322" t="s">
        <v>1152</v>
      </c>
      <c r="C560" s="349">
        <v>15</v>
      </c>
      <c r="D560" s="340">
        <v>220083.12464301099</v>
      </c>
      <c r="E560" s="341">
        <v>0.97</v>
      </c>
      <c r="F560" s="340">
        <v>3202209.46355581</v>
      </c>
      <c r="G560" s="340"/>
      <c r="H560" s="340"/>
      <c r="I560" s="340"/>
      <c r="J560" s="340">
        <v>213480.630903721</v>
      </c>
      <c r="K560" s="340">
        <v>213480.630903721</v>
      </c>
      <c r="L560" s="340">
        <v>213480.630903721</v>
      </c>
      <c r="M560" s="340">
        <v>213480.630903721</v>
      </c>
      <c r="N560" s="340">
        <v>213480.630903721</v>
      </c>
      <c r="O560" s="340">
        <v>213480.630903721</v>
      </c>
      <c r="P560" s="340">
        <v>213480.630903721</v>
      </c>
      <c r="Q560" s="340">
        <v>213480.630903721</v>
      </c>
      <c r="R560" s="340">
        <v>213480.630903721</v>
      </c>
      <c r="S560" s="340">
        <v>213480.630903721</v>
      </c>
      <c r="T560" s="340">
        <v>213480.630903721</v>
      </c>
      <c r="U560" s="340">
        <v>213480.630903721</v>
      </c>
      <c r="V560" s="340">
        <v>213480.630903721</v>
      </c>
      <c r="W560" s="340">
        <v>213480.630903721</v>
      </c>
      <c r="X560" s="340">
        <v>213480.630903721</v>
      </c>
      <c r="Y560" s="340"/>
      <c r="Z560" s="340"/>
      <c r="AA560" s="340"/>
      <c r="AB560" s="340"/>
      <c r="AC560" s="340"/>
      <c r="AD560" s="340"/>
      <c r="AE560" s="340"/>
      <c r="AF560" s="340"/>
      <c r="AG560" s="340"/>
      <c r="AH560" s="340"/>
      <c r="AI560" s="340"/>
      <c r="AJ560" s="340"/>
      <c r="AK560" s="340"/>
      <c r="AL560" s="340"/>
      <c r="AM560" s="340"/>
      <c r="AN560" s="340" t="s">
        <v>709</v>
      </c>
      <c r="AO560" s="340" t="s">
        <v>1263</v>
      </c>
      <c r="AP560" s="340" t="s">
        <v>542</v>
      </c>
      <c r="AQ560" s="340" t="s">
        <v>198</v>
      </c>
      <c r="AR560" s="340" t="s">
        <v>482</v>
      </c>
      <c r="AS560" s="340" t="s">
        <v>482</v>
      </c>
      <c r="AT560" s="340" t="s">
        <v>23</v>
      </c>
      <c r="AU560" s="340"/>
      <c r="AV560" s="340"/>
      <c r="AW560" s="340"/>
    </row>
    <row r="561" spans="1:49" ht="15" thickBot="1" x14ac:dyDescent="0.4">
      <c r="A561" s="322" t="s">
        <v>25</v>
      </c>
      <c r="B561" s="322" t="s">
        <v>359</v>
      </c>
      <c r="C561" s="349">
        <v>15</v>
      </c>
      <c r="D561" s="340">
        <v>200135.20800000001</v>
      </c>
      <c r="E561" s="341">
        <v>0.97</v>
      </c>
      <c r="F561" s="340">
        <v>2911967.2763999999</v>
      </c>
      <c r="G561" s="340"/>
      <c r="H561" s="340"/>
      <c r="I561" s="340"/>
      <c r="J561" s="340">
        <v>194131.15176000001</v>
      </c>
      <c r="K561" s="340">
        <v>194131.15176000001</v>
      </c>
      <c r="L561" s="340">
        <v>194131.15176000001</v>
      </c>
      <c r="M561" s="340">
        <v>194131.15176000001</v>
      </c>
      <c r="N561" s="340">
        <v>194131.15176000001</v>
      </c>
      <c r="O561" s="340">
        <v>194131.15176000001</v>
      </c>
      <c r="P561" s="340">
        <v>194131.15176000001</v>
      </c>
      <c r="Q561" s="340">
        <v>194131.15176000001</v>
      </c>
      <c r="R561" s="340">
        <v>194131.15176000001</v>
      </c>
      <c r="S561" s="340">
        <v>194131.15176000001</v>
      </c>
      <c r="T561" s="340">
        <v>194131.15176000001</v>
      </c>
      <c r="U561" s="340">
        <v>194131.15176000001</v>
      </c>
      <c r="V561" s="340">
        <v>194131.15176000001</v>
      </c>
      <c r="W561" s="340">
        <v>194131.15176000001</v>
      </c>
      <c r="X561" s="340">
        <v>194131.15176000001</v>
      </c>
      <c r="Y561" s="340"/>
      <c r="Z561" s="340"/>
      <c r="AA561" s="340"/>
      <c r="AB561" s="340"/>
      <c r="AC561" s="340"/>
      <c r="AD561" s="340"/>
      <c r="AE561" s="340"/>
      <c r="AF561" s="340"/>
      <c r="AG561" s="340"/>
      <c r="AH561" s="340"/>
      <c r="AI561" s="340"/>
      <c r="AJ561" s="340"/>
      <c r="AK561" s="340"/>
      <c r="AL561" s="340"/>
      <c r="AM561" s="340"/>
      <c r="AN561" s="340" t="s">
        <v>709</v>
      </c>
      <c r="AO561" s="340" t="s">
        <v>1263</v>
      </c>
      <c r="AP561" s="340" t="s">
        <v>542</v>
      </c>
      <c r="AQ561" s="340" t="s">
        <v>198</v>
      </c>
      <c r="AR561" s="340" t="s">
        <v>359</v>
      </c>
      <c r="AS561" s="340" t="s">
        <v>359</v>
      </c>
      <c r="AT561" s="340" t="s">
        <v>25</v>
      </c>
      <c r="AU561" s="340"/>
      <c r="AV561" s="340"/>
      <c r="AW561" s="340"/>
    </row>
    <row r="562" spans="1:49" ht="15" thickBot="1" x14ac:dyDescent="0.4">
      <c r="A562" s="322" t="s">
        <v>24</v>
      </c>
      <c r="B562" s="322" t="s">
        <v>363</v>
      </c>
      <c r="C562" s="349">
        <v>8</v>
      </c>
      <c r="D562" s="340">
        <v>133839</v>
      </c>
      <c r="E562" s="341">
        <v>0.97</v>
      </c>
      <c r="F562" s="340">
        <v>1038590.64</v>
      </c>
      <c r="G562" s="340"/>
      <c r="H562" s="340"/>
      <c r="I562" s="340"/>
      <c r="J562" s="340">
        <v>129823.83</v>
      </c>
      <c r="K562" s="340">
        <v>129823.83</v>
      </c>
      <c r="L562" s="340">
        <v>129823.83</v>
      </c>
      <c r="M562" s="340">
        <v>129823.83</v>
      </c>
      <c r="N562" s="340">
        <v>129823.83</v>
      </c>
      <c r="O562" s="340">
        <v>129823.83</v>
      </c>
      <c r="P562" s="340">
        <v>129823.83</v>
      </c>
      <c r="Q562" s="340">
        <v>129823.83</v>
      </c>
      <c r="R562" s="340"/>
      <c r="S562" s="340"/>
      <c r="T562" s="340"/>
      <c r="U562" s="340"/>
      <c r="V562" s="340"/>
      <c r="W562" s="340"/>
      <c r="X562" s="340"/>
      <c r="Y562" s="340"/>
      <c r="Z562" s="340"/>
      <c r="AA562" s="340"/>
      <c r="AB562" s="340"/>
      <c r="AC562" s="340"/>
      <c r="AD562" s="340"/>
      <c r="AE562" s="340"/>
      <c r="AF562" s="340"/>
      <c r="AG562" s="340"/>
      <c r="AH562" s="340"/>
      <c r="AI562" s="340"/>
      <c r="AJ562" s="340"/>
      <c r="AK562" s="340"/>
      <c r="AL562" s="340"/>
      <c r="AM562" s="340"/>
      <c r="AN562" s="340" t="s">
        <v>709</v>
      </c>
      <c r="AO562" s="340" t="s">
        <v>1263</v>
      </c>
      <c r="AP562" s="340" t="s">
        <v>542</v>
      </c>
      <c r="AQ562" s="340" t="s">
        <v>198</v>
      </c>
      <c r="AR562" s="340" t="s">
        <v>363</v>
      </c>
      <c r="AS562" s="340" t="s">
        <v>363</v>
      </c>
      <c r="AT562" s="340" t="s">
        <v>24</v>
      </c>
      <c r="AU562" s="340"/>
      <c r="AV562" s="340"/>
      <c r="AW562" s="340"/>
    </row>
    <row r="563" spans="1:49" ht="15" thickBot="1" x14ac:dyDescent="0.4">
      <c r="A563" s="322" t="s">
        <v>23</v>
      </c>
      <c r="B563" s="322" t="s">
        <v>505</v>
      </c>
      <c r="C563" s="349">
        <v>5</v>
      </c>
      <c r="D563" s="340">
        <v>120782.591</v>
      </c>
      <c r="E563" s="341">
        <v>0.97</v>
      </c>
      <c r="F563" s="340">
        <v>585795.56634999998</v>
      </c>
      <c r="G563" s="340"/>
      <c r="H563" s="340"/>
      <c r="I563" s="340"/>
      <c r="J563" s="340">
        <v>117159.11327</v>
      </c>
      <c r="K563" s="340">
        <v>117159.11327</v>
      </c>
      <c r="L563" s="340">
        <v>117159.11327</v>
      </c>
      <c r="M563" s="340">
        <v>117159.11327</v>
      </c>
      <c r="N563" s="340">
        <v>117159.11327</v>
      </c>
      <c r="O563" s="340"/>
      <c r="P563" s="340"/>
      <c r="Q563" s="340"/>
      <c r="R563" s="340"/>
      <c r="S563" s="340"/>
      <c r="T563" s="340"/>
      <c r="U563" s="340"/>
      <c r="V563" s="340"/>
      <c r="W563" s="340"/>
      <c r="X563" s="340"/>
      <c r="Y563" s="340"/>
      <c r="Z563" s="340"/>
      <c r="AA563" s="340"/>
      <c r="AB563" s="340"/>
      <c r="AC563" s="340"/>
      <c r="AD563" s="340"/>
      <c r="AE563" s="340"/>
      <c r="AF563" s="340"/>
      <c r="AG563" s="340"/>
      <c r="AH563" s="340"/>
      <c r="AI563" s="340"/>
      <c r="AJ563" s="340"/>
      <c r="AK563" s="340"/>
      <c r="AL563" s="340"/>
      <c r="AM563" s="340"/>
      <c r="AN563" s="340" t="s">
        <v>709</v>
      </c>
      <c r="AO563" s="340" t="s">
        <v>1263</v>
      </c>
      <c r="AP563" s="340" t="s">
        <v>542</v>
      </c>
      <c r="AQ563" s="340" t="s">
        <v>198</v>
      </c>
      <c r="AR563" s="340" t="s">
        <v>505</v>
      </c>
      <c r="AS563" s="340" t="s">
        <v>505</v>
      </c>
      <c r="AT563" s="340" t="s">
        <v>23</v>
      </c>
      <c r="AU563" s="340"/>
      <c r="AV563" s="340"/>
      <c r="AW563" s="340"/>
    </row>
    <row r="564" spans="1:49" ht="15" thickBot="1" x14ac:dyDescent="0.4">
      <c r="A564" s="322" t="s">
        <v>22</v>
      </c>
      <c r="B564" s="322" t="s">
        <v>761</v>
      </c>
      <c r="C564" s="349">
        <v>5</v>
      </c>
      <c r="D564" s="340">
        <v>114108.328134</v>
      </c>
      <c r="E564" s="341">
        <v>0.97</v>
      </c>
      <c r="F564" s="340">
        <v>553425.39144990104</v>
      </c>
      <c r="G564" s="340"/>
      <c r="H564" s="340"/>
      <c r="I564" s="340"/>
      <c r="J564" s="340">
        <v>110685.07828998</v>
      </c>
      <c r="K564" s="340">
        <v>110685.07828998</v>
      </c>
      <c r="L564" s="340">
        <v>110685.07828998</v>
      </c>
      <c r="M564" s="340">
        <v>110685.07828998</v>
      </c>
      <c r="N564" s="340">
        <v>110685.07828998</v>
      </c>
      <c r="O564" s="340"/>
      <c r="P564" s="340"/>
      <c r="Q564" s="340"/>
      <c r="R564" s="340"/>
      <c r="S564" s="340"/>
      <c r="T564" s="340"/>
      <c r="U564" s="340"/>
      <c r="V564" s="340"/>
      <c r="W564" s="340"/>
      <c r="X564" s="340"/>
      <c r="Y564" s="340"/>
      <c r="Z564" s="340"/>
      <c r="AA564" s="340"/>
      <c r="AB564" s="340"/>
      <c r="AC564" s="340"/>
      <c r="AD564" s="340"/>
      <c r="AE564" s="340"/>
      <c r="AF564" s="340"/>
      <c r="AG564" s="340"/>
      <c r="AH564" s="340"/>
      <c r="AI564" s="340"/>
      <c r="AJ564" s="340"/>
      <c r="AK564" s="340"/>
      <c r="AL564" s="340"/>
      <c r="AM564" s="340"/>
      <c r="AN564" s="340" t="s">
        <v>709</v>
      </c>
      <c r="AO564" s="340" t="s">
        <v>1263</v>
      </c>
      <c r="AP564" s="340" t="s">
        <v>542</v>
      </c>
      <c r="AQ564" s="340" t="s">
        <v>198</v>
      </c>
      <c r="AR564" s="340" t="s">
        <v>355</v>
      </c>
      <c r="AS564" s="340" t="s">
        <v>355</v>
      </c>
      <c r="AT564" s="340" t="s">
        <v>22</v>
      </c>
      <c r="AU564" s="340"/>
      <c r="AV564" s="340"/>
      <c r="AW564" s="340"/>
    </row>
    <row r="565" spans="1:49" ht="15" thickBot="1" x14ac:dyDescent="0.4">
      <c r="A565" s="322" t="s">
        <v>24</v>
      </c>
      <c r="B565" s="322" t="s">
        <v>364</v>
      </c>
      <c r="C565" s="349">
        <v>5</v>
      </c>
      <c r="D565" s="340">
        <v>57481.291799999999</v>
      </c>
      <c r="E565" s="341">
        <v>0.97</v>
      </c>
      <c r="F565" s="340">
        <v>278784.26523000002</v>
      </c>
      <c r="G565" s="340"/>
      <c r="H565" s="340"/>
      <c r="I565" s="340"/>
      <c r="J565" s="340">
        <v>55756.853045999997</v>
      </c>
      <c r="K565" s="340">
        <v>55756.853045999997</v>
      </c>
      <c r="L565" s="340">
        <v>55756.853045999997</v>
      </c>
      <c r="M565" s="340">
        <v>55756.853045999997</v>
      </c>
      <c r="N565" s="340">
        <v>55756.853045999997</v>
      </c>
      <c r="O565" s="340"/>
      <c r="P565" s="340"/>
      <c r="Q565" s="340"/>
      <c r="R565" s="340"/>
      <c r="S565" s="340"/>
      <c r="T565" s="340"/>
      <c r="U565" s="340"/>
      <c r="V565" s="340"/>
      <c r="W565" s="340"/>
      <c r="X565" s="340"/>
      <c r="Y565" s="340"/>
      <c r="Z565" s="340"/>
      <c r="AA565" s="340"/>
      <c r="AB565" s="340"/>
      <c r="AC565" s="340"/>
      <c r="AD565" s="340"/>
      <c r="AE565" s="340"/>
      <c r="AF565" s="340"/>
      <c r="AG565" s="340"/>
      <c r="AH565" s="340"/>
      <c r="AI565" s="340"/>
      <c r="AJ565" s="340"/>
      <c r="AK565" s="340"/>
      <c r="AL565" s="340"/>
      <c r="AM565" s="340"/>
      <c r="AN565" s="340" t="s">
        <v>709</v>
      </c>
      <c r="AO565" s="340" t="s">
        <v>1263</v>
      </c>
      <c r="AP565" s="340" t="s">
        <v>542</v>
      </c>
      <c r="AQ565" s="340" t="s">
        <v>198</v>
      </c>
      <c r="AR565" s="340" t="s">
        <v>364</v>
      </c>
      <c r="AS565" s="340" t="s">
        <v>364</v>
      </c>
      <c r="AT565" s="340" t="s">
        <v>24</v>
      </c>
      <c r="AU565" s="340"/>
      <c r="AV565" s="340"/>
      <c r="AW565" s="340"/>
    </row>
    <row r="566" spans="1:49" ht="15" thickBot="1" x14ac:dyDescent="0.4">
      <c r="A566" s="322" t="s">
        <v>122</v>
      </c>
      <c r="B566" s="322" t="s">
        <v>1153</v>
      </c>
      <c r="C566" s="349">
        <v>10</v>
      </c>
      <c r="D566" s="340">
        <v>56957.581839104801</v>
      </c>
      <c r="E566" s="341">
        <v>0.97</v>
      </c>
      <c r="F566" s="340">
        <v>552488.54383931705</v>
      </c>
      <c r="G566" s="340"/>
      <c r="H566" s="340"/>
      <c r="I566" s="340"/>
      <c r="J566" s="340">
        <v>55248.854383931699</v>
      </c>
      <c r="K566" s="340">
        <v>55248.854383931699</v>
      </c>
      <c r="L566" s="340">
        <v>55248.854383931699</v>
      </c>
      <c r="M566" s="340">
        <v>55248.854383931699</v>
      </c>
      <c r="N566" s="340">
        <v>55248.854383931699</v>
      </c>
      <c r="O566" s="340">
        <v>55248.854383931699</v>
      </c>
      <c r="P566" s="340">
        <v>55248.854383931699</v>
      </c>
      <c r="Q566" s="340">
        <v>55248.854383931699</v>
      </c>
      <c r="R566" s="340">
        <v>55248.854383931699</v>
      </c>
      <c r="S566" s="340">
        <v>55248.854383931699</v>
      </c>
      <c r="T566" s="340"/>
      <c r="U566" s="340"/>
      <c r="V566" s="340"/>
      <c r="W566" s="340"/>
      <c r="X566" s="340"/>
      <c r="Y566" s="340"/>
      <c r="Z566" s="340"/>
      <c r="AA566" s="340"/>
      <c r="AB566" s="340"/>
      <c r="AC566" s="340"/>
      <c r="AD566" s="340"/>
      <c r="AE566" s="340"/>
      <c r="AF566" s="340"/>
      <c r="AG566" s="340"/>
      <c r="AH566" s="340"/>
      <c r="AI566" s="340"/>
      <c r="AJ566" s="340"/>
      <c r="AK566" s="340"/>
      <c r="AL566" s="340"/>
      <c r="AM566" s="340"/>
      <c r="AN566" s="340" t="s">
        <v>709</v>
      </c>
      <c r="AO566" s="340" t="s">
        <v>1263</v>
      </c>
      <c r="AP566" s="340" t="s">
        <v>542</v>
      </c>
      <c r="AQ566" s="340" t="s">
        <v>198</v>
      </c>
      <c r="AR566" s="340" t="s">
        <v>491</v>
      </c>
      <c r="AS566" s="340" t="s">
        <v>491</v>
      </c>
      <c r="AT566" s="340" t="s">
        <v>122</v>
      </c>
      <c r="AU566" s="340"/>
      <c r="AV566" s="340"/>
      <c r="AW566" s="340"/>
    </row>
    <row r="567" spans="1:49" ht="15" thickBot="1" x14ac:dyDescent="0.4">
      <c r="A567" s="322" t="s">
        <v>232</v>
      </c>
      <c r="B567" s="322" t="s">
        <v>1154</v>
      </c>
      <c r="C567" s="349">
        <v>20</v>
      </c>
      <c r="D567" s="340">
        <v>38486.5</v>
      </c>
      <c r="E567" s="341">
        <v>0.97</v>
      </c>
      <c r="F567" s="340">
        <v>746638.1</v>
      </c>
      <c r="G567" s="340"/>
      <c r="H567" s="340"/>
      <c r="I567" s="340"/>
      <c r="J567" s="340">
        <v>37331.904999999999</v>
      </c>
      <c r="K567" s="340">
        <v>37331.904999999999</v>
      </c>
      <c r="L567" s="340">
        <v>37331.904999999999</v>
      </c>
      <c r="M567" s="340">
        <v>37331.904999999999</v>
      </c>
      <c r="N567" s="340">
        <v>37331.904999999999</v>
      </c>
      <c r="O567" s="340">
        <v>37331.904999999999</v>
      </c>
      <c r="P567" s="340">
        <v>37331.904999999999</v>
      </c>
      <c r="Q567" s="340">
        <v>37331.904999999999</v>
      </c>
      <c r="R567" s="340">
        <v>37331.904999999999</v>
      </c>
      <c r="S567" s="340">
        <v>37331.904999999999</v>
      </c>
      <c r="T567" s="340">
        <v>37331.904999999999</v>
      </c>
      <c r="U567" s="340">
        <v>37331.904999999999</v>
      </c>
      <c r="V567" s="340">
        <v>37331.904999999999</v>
      </c>
      <c r="W567" s="340">
        <v>37331.904999999999</v>
      </c>
      <c r="X567" s="340">
        <v>37331.904999999999</v>
      </c>
      <c r="Y567" s="340">
        <v>37331.904999999999</v>
      </c>
      <c r="Z567" s="340">
        <v>37331.904999999999</v>
      </c>
      <c r="AA567" s="340">
        <v>37331.904999999999</v>
      </c>
      <c r="AB567" s="340">
        <v>37331.904999999999</v>
      </c>
      <c r="AC567" s="340">
        <v>37331.904999999999</v>
      </c>
      <c r="AD567" s="340"/>
      <c r="AE567" s="340"/>
      <c r="AF567" s="340"/>
      <c r="AG567" s="340"/>
      <c r="AH567" s="340"/>
      <c r="AI567" s="340"/>
      <c r="AJ567" s="340"/>
      <c r="AK567" s="340"/>
      <c r="AL567" s="340"/>
      <c r="AM567" s="340"/>
      <c r="AN567" s="340" t="s">
        <v>709</v>
      </c>
      <c r="AO567" s="340" t="s">
        <v>1263</v>
      </c>
      <c r="AP567" s="340" t="s">
        <v>542</v>
      </c>
      <c r="AQ567" s="340" t="s">
        <v>198</v>
      </c>
      <c r="AR567" s="340" t="s">
        <v>493</v>
      </c>
      <c r="AS567" s="340" t="s">
        <v>493</v>
      </c>
      <c r="AT567" s="340" t="s">
        <v>23</v>
      </c>
      <c r="AU567" s="340"/>
      <c r="AV567" s="340"/>
      <c r="AW567" s="340"/>
    </row>
    <row r="568" spans="1:49" ht="15" thickBot="1" x14ac:dyDescent="0.4">
      <c r="A568" s="322" t="s">
        <v>24</v>
      </c>
      <c r="B568" s="322" t="s">
        <v>483</v>
      </c>
      <c r="C568" s="349">
        <v>10</v>
      </c>
      <c r="D568" s="340">
        <v>35036</v>
      </c>
      <c r="E568" s="341">
        <v>0.97</v>
      </c>
      <c r="F568" s="340">
        <v>339849.2</v>
      </c>
      <c r="G568" s="340"/>
      <c r="H568" s="340"/>
      <c r="I568" s="340"/>
      <c r="J568" s="340">
        <v>33984.92</v>
      </c>
      <c r="K568" s="340">
        <v>33984.92</v>
      </c>
      <c r="L568" s="340">
        <v>33984.92</v>
      </c>
      <c r="M568" s="340">
        <v>33984.92</v>
      </c>
      <c r="N568" s="340">
        <v>33984.92</v>
      </c>
      <c r="O568" s="340">
        <v>33984.92</v>
      </c>
      <c r="P568" s="340">
        <v>33984.92</v>
      </c>
      <c r="Q568" s="340">
        <v>33984.92</v>
      </c>
      <c r="R568" s="340">
        <v>33984.92</v>
      </c>
      <c r="S568" s="340">
        <v>33984.92</v>
      </c>
      <c r="T568" s="340"/>
      <c r="U568" s="340"/>
      <c r="V568" s="340"/>
      <c r="W568" s="340"/>
      <c r="X568" s="340"/>
      <c r="Y568" s="340"/>
      <c r="Z568" s="340"/>
      <c r="AA568" s="340"/>
      <c r="AB568" s="340"/>
      <c r="AC568" s="340"/>
      <c r="AD568" s="340"/>
      <c r="AE568" s="340"/>
      <c r="AF568" s="340"/>
      <c r="AG568" s="340"/>
      <c r="AH568" s="340"/>
      <c r="AI568" s="340"/>
      <c r="AJ568" s="340"/>
      <c r="AK568" s="340"/>
      <c r="AL568" s="340"/>
      <c r="AM568" s="340"/>
      <c r="AN568" s="340" t="s">
        <v>709</v>
      </c>
      <c r="AO568" s="340" t="s">
        <v>1263</v>
      </c>
      <c r="AP568" s="340" t="s">
        <v>542</v>
      </c>
      <c r="AQ568" s="340" t="s">
        <v>198</v>
      </c>
      <c r="AR568" s="340" t="s">
        <v>483</v>
      </c>
      <c r="AS568" s="340" t="s">
        <v>483</v>
      </c>
      <c r="AT568" s="340" t="s">
        <v>24</v>
      </c>
      <c r="AU568" s="340"/>
      <c r="AV568" s="340"/>
      <c r="AW568" s="340"/>
    </row>
    <row r="569" spans="1:49" ht="15" thickBot="1" x14ac:dyDescent="0.4">
      <c r="A569" s="322" t="s">
        <v>23</v>
      </c>
      <c r="B569" s="322" t="s">
        <v>1155</v>
      </c>
      <c r="C569" s="349">
        <v>5</v>
      </c>
      <c r="D569" s="340">
        <v>28503.078979999998</v>
      </c>
      <c r="E569" s="341">
        <v>0.97</v>
      </c>
      <c r="F569" s="340">
        <v>138239.93305299999</v>
      </c>
      <c r="G569" s="340"/>
      <c r="H569" s="340"/>
      <c r="I569" s="340"/>
      <c r="J569" s="340">
        <v>27647.986610600001</v>
      </c>
      <c r="K569" s="340">
        <v>27647.986610600001</v>
      </c>
      <c r="L569" s="340">
        <v>27647.986610600001</v>
      </c>
      <c r="M569" s="340">
        <v>27647.986610600001</v>
      </c>
      <c r="N569" s="340">
        <v>27647.986610600001</v>
      </c>
      <c r="O569" s="340"/>
      <c r="P569" s="340"/>
      <c r="Q569" s="340"/>
      <c r="R569" s="340"/>
      <c r="S569" s="340"/>
      <c r="T569" s="340"/>
      <c r="U569" s="340"/>
      <c r="V569" s="340"/>
      <c r="W569" s="340"/>
      <c r="X569" s="340"/>
      <c r="Y569" s="340"/>
      <c r="Z569" s="340"/>
      <c r="AA569" s="340"/>
      <c r="AB569" s="340"/>
      <c r="AC569" s="340"/>
      <c r="AD569" s="340"/>
      <c r="AE569" s="340"/>
      <c r="AF569" s="340"/>
      <c r="AG569" s="340"/>
      <c r="AH569" s="340"/>
      <c r="AI569" s="340"/>
      <c r="AJ569" s="340"/>
      <c r="AK569" s="340"/>
      <c r="AL569" s="340"/>
      <c r="AM569" s="340"/>
      <c r="AN569" s="340" t="s">
        <v>709</v>
      </c>
      <c r="AO569" s="340" t="s">
        <v>1263</v>
      </c>
      <c r="AP569" s="340" t="s">
        <v>542</v>
      </c>
      <c r="AQ569" s="340" t="s">
        <v>198</v>
      </c>
      <c r="AR569" s="340" t="s">
        <v>361</v>
      </c>
      <c r="AS569" s="340" t="s">
        <v>361</v>
      </c>
      <c r="AT569" s="340" t="s">
        <v>23</v>
      </c>
      <c r="AU569" s="340"/>
      <c r="AV569" s="340"/>
      <c r="AW569" s="340"/>
    </row>
    <row r="570" spans="1:49" ht="15" thickBot="1" x14ac:dyDescent="0.4">
      <c r="A570" s="322" t="s">
        <v>122</v>
      </c>
      <c r="B570" s="322" t="s">
        <v>365</v>
      </c>
      <c r="C570" s="349">
        <v>5</v>
      </c>
      <c r="D570" s="340">
        <v>21137.489603289301</v>
      </c>
      <c r="E570" s="341">
        <v>0.97</v>
      </c>
      <c r="F570" s="340">
        <v>102516.824575953</v>
      </c>
      <c r="G570" s="340"/>
      <c r="H570" s="340"/>
      <c r="I570" s="340"/>
      <c r="J570" s="340">
        <v>20503.364915190599</v>
      </c>
      <c r="K570" s="340">
        <v>20503.364915190599</v>
      </c>
      <c r="L570" s="340">
        <v>20503.364915190599</v>
      </c>
      <c r="M570" s="340">
        <v>20503.364915190599</v>
      </c>
      <c r="N570" s="340">
        <v>20503.364915190599</v>
      </c>
      <c r="O570" s="340"/>
      <c r="P570" s="340"/>
      <c r="Q570" s="340"/>
      <c r="R570" s="340"/>
      <c r="S570" s="340"/>
      <c r="T570" s="340"/>
      <c r="U570" s="340"/>
      <c r="V570" s="340"/>
      <c r="W570" s="340"/>
      <c r="X570" s="340"/>
      <c r="Y570" s="340"/>
      <c r="Z570" s="340"/>
      <c r="AA570" s="340"/>
      <c r="AB570" s="340"/>
      <c r="AC570" s="340"/>
      <c r="AD570" s="340"/>
      <c r="AE570" s="340"/>
      <c r="AF570" s="340"/>
      <c r="AG570" s="340"/>
      <c r="AH570" s="340"/>
      <c r="AI570" s="340"/>
      <c r="AJ570" s="340"/>
      <c r="AK570" s="340"/>
      <c r="AL570" s="340"/>
      <c r="AM570" s="340"/>
      <c r="AN570" s="340" t="s">
        <v>709</v>
      </c>
      <c r="AO570" s="340" t="s">
        <v>1263</v>
      </c>
      <c r="AP570" s="340" t="s">
        <v>542</v>
      </c>
      <c r="AQ570" s="340" t="s">
        <v>198</v>
      </c>
      <c r="AR570" s="340" t="s">
        <v>365</v>
      </c>
      <c r="AS570" s="340" t="s">
        <v>365</v>
      </c>
      <c r="AT570" s="340" t="s">
        <v>122</v>
      </c>
      <c r="AU570" s="340"/>
      <c r="AV570" s="340"/>
      <c r="AW570" s="340"/>
    </row>
    <row r="571" spans="1:49" ht="15" thickBot="1" x14ac:dyDescent="0.4">
      <c r="A571" s="322" t="s">
        <v>25</v>
      </c>
      <c r="B571" s="322" t="s">
        <v>1156</v>
      </c>
      <c r="C571" s="349">
        <v>10</v>
      </c>
      <c r="D571" s="340">
        <v>15258.65</v>
      </c>
      <c r="E571" s="341">
        <v>0.97</v>
      </c>
      <c r="F571" s="340">
        <v>148008.905</v>
      </c>
      <c r="G571" s="340"/>
      <c r="H571" s="340"/>
      <c r="I571" s="340"/>
      <c r="J571" s="340">
        <v>14800.8905</v>
      </c>
      <c r="K571" s="340">
        <v>14800.8905</v>
      </c>
      <c r="L571" s="340">
        <v>14800.8905</v>
      </c>
      <c r="M571" s="340">
        <v>14800.8905</v>
      </c>
      <c r="N571" s="340">
        <v>14800.8905</v>
      </c>
      <c r="O571" s="340">
        <v>14800.8905</v>
      </c>
      <c r="P571" s="340">
        <v>14800.8905</v>
      </c>
      <c r="Q571" s="340">
        <v>14800.8905</v>
      </c>
      <c r="R571" s="340">
        <v>14800.8905</v>
      </c>
      <c r="S571" s="340">
        <v>14800.8905</v>
      </c>
      <c r="T571" s="340"/>
      <c r="U571" s="340"/>
      <c r="V571" s="340"/>
      <c r="W571" s="340"/>
      <c r="X571" s="340"/>
      <c r="Y571" s="340"/>
      <c r="Z571" s="340"/>
      <c r="AA571" s="340"/>
      <c r="AB571" s="340"/>
      <c r="AC571" s="340"/>
      <c r="AD571" s="340"/>
      <c r="AE571" s="340"/>
      <c r="AF571" s="340"/>
      <c r="AG571" s="340"/>
      <c r="AH571" s="340"/>
      <c r="AI571" s="340"/>
      <c r="AJ571" s="340"/>
      <c r="AK571" s="340"/>
      <c r="AL571" s="340"/>
      <c r="AM571" s="340"/>
      <c r="AN571" s="340" t="s">
        <v>709</v>
      </c>
      <c r="AO571" s="340" t="s">
        <v>1263</v>
      </c>
      <c r="AP571" s="340" t="s">
        <v>542</v>
      </c>
      <c r="AQ571" s="340" t="s">
        <v>198</v>
      </c>
      <c r="AR571" s="340" t="s">
        <v>350</v>
      </c>
      <c r="AS571" s="340" t="s">
        <v>350</v>
      </c>
      <c r="AT571" s="340" t="s">
        <v>25</v>
      </c>
      <c r="AU571" s="340"/>
      <c r="AV571" s="340"/>
      <c r="AW571" s="340"/>
    </row>
    <row r="572" spans="1:49" ht="15" thickBot="1" x14ac:dyDescent="0.4">
      <c r="A572" s="322" t="s">
        <v>23</v>
      </c>
      <c r="B572" s="322" t="s">
        <v>1157</v>
      </c>
      <c r="C572" s="349">
        <v>15</v>
      </c>
      <c r="D572" s="340">
        <v>8932.6955743243198</v>
      </c>
      <c r="E572" s="341">
        <v>0.97</v>
      </c>
      <c r="F572" s="340">
        <v>129970.720606419</v>
      </c>
      <c r="G572" s="340"/>
      <c r="H572" s="340"/>
      <c r="I572" s="340"/>
      <c r="J572" s="340">
        <v>8664.7147070945903</v>
      </c>
      <c r="K572" s="340">
        <v>8664.7147070945903</v>
      </c>
      <c r="L572" s="340">
        <v>8664.7147070945903</v>
      </c>
      <c r="M572" s="340">
        <v>8664.7147070945903</v>
      </c>
      <c r="N572" s="340">
        <v>8664.7147070945903</v>
      </c>
      <c r="O572" s="340">
        <v>8664.7147070945903</v>
      </c>
      <c r="P572" s="340">
        <v>8664.7147070945903</v>
      </c>
      <c r="Q572" s="340">
        <v>8664.7147070945903</v>
      </c>
      <c r="R572" s="340">
        <v>8664.7147070945903</v>
      </c>
      <c r="S572" s="340">
        <v>8664.7147070945903</v>
      </c>
      <c r="T572" s="340">
        <v>8664.7147070945903</v>
      </c>
      <c r="U572" s="340">
        <v>8664.7147070945903</v>
      </c>
      <c r="V572" s="340">
        <v>8664.7147070945903</v>
      </c>
      <c r="W572" s="340">
        <v>8664.7147070945903</v>
      </c>
      <c r="X572" s="340">
        <v>8664.7147070945903</v>
      </c>
      <c r="Y572" s="340"/>
      <c r="Z572" s="340"/>
      <c r="AA572" s="340"/>
      <c r="AB572" s="340"/>
      <c r="AC572" s="340"/>
      <c r="AD572" s="340"/>
      <c r="AE572" s="340"/>
      <c r="AF572" s="340"/>
      <c r="AG572" s="340"/>
      <c r="AH572" s="340"/>
      <c r="AI572" s="340"/>
      <c r="AJ572" s="340"/>
      <c r="AK572" s="340"/>
      <c r="AL572" s="340"/>
      <c r="AM572" s="340"/>
      <c r="AN572" s="340" t="s">
        <v>709</v>
      </c>
      <c r="AO572" s="340" t="s">
        <v>1263</v>
      </c>
      <c r="AP572" s="340" t="s">
        <v>542</v>
      </c>
      <c r="AQ572" s="340" t="s">
        <v>198</v>
      </c>
      <c r="AR572" s="340" t="s">
        <v>356</v>
      </c>
      <c r="AS572" s="340" t="s">
        <v>356</v>
      </c>
      <c r="AT572" s="340" t="s">
        <v>23</v>
      </c>
      <c r="AU572" s="340"/>
      <c r="AV572" s="340"/>
      <c r="AW572" s="340"/>
    </row>
    <row r="573" spans="1:49" ht="15" thickBot="1" x14ac:dyDescent="0.4">
      <c r="A573" s="322" t="s">
        <v>23</v>
      </c>
      <c r="B573" s="322" t="s">
        <v>882</v>
      </c>
      <c r="C573" s="349">
        <v>15</v>
      </c>
      <c r="D573" s="340">
        <v>3059</v>
      </c>
      <c r="E573" s="341">
        <v>0.97</v>
      </c>
      <c r="F573" s="340">
        <v>44508.45</v>
      </c>
      <c r="G573" s="340"/>
      <c r="H573" s="340"/>
      <c r="I573" s="340"/>
      <c r="J573" s="340">
        <v>2967.23</v>
      </c>
      <c r="K573" s="340">
        <v>2967.23</v>
      </c>
      <c r="L573" s="340">
        <v>2967.23</v>
      </c>
      <c r="M573" s="340">
        <v>2967.23</v>
      </c>
      <c r="N573" s="340">
        <v>2967.23</v>
      </c>
      <c r="O573" s="340">
        <v>2967.23</v>
      </c>
      <c r="P573" s="340">
        <v>2967.23</v>
      </c>
      <c r="Q573" s="340">
        <v>2967.23</v>
      </c>
      <c r="R573" s="340">
        <v>2967.23</v>
      </c>
      <c r="S573" s="340">
        <v>2967.23</v>
      </c>
      <c r="T573" s="340">
        <v>2967.23</v>
      </c>
      <c r="U573" s="340">
        <v>2967.23</v>
      </c>
      <c r="V573" s="340">
        <v>2967.23</v>
      </c>
      <c r="W573" s="340">
        <v>2967.23</v>
      </c>
      <c r="X573" s="340">
        <v>2967.23</v>
      </c>
      <c r="Y573" s="340"/>
      <c r="Z573" s="340"/>
      <c r="AA573" s="340"/>
      <c r="AB573" s="340"/>
      <c r="AC573" s="340"/>
      <c r="AD573" s="340"/>
      <c r="AE573" s="340"/>
      <c r="AF573" s="340"/>
      <c r="AG573" s="340"/>
      <c r="AH573" s="340"/>
      <c r="AI573" s="340"/>
      <c r="AJ573" s="340"/>
      <c r="AK573" s="340"/>
      <c r="AL573" s="340"/>
      <c r="AM573" s="340"/>
      <c r="AN573" s="340" t="s">
        <v>709</v>
      </c>
      <c r="AO573" s="340" t="s">
        <v>1263</v>
      </c>
      <c r="AP573" s="340" t="s">
        <v>542</v>
      </c>
      <c r="AQ573" s="340" t="s">
        <v>198</v>
      </c>
      <c r="AR573" s="340" t="s">
        <v>231</v>
      </c>
      <c r="AS573" s="340" t="s">
        <v>231</v>
      </c>
      <c r="AT573" s="340" t="s">
        <v>487</v>
      </c>
      <c r="AU573" s="340"/>
      <c r="AV573" s="340"/>
      <c r="AW573" s="340"/>
    </row>
    <row r="574" spans="1:49" ht="15" thickBot="1" x14ac:dyDescent="0.4">
      <c r="A574" s="322" t="s">
        <v>24</v>
      </c>
      <c r="B574" s="322" t="s">
        <v>368</v>
      </c>
      <c r="C574" s="349">
        <v>12</v>
      </c>
      <c r="D574" s="340">
        <v>2673.63</v>
      </c>
      <c r="E574" s="341">
        <v>0.97</v>
      </c>
      <c r="F574" s="340">
        <v>31121.053199999998</v>
      </c>
      <c r="G574" s="340"/>
      <c r="H574" s="340"/>
      <c r="I574" s="340"/>
      <c r="J574" s="340">
        <v>2593.4211</v>
      </c>
      <c r="K574" s="340">
        <v>2593.4211</v>
      </c>
      <c r="L574" s="340">
        <v>2593.4211</v>
      </c>
      <c r="M574" s="340">
        <v>2593.4211</v>
      </c>
      <c r="N574" s="340">
        <v>2593.4211</v>
      </c>
      <c r="O574" s="340">
        <v>2593.4211</v>
      </c>
      <c r="P574" s="340">
        <v>2593.4211</v>
      </c>
      <c r="Q574" s="340">
        <v>2593.4211</v>
      </c>
      <c r="R574" s="340">
        <v>2593.4211</v>
      </c>
      <c r="S574" s="340">
        <v>2593.4211</v>
      </c>
      <c r="T574" s="340">
        <v>2593.4211</v>
      </c>
      <c r="U574" s="340">
        <v>2593.4211</v>
      </c>
      <c r="V574" s="340"/>
      <c r="W574" s="340"/>
      <c r="X574" s="340"/>
      <c r="Y574" s="340"/>
      <c r="Z574" s="340"/>
      <c r="AA574" s="340"/>
      <c r="AB574" s="340"/>
      <c r="AC574" s="340"/>
      <c r="AD574" s="340"/>
      <c r="AE574" s="340"/>
      <c r="AF574" s="340"/>
      <c r="AG574" s="340"/>
      <c r="AH574" s="340"/>
      <c r="AI574" s="340"/>
      <c r="AJ574" s="340"/>
      <c r="AK574" s="340"/>
      <c r="AL574" s="340"/>
      <c r="AM574" s="340"/>
      <c r="AN574" s="340" t="s">
        <v>709</v>
      </c>
      <c r="AO574" s="340" t="s">
        <v>1263</v>
      </c>
      <c r="AP574" s="340" t="s">
        <v>542</v>
      </c>
      <c r="AQ574" s="340" t="s">
        <v>198</v>
      </c>
      <c r="AR574" s="340" t="s">
        <v>368</v>
      </c>
      <c r="AS574" s="340" t="s">
        <v>368</v>
      </c>
      <c r="AT574" s="340" t="s">
        <v>24</v>
      </c>
      <c r="AU574" s="340"/>
      <c r="AV574" s="340"/>
      <c r="AW574" s="340"/>
    </row>
    <row r="575" spans="1:49" ht="15" thickBot="1" x14ac:dyDescent="0.4">
      <c r="A575" s="322" t="s">
        <v>25</v>
      </c>
      <c r="B575" s="322" t="s">
        <v>1158</v>
      </c>
      <c r="C575" s="349">
        <v>13</v>
      </c>
      <c r="D575" s="340">
        <v>2414.1450666666701</v>
      </c>
      <c r="E575" s="341">
        <v>0.97</v>
      </c>
      <c r="F575" s="340">
        <v>30442.369290666698</v>
      </c>
      <c r="G575" s="340"/>
      <c r="H575" s="340"/>
      <c r="I575" s="340"/>
      <c r="J575" s="340">
        <v>2341.7207146666701</v>
      </c>
      <c r="K575" s="340">
        <v>2341.7207146666701</v>
      </c>
      <c r="L575" s="340">
        <v>2341.7207146666701</v>
      </c>
      <c r="M575" s="340">
        <v>2341.7207146666701</v>
      </c>
      <c r="N575" s="340">
        <v>2341.7207146666701</v>
      </c>
      <c r="O575" s="340">
        <v>2341.7207146666701</v>
      </c>
      <c r="P575" s="340">
        <v>2341.7207146666701</v>
      </c>
      <c r="Q575" s="340">
        <v>2341.7207146666701</v>
      </c>
      <c r="R575" s="340">
        <v>2341.7207146666701</v>
      </c>
      <c r="S575" s="340">
        <v>2341.7207146666701</v>
      </c>
      <c r="T575" s="340">
        <v>2341.7207146666701</v>
      </c>
      <c r="U575" s="340">
        <v>2341.7207146666701</v>
      </c>
      <c r="V575" s="340">
        <v>2341.7207146666701</v>
      </c>
      <c r="W575" s="340"/>
      <c r="X575" s="340"/>
      <c r="Y575" s="340"/>
      <c r="Z575" s="340"/>
      <c r="AA575" s="340"/>
      <c r="AB575" s="340"/>
      <c r="AC575" s="340"/>
      <c r="AD575" s="340"/>
      <c r="AE575" s="340"/>
      <c r="AF575" s="340"/>
      <c r="AG575" s="340"/>
      <c r="AH575" s="340"/>
      <c r="AI575" s="340"/>
      <c r="AJ575" s="340"/>
      <c r="AK575" s="340"/>
      <c r="AL575" s="340"/>
      <c r="AM575" s="340"/>
      <c r="AN575" s="340" t="s">
        <v>709</v>
      </c>
      <c r="AO575" s="340" t="s">
        <v>1263</v>
      </c>
      <c r="AP575" s="340" t="s">
        <v>542</v>
      </c>
      <c r="AQ575" s="340" t="s">
        <v>198</v>
      </c>
      <c r="AR575" s="340" t="s">
        <v>492</v>
      </c>
      <c r="AS575" s="340" t="s">
        <v>492</v>
      </c>
      <c r="AT575" s="340" t="s">
        <v>25</v>
      </c>
      <c r="AU575" s="340"/>
      <c r="AV575" s="340"/>
      <c r="AW575" s="340"/>
    </row>
    <row r="576" spans="1:49" ht="15" thickBot="1" x14ac:dyDescent="0.4">
      <c r="A576" s="322" t="s">
        <v>25</v>
      </c>
      <c r="B576" s="322" t="s">
        <v>1159</v>
      </c>
      <c r="C576" s="349">
        <v>5</v>
      </c>
      <c r="D576" s="340">
        <v>1513.616</v>
      </c>
      <c r="E576" s="341">
        <v>0.97</v>
      </c>
      <c r="F576" s="340">
        <v>7341.0375999999997</v>
      </c>
      <c r="G576" s="340"/>
      <c r="H576" s="340"/>
      <c r="I576" s="340"/>
      <c r="J576" s="340">
        <v>1468.2075199999999</v>
      </c>
      <c r="K576" s="340">
        <v>1468.2075199999999</v>
      </c>
      <c r="L576" s="340">
        <v>1468.2075199999999</v>
      </c>
      <c r="M576" s="340">
        <v>1468.2075199999999</v>
      </c>
      <c r="N576" s="340">
        <v>1468.2075199999999</v>
      </c>
      <c r="O576" s="340"/>
      <c r="P576" s="340"/>
      <c r="Q576" s="340"/>
      <c r="R576" s="340"/>
      <c r="S576" s="340"/>
      <c r="T576" s="340"/>
      <c r="U576" s="340"/>
      <c r="V576" s="340"/>
      <c r="W576" s="340"/>
      <c r="X576" s="340"/>
      <c r="Y576" s="340"/>
      <c r="Z576" s="340"/>
      <c r="AA576" s="340"/>
      <c r="AB576" s="340"/>
      <c r="AC576" s="340"/>
      <c r="AD576" s="340"/>
      <c r="AE576" s="340"/>
      <c r="AF576" s="340"/>
      <c r="AG576" s="340"/>
      <c r="AH576" s="340"/>
      <c r="AI576" s="340"/>
      <c r="AJ576" s="340"/>
      <c r="AK576" s="340"/>
      <c r="AL576" s="340"/>
      <c r="AM576" s="340"/>
      <c r="AN576" s="340" t="s">
        <v>709</v>
      </c>
      <c r="AO576" s="340" t="s">
        <v>1263</v>
      </c>
      <c r="AP576" s="340" t="s">
        <v>542</v>
      </c>
      <c r="AQ576" s="340" t="s">
        <v>198</v>
      </c>
      <c r="AR576" s="340" t="s">
        <v>350</v>
      </c>
      <c r="AS576" s="340" t="s">
        <v>350</v>
      </c>
      <c r="AT576" s="340" t="s">
        <v>25</v>
      </c>
      <c r="AU576" s="340"/>
      <c r="AV576" s="340"/>
      <c r="AW576" s="340"/>
    </row>
    <row r="577" spans="1:49" ht="15" thickBot="1" x14ac:dyDescent="0.4">
      <c r="A577" s="322" t="s">
        <v>122</v>
      </c>
      <c r="B577" s="322" t="s">
        <v>1160</v>
      </c>
      <c r="C577" s="349">
        <v>10</v>
      </c>
      <c r="D577" s="340">
        <v>653.33845549475996</v>
      </c>
      <c r="E577" s="341">
        <v>0.97</v>
      </c>
      <c r="F577" s="340">
        <v>6337.3830182991696</v>
      </c>
      <c r="G577" s="340"/>
      <c r="H577" s="340"/>
      <c r="I577" s="340"/>
      <c r="J577" s="340">
        <v>633.73830182991696</v>
      </c>
      <c r="K577" s="340">
        <v>633.73830182991696</v>
      </c>
      <c r="L577" s="340">
        <v>633.73830182991696</v>
      </c>
      <c r="M577" s="340">
        <v>633.73830182991696</v>
      </c>
      <c r="N577" s="340">
        <v>633.73830182991696</v>
      </c>
      <c r="O577" s="340">
        <v>633.73830182991696</v>
      </c>
      <c r="P577" s="340">
        <v>633.73830182991696</v>
      </c>
      <c r="Q577" s="340">
        <v>633.73830182991696</v>
      </c>
      <c r="R577" s="340">
        <v>633.73830182991696</v>
      </c>
      <c r="S577" s="340">
        <v>633.73830182991696</v>
      </c>
      <c r="T577" s="340"/>
      <c r="U577" s="340"/>
      <c r="V577" s="340"/>
      <c r="W577" s="340"/>
      <c r="X577" s="340"/>
      <c r="Y577" s="340"/>
      <c r="Z577" s="340"/>
      <c r="AA577" s="340"/>
      <c r="AB577" s="340"/>
      <c r="AC577" s="340"/>
      <c r="AD577" s="340"/>
      <c r="AE577" s="340"/>
      <c r="AF577" s="340"/>
      <c r="AG577" s="340"/>
      <c r="AH577" s="340"/>
      <c r="AI577" s="340"/>
      <c r="AJ577" s="340"/>
      <c r="AK577" s="340"/>
      <c r="AL577" s="340"/>
      <c r="AM577" s="340"/>
      <c r="AN577" s="340" t="s">
        <v>709</v>
      </c>
      <c r="AO577" s="340" t="s">
        <v>1263</v>
      </c>
      <c r="AP577" s="340" t="s">
        <v>542</v>
      </c>
      <c r="AQ577" s="340" t="s">
        <v>198</v>
      </c>
      <c r="AR577" s="340" t="s">
        <v>367</v>
      </c>
      <c r="AS577" s="340" t="s">
        <v>367</v>
      </c>
      <c r="AT577" s="340" t="s">
        <v>122</v>
      </c>
      <c r="AU577" s="340"/>
      <c r="AV577" s="340"/>
      <c r="AW577" s="340"/>
    </row>
    <row r="578" spans="1:49" ht="15" thickBot="1" x14ac:dyDescent="0.4">
      <c r="A578" s="322" t="s">
        <v>122</v>
      </c>
      <c r="B578" s="322" t="s">
        <v>1161</v>
      </c>
      <c r="C578" s="349">
        <v>5</v>
      </c>
      <c r="D578" s="340">
        <v>1341233.9399747399</v>
      </c>
      <c r="E578" s="341">
        <v>0.97</v>
      </c>
      <c r="F578" s="340">
        <v>6504984.6088774996</v>
      </c>
      <c r="G578" s="340"/>
      <c r="H578" s="340"/>
      <c r="I578" s="340"/>
      <c r="J578" s="340">
        <v>1300996.9217755001</v>
      </c>
      <c r="K578" s="340">
        <v>1300996.9217755001</v>
      </c>
      <c r="L578" s="340">
        <v>1300996.9217755001</v>
      </c>
      <c r="M578" s="340">
        <v>1300996.9217755001</v>
      </c>
      <c r="N578" s="340">
        <v>1300996.9217755001</v>
      </c>
      <c r="O578" s="340"/>
      <c r="P578" s="340"/>
      <c r="Q578" s="340"/>
      <c r="R578" s="340"/>
      <c r="S578" s="340"/>
      <c r="T578" s="340"/>
      <c r="U578" s="340"/>
      <c r="V578" s="340"/>
      <c r="W578" s="340"/>
      <c r="X578" s="340"/>
      <c r="Y578" s="340"/>
      <c r="Z578" s="340"/>
      <c r="AA578" s="340"/>
      <c r="AB578" s="340"/>
      <c r="AC578" s="340"/>
      <c r="AD578" s="340"/>
      <c r="AE578" s="340"/>
      <c r="AF578" s="340"/>
      <c r="AG578" s="340"/>
      <c r="AH578" s="340"/>
      <c r="AI578" s="340"/>
      <c r="AJ578" s="340"/>
      <c r="AK578" s="340"/>
      <c r="AL578" s="340"/>
      <c r="AM578" s="340"/>
      <c r="AN578" s="340" t="s">
        <v>709</v>
      </c>
      <c r="AO578" s="340" t="s">
        <v>1264</v>
      </c>
      <c r="AP578" s="340" t="s">
        <v>266</v>
      </c>
      <c r="AQ578" s="340" t="s">
        <v>563</v>
      </c>
      <c r="AR578" s="340" t="s">
        <v>365</v>
      </c>
      <c r="AS578" s="340" t="s">
        <v>365</v>
      </c>
      <c r="AT578" s="340" t="s">
        <v>122</v>
      </c>
      <c r="AU578" s="340"/>
      <c r="AV578" s="340"/>
      <c r="AW578" s="340"/>
    </row>
    <row r="579" spans="1:49" ht="15" thickBot="1" x14ac:dyDescent="0.4">
      <c r="A579" s="322" t="s">
        <v>22</v>
      </c>
      <c r="B579" s="322" t="s">
        <v>1162</v>
      </c>
      <c r="C579" s="349">
        <v>8.4631008801624894</v>
      </c>
      <c r="D579" s="340">
        <v>1110040.78054478</v>
      </c>
      <c r="E579" s="341">
        <v>0.97</v>
      </c>
      <c r="F579" s="340">
        <v>7279492.6193131404</v>
      </c>
      <c r="G579" s="340"/>
      <c r="H579" s="340"/>
      <c r="I579" s="340"/>
      <c r="J579" s="340">
        <v>1076739.5571284399</v>
      </c>
      <c r="K579" s="340">
        <v>1076739.5571284399</v>
      </c>
      <c r="L579" s="340">
        <v>1076739.5571284399</v>
      </c>
      <c r="M579" s="340">
        <v>1076739.5571284399</v>
      </c>
      <c r="N579" s="340">
        <v>666024.46832686802</v>
      </c>
      <c r="O579" s="340">
        <v>666024.46832686802</v>
      </c>
      <c r="P579" s="340">
        <v>666024.46832686802</v>
      </c>
      <c r="Q579" s="340">
        <v>666024.46832686802</v>
      </c>
      <c r="R579" s="340">
        <v>308436.51749192801</v>
      </c>
      <c r="S579" s="340"/>
      <c r="T579" s="340"/>
      <c r="U579" s="340"/>
      <c r="V579" s="340"/>
      <c r="W579" s="340"/>
      <c r="X579" s="340"/>
      <c r="Y579" s="340"/>
      <c r="Z579" s="340"/>
      <c r="AA579" s="340"/>
      <c r="AB579" s="340"/>
      <c r="AC579" s="340"/>
      <c r="AD579" s="340"/>
      <c r="AE579" s="340"/>
      <c r="AF579" s="340"/>
      <c r="AG579" s="340"/>
      <c r="AH579" s="340"/>
      <c r="AI579" s="340"/>
      <c r="AJ579" s="340"/>
      <c r="AK579" s="340"/>
      <c r="AL579" s="340"/>
      <c r="AM579" s="340"/>
      <c r="AN579" s="340" t="s">
        <v>709</v>
      </c>
      <c r="AO579" s="340" t="s">
        <v>1264</v>
      </c>
      <c r="AP579" s="340" t="s">
        <v>266</v>
      </c>
      <c r="AQ579" s="340" t="s">
        <v>563</v>
      </c>
      <c r="AR579" s="340" t="s">
        <v>481</v>
      </c>
      <c r="AS579" s="340" t="s">
        <v>481</v>
      </c>
      <c r="AT579" s="340" t="s">
        <v>22</v>
      </c>
      <c r="AU579" s="340"/>
      <c r="AV579" s="340"/>
      <c r="AW579" s="340"/>
    </row>
    <row r="580" spans="1:49" ht="15" thickBot="1" x14ac:dyDescent="0.4">
      <c r="A580" s="322" t="s">
        <v>22</v>
      </c>
      <c r="B580" s="322" t="s">
        <v>1163</v>
      </c>
      <c r="C580" s="349">
        <v>5.2257525083612002</v>
      </c>
      <c r="D580" s="340">
        <v>702931.69440000004</v>
      </c>
      <c r="E580" s="341">
        <v>0.97</v>
      </c>
      <c r="F580" s="340">
        <v>3244347.1468424401</v>
      </c>
      <c r="G580" s="340"/>
      <c r="H580" s="340"/>
      <c r="I580" s="340"/>
      <c r="J580" s="340">
        <v>681843.74356800003</v>
      </c>
      <c r="K580" s="340">
        <v>681843.74356800003</v>
      </c>
      <c r="L580" s="340">
        <v>681843.74356800003</v>
      </c>
      <c r="M580" s="340">
        <v>681843.74356800003</v>
      </c>
      <c r="N580" s="340">
        <v>421759.01663999999</v>
      </c>
      <c r="O580" s="340">
        <v>95213.155930434703</v>
      </c>
      <c r="P580" s="340"/>
      <c r="Q580" s="340"/>
      <c r="R580" s="340"/>
      <c r="S580" s="340"/>
      <c r="T580" s="340"/>
      <c r="U580" s="340"/>
      <c r="V580" s="340"/>
      <c r="W580" s="340"/>
      <c r="X580" s="340"/>
      <c r="Y580" s="340"/>
      <c r="Z580" s="340"/>
      <c r="AA580" s="340"/>
      <c r="AB580" s="340"/>
      <c r="AC580" s="340"/>
      <c r="AD580" s="340"/>
      <c r="AE580" s="340"/>
      <c r="AF580" s="340"/>
      <c r="AG580" s="340"/>
      <c r="AH580" s="340"/>
      <c r="AI580" s="340"/>
      <c r="AJ580" s="340"/>
      <c r="AK580" s="340"/>
      <c r="AL580" s="340"/>
      <c r="AM580" s="340"/>
      <c r="AN580" s="340" t="s">
        <v>709</v>
      </c>
      <c r="AO580" s="340" t="s">
        <v>1264</v>
      </c>
      <c r="AP580" s="340" t="s">
        <v>266</v>
      </c>
      <c r="AQ580" s="340" t="s">
        <v>563</v>
      </c>
      <c r="AR580" s="340" t="s">
        <v>499</v>
      </c>
      <c r="AS580" s="340" t="s">
        <v>499</v>
      </c>
      <c r="AT580" s="340" t="s">
        <v>22</v>
      </c>
      <c r="AU580" s="340"/>
      <c r="AV580" s="340"/>
      <c r="AW580" s="340"/>
    </row>
    <row r="581" spans="1:49" ht="15" thickBot="1" x14ac:dyDescent="0.4">
      <c r="A581" s="322" t="s">
        <v>22</v>
      </c>
      <c r="B581" s="322" t="s">
        <v>1164</v>
      </c>
      <c r="C581" s="349">
        <v>8.4631008801624894</v>
      </c>
      <c r="D581" s="340">
        <v>668119.78339953895</v>
      </c>
      <c r="E581" s="341">
        <v>0.97</v>
      </c>
      <c r="F581" s="340">
        <v>4381436.3555968804</v>
      </c>
      <c r="G581" s="340"/>
      <c r="H581" s="340"/>
      <c r="I581" s="340"/>
      <c r="J581" s="340">
        <v>648076.18989755295</v>
      </c>
      <c r="K581" s="340">
        <v>648076.18989755295</v>
      </c>
      <c r="L581" s="340">
        <v>648076.18989755295</v>
      </c>
      <c r="M581" s="340">
        <v>648076.18989755295</v>
      </c>
      <c r="N581" s="340">
        <v>400871.870039723</v>
      </c>
      <c r="O581" s="340">
        <v>400871.870039723</v>
      </c>
      <c r="P581" s="340">
        <v>400871.870039723</v>
      </c>
      <c r="Q581" s="340">
        <v>400871.870039723</v>
      </c>
      <c r="R581" s="340">
        <v>185644.11584777999</v>
      </c>
      <c r="S581" s="340"/>
      <c r="T581" s="340"/>
      <c r="U581" s="340"/>
      <c r="V581" s="340"/>
      <c r="W581" s="340"/>
      <c r="X581" s="340"/>
      <c r="Y581" s="340"/>
      <c r="Z581" s="340"/>
      <c r="AA581" s="340"/>
      <c r="AB581" s="340"/>
      <c r="AC581" s="340"/>
      <c r="AD581" s="340"/>
      <c r="AE581" s="340"/>
      <c r="AF581" s="340"/>
      <c r="AG581" s="340"/>
      <c r="AH581" s="340"/>
      <c r="AI581" s="340"/>
      <c r="AJ581" s="340"/>
      <c r="AK581" s="340"/>
      <c r="AL581" s="340"/>
      <c r="AM581" s="340"/>
      <c r="AN581" s="340" t="s">
        <v>709</v>
      </c>
      <c r="AO581" s="340" t="s">
        <v>1264</v>
      </c>
      <c r="AP581" s="340" t="s">
        <v>266</v>
      </c>
      <c r="AQ581" s="340" t="s">
        <v>563</v>
      </c>
      <c r="AR581" s="340" t="s">
        <v>481</v>
      </c>
      <c r="AS581" s="340" t="s">
        <v>481</v>
      </c>
      <c r="AT581" s="340" t="s">
        <v>22</v>
      </c>
      <c r="AU581" s="340"/>
      <c r="AV581" s="340"/>
      <c r="AW581" s="340"/>
    </row>
    <row r="582" spans="1:49" ht="15" thickBot="1" x14ac:dyDescent="0.4">
      <c r="A582" s="322" t="s">
        <v>122</v>
      </c>
      <c r="B582" s="322" t="s">
        <v>1165</v>
      </c>
      <c r="C582" s="349">
        <v>10</v>
      </c>
      <c r="D582" s="340">
        <v>241861.18893816299</v>
      </c>
      <c r="E582" s="341">
        <v>0.97</v>
      </c>
      <c r="F582" s="340">
        <v>2346053.5327001801</v>
      </c>
      <c r="G582" s="340"/>
      <c r="H582" s="340"/>
      <c r="I582" s="340"/>
      <c r="J582" s="340">
        <v>234605.35327001801</v>
      </c>
      <c r="K582" s="340">
        <v>234605.35327001801</v>
      </c>
      <c r="L582" s="340">
        <v>234605.35327001801</v>
      </c>
      <c r="M582" s="340">
        <v>234605.35327001801</v>
      </c>
      <c r="N582" s="340">
        <v>234605.35327001801</v>
      </c>
      <c r="O582" s="340">
        <v>234605.35327001801</v>
      </c>
      <c r="P582" s="340">
        <v>234605.35327001801</v>
      </c>
      <c r="Q582" s="340">
        <v>234605.35327001801</v>
      </c>
      <c r="R582" s="340">
        <v>234605.35327001801</v>
      </c>
      <c r="S582" s="340">
        <v>234605.35327001801</v>
      </c>
      <c r="T582" s="340"/>
      <c r="U582" s="340"/>
      <c r="V582" s="340"/>
      <c r="W582" s="340"/>
      <c r="X582" s="340"/>
      <c r="Y582" s="340"/>
      <c r="Z582" s="340"/>
      <c r="AA582" s="340"/>
      <c r="AB582" s="340"/>
      <c r="AC582" s="340"/>
      <c r="AD582" s="340"/>
      <c r="AE582" s="340"/>
      <c r="AF582" s="340"/>
      <c r="AG582" s="340"/>
      <c r="AH582" s="340"/>
      <c r="AI582" s="340"/>
      <c r="AJ582" s="340"/>
      <c r="AK582" s="340"/>
      <c r="AL582" s="340"/>
      <c r="AM582" s="340"/>
      <c r="AN582" s="340" t="s">
        <v>709</v>
      </c>
      <c r="AO582" s="340" t="s">
        <v>1264</v>
      </c>
      <c r="AP582" s="340" t="s">
        <v>266</v>
      </c>
      <c r="AQ582" s="340" t="s">
        <v>563</v>
      </c>
      <c r="AR582" s="340" t="s">
        <v>491</v>
      </c>
      <c r="AS582" s="340" t="s">
        <v>491</v>
      </c>
      <c r="AT582" s="340" t="s">
        <v>122</v>
      </c>
      <c r="AU582" s="340"/>
      <c r="AV582" s="340"/>
      <c r="AW582" s="340"/>
    </row>
    <row r="583" spans="1:49" ht="15" thickBot="1" x14ac:dyDescent="0.4">
      <c r="A583" s="322" t="s">
        <v>22</v>
      </c>
      <c r="B583" s="322" t="s">
        <v>1166</v>
      </c>
      <c r="C583" s="349">
        <v>3.55351170568562</v>
      </c>
      <c r="D583" s="340">
        <v>221542.77600000001</v>
      </c>
      <c r="E583" s="341">
        <v>0.97</v>
      </c>
      <c r="F583" s="340">
        <v>763637.20239130501</v>
      </c>
      <c r="G583" s="340"/>
      <c r="H583" s="340"/>
      <c r="I583" s="340"/>
      <c r="J583" s="340">
        <v>214896.49272000001</v>
      </c>
      <c r="K583" s="340">
        <v>214896.49272000001</v>
      </c>
      <c r="L583" s="340">
        <v>214896.49272000001</v>
      </c>
      <c r="M583" s="340">
        <v>118947.724231304</v>
      </c>
      <c r="N583" s="340"/>
      <c r="O583" s="340"/>
      <c r="P583" s="340"/>
      <c r="Q583" s="340"/>
      <c r="R583" s="340"/>
      <c r="S583" s="340"/>
      <c r="T583" s="340"/>
      <c r="U583" s="340"/>
      <c r="V583" s="340"/>
      <c r="W583" s="340"/>
      <c r="X583" s="340"/>
      <c r="Y583" s="340"/>
      <c r="Z583" s="340"/>
      <c r="AA583" s="340"/>
      <c r="AB583" s="340"/>
      <c r="AC583" s="340"/>
      <c r="AD583" s="340"/>
      <c r="AE583" s="340"/>
      <c r="AF583" s="340"/>
      <c r="AG583" s="340"/>
      <c r="AH583" s="340"/>
      <c r="AI583" s="340"/>
      <c r="AJ583" s="340"/>
      <c r="AK583" s="340"/>
      <c r="AL583" s="340"/>
      <c r="AM583" s="340"/>
      <c r="AN583" s="340" t="s">
        <v>709</v>
      </c>
      <c r="AO583" s="340" t="s">
        <v>1264</v>
      </c>
      <c r="AP583" s="340" t="s">
        <v>266</v>
      </c>
      <c r="AQ583" s="340" t="s">
        <v>563</v>
      </c>
      <c r="AR583" s="340" t="s">
        <v>488</v>
      </c>
      <c r="AS583" s="340" t="s">
        <v>488</v>
      </c>
      <c r="AT583" s="340" t="s">
        <v>22</v>
      </c>
      <c r="AU583" s="340"/>
      <c r="AV583" s="340"/>
      <c r="AW583" s="340"/>
    </row>
    <row r="584" spans="1:49" ht="15" thickBot="1" x14ac:dyDescent="0.4">
      <c r="A584" s="322" t="s">
        <v>122</v>
      </c>
      <c r="B584" s="322" t="s">
        <v>1167</v>
      </c>
      <c r="C584" s="349">
        <v>10</v>
      </c>
      <c r="D584" s="340">
        <v>179395.28905510099</v>
      </c>
      <c r="E584" s="341">
        <v>0.97</v>
      </c>
      <c r="F584" s="340">
        <v>1740134.30383448</v>
      </c>
      <c r="G584" s="340"/>
      <c r="H584" s="340"/>
      <c r="I584" s="340"/>
      <c r="J584" s="340">
        <v>174013.43038344799</v>
      </c>
      <c r="K584" s="340">
        <v>174013.43038344799</v>
      </c>
      <c r="L584" s="340">
        <v>174013.43038344799</v>
      </c>
      <c r="M584" s="340">
        <v>174013.43038344799</v>
      </c>
      <c r="N584" s="340">
        <v>174013.43038344799</v>
      </c>
      <c r="O584" s="340">
        <v>174013.43038344799</v>
      </c>
      <c r="P584" s="340">
        <v>174013.43038344799</v>
      </c>
      <c r="Q584" s="340">
        <v>174013.43038344799</v>
      </c>
      <c r="R584" s="340">
        <v>174013.43038344799</v>
      </c>
      <c r="S584" s="340">
        <v>174013.43038344799</v>
      </c>
      <c r="T584" s="340"/>
      <c r="U584" s="340"/>
      <c r="V584" s="340"/>
      <c r="W584" s="340"/>
      <c r="X584" s="340"/>
      <c r="Y584" s="340"/>
      <c r="Z584" s="340"/>
      <c r="AA584" s="340"/>
      <c r="AB584" s="340"/>
      <c r="AC584" s="340"/>
      <c r="AD584" s="340"/>
      <c r="AE584" s="340"/>
      <c r="AF584" s="340"/>
      <c r="AG584" s="340"/>
      <c r="AH584" s="340"/>
      <c r="AI584" s="340"/>
      <c r="AJ584" s="340"/>
      <c r="AK584" s="340"/>
      <c r="AL584" s="340"/>
      <c r="AM584" s="340"/>
      <c r="AN584" s="340" t="s">
        <v>709</v>
      </c>
      <c r="AO584" s="340" t="s">
        <v>1264</v>
      </c>
      <c r="AP584" s="340" t="s">
        <v>266</v>
      </c>
      <c r="AQ584" s="340" t="s">
        <v>563</v>
      </c>
      <c r="AR584" s="340" t="s">
        <v>491</v>
      </c>
      <c r="AS584" s="340" t="s">
        <v>491</v>
      </c>
      <c r="AT584" s="340" t="s">
        <v>122</v>
      </c>
      <c r="AU584" s="340"/>
      <c r="AV584" s="340"/>
      <c r="AW584" s="340"/>
    </row>
    <row r="585" spans="1:49" ht="15" thickBot="1" x14ac:dyDescent="0.4">
      <c r="A585" s="322" t="s">
        <v>328</v>
      </c>
      <c r="B585" s="322" t="s">
        <v>1168</v>
      </c>
      <c r="C585" s="349">
        <v>7</v>
      </c>
      <c r="D585" s="340">
        <v>69507.090387886507</v>
      </c>
      <c r="E585" s="341">
        <v>0.97</v>
      </c>
      <c r="F585" s="340">
        <v>471953.14373374899</v>
      </c>
      <c r="G585" s="340"/>
      <c r="H585" s="340"/>
      <c r="I585" s="340"/>
      <c r="J585" s="340">
        <v>67421.877676249904</v>
      </c>
      <c r="K585" s="340">
        <v>67421.877676249904</v>
      </c>
      <c r="L585" s="340">
        <v>67421.877676249904</v>
      </c>
      <c r="M585" s="340">
        <v>67421.877676249904</v>
      </c>
      <c r="N585" s="340">
        <v>67421.877676249904</v>
      </c>
      <c r="O585" s="340">
        <v>67421.877676249904</v>
      </c>
      <c r="P585" s="340">
        <v>67421.877676249904</v>
      </c>
      <c r="Q585" s="340"/>
      <c r="R585" s="340"/>
      <c r="S585" s="340"/>
      <c r="T585" s="340"/>
      <c r="U585" s="340"/>
      <c r="V585" s="340"/>
      <c r="W585" s="340"/>
      <c r="X585" s="340"/>
      <c r="Y585" s="340"/>
      <c r="Z585" s="340"/>
      <c r="AA585" s="340"/>
      <c r="AB585" s="340"/>
      <c r="AC585" s="340"/>
      <c r="AD585" s="340"/>
      <c r="AE585" s="340"/>
      <c r="AF585" s="340"/>
      <c r="AG585" s="340"/>
      <c r="AH585" s="340"/>
      <c r="AI585" s="340"/>
      <c r="AJ585" s="340"/>
      <c r="AK585" s="340"/>
      <c r="AL585" s="340"/>
      <c r="AM585" s="340"/>
      <c r="AN585" s="340" t="s">
        <v>709</v>
      </c>
      <c r="AO585" s="340" t="s">
        <v>1264</v>
      </c>
      <c r="AP585" s="340" t="s">
        <v>266</v>
      </c>
      <c r="AQ585" s="340" t="s">
        <v>563</v>
      </c>
      <c r="AR585" s="340" t="s">
        <v>702</v>
      </c>
      <c r="AS585" s="340" t="s">
        <v>702</v>
      </c>
      <c r="AT585" s="340" t="s">
        <v>328</v>
      </c>
      <c r="AU585" s="340"/>
      <c r="AV585" s="340"/>
      <c r="AW585" s="340"/>
    </row>
    <row r="586" spans="1:49" ht="15" thickBot="1" x14ac:dyDescent="0.4">
      <c r="A586" s="322" t="s">
        <v>122</v>
      </c>
      <c r="B586" s="322" t="s">
        <v>1169</v>
      </c>
      <c r="C586" s="349">
        <v>10</v>
      </c>
      <c r="D586" s="340">
        <v>66198.227655483002</v>
      </c>
      <c r="E586" s="341">
        <v>0.97</v>
      </c>
      <c r="F586" s="340">
        <v>642122.80825818505</v>
      </c>
      <c r="G586" s="340"/>
      <c r="H586" s="340"/>
      <c r="I586" s="340"/>
      <c r="J586" s="340">
        <v>64212.280825818503</v>
      </c>
      <c r="K586" s="340">
        <v>64212.280825818503</v>
      </c>
      <c r="L586" s="340">
        <v>64212.280825818503</v>
      </c>
      <c r="M586" s="340">
        <v>64212.280825818503</v>
      </c>
      <c r="N586" s="340">
        <v>64212.280825818503</v>
      </c>
      <c r="O586" s="340">
        <v>64212.280825818503</v>
      </c>
      <c r="P586" s="340">
        <v>64212.280825818503</v>
      </c>
      <c r="Q586" s="340">
        <v>64212.280825818503</v>
      </c>
      <c r="R586" s="340">
        <v>64212.280825818503</v>
      </c>
      <c r="S586" s="340">
        <v>64212.280825818503</v>
      </c>
      <c r="T586" s="340"/>
      <c r="U586" s="340"/>
      <c r="V586" s="340"/>
      <c r="W586" s="340"/>
      <c r="X586" s="340"/>
      <c r="Y586" s="340"/>
      <c r="Z586" s="340"/>
      <c r="AA586" s="340"/>
      <c r="AB586" s="340"/>
      <c r="AC586" s="340"/>
      <c r="AD586" s="340"/>
      <c r="AE586" s="340"/>
      <c r="AF586" s="340"/>
      <c r="AG586" s="340"/>
      <c r="AH586" s="340"/>
      <c r="AI586" s="340"/>
      <c r="AJ586" s="340"/>
      <c r="AK586" s="340"/>
      <c r="AL586" s="340"/>
      <c r="AM586" s="340"/>
      <c r="AN586" s="340" t="s">
        <v>709</v>
      </c>
      <c r="AO586" s="340" t="s">
        <v>1264</v>
      </c>
      <c r="AP586" s="340" t="s">
        <v>266</v>
      </c>
      <c r="AQ586" s="340" t="s">
        <v>563</v>
      </c>
      <c r="AR586" s="340" t="s">
        <v>491</v>
      </c>
      <c r="AS586" s="340" t="s">
        <v>491</v>
      </c>
      <c r="AT586" s="340" t="s">
        <v>122</v>
      </c>
      <c r="AU586" s="340"/>
      <c r="AV586" s="340"/>
      <c r="AW586" s="340"/>
    </row>
    <row r="587" spans="1:49" ht="15" thickBot="1" x14ac:dyDescent="0.4">
      <c r="A587" s="322" t="s">
        <v>22</v>
      </c>
      <c r="B587" s="322" t="s">
        <v>1170</v>
      </c>
      <c r="C587" s="349">
        <v>8.0958549222797895</v>
      </c>
      <c r="D587" s="340">
        <v>37514.390967671097</v>
      </c>
      <c r="E587" s="341">
        <v>0.97</v>
      </c>
      <c r="F587" s="340">
        <v>237747.93869532301</v>
      </c>
      <c r="G587" s="340"/>
      <c r="H587" s="340"/>
      <c r="I587" s="340"/>
      <c r="J587" s="340">
        <v>36388.959238641</v>
      </c>
      <c r="K587" s="340">
        <v>36388.959238641</v>
      </c>
      <c r="L587" s="340">
        <v>36388.959238641</v>
      </c>
      <c r="M587" s="340">
        <v>36388.959238641</v>
      </c>
      <c r="N587" s="340">
        <v>22508.634580602698</v>
      </c>
      <c r="O587" s="340">
        <v>22508.634580602698</v>
      </c>
      <c r="P587" s="340">
        <v>22508.634580602698</v>
      </c>
      <c r="Q587" s="340">
        <v>22508.634580602698</v>
      </c>
      <c r="R587" s="340">
        <v>2157.5634183479301</v>
      </c>
      <c r="S587" s="340"/>
      <c r="T587" s="340"/>
      <c r="U587" s="340"/>
      <c r="V587" s="340"/>
      <c r="W587" s="340"/>
      <c r="X587" s="340"/>
      <c r="Y587" s="340"/>
      <c r="Z587" s="340"/>
      <c r="AA587" s="340"/>
      <c r="AB587" s="340"/>
      <c r="AC587" s="340"/>
      <c r="AD587" s="340"/>
      <c r="AE587" s="340"/>
      <c r="AF587" s="340"/>
      <c r="AG587" s="340"/>
      <c r="AH587" s="340"/>
      <c r="AI587" s="340"/>
      <c r="AJ587" s="340"/>
      <c r="AK587" s="340"/>
      <c r="AL587" s="340"/>
      <c r="AM587" s="340"/>
      <c r="AN587" s="340" t="s">
        <v>709</v>
      </c>
      <c r="AO587" s="340" t="s">
        <v>1264</v>
      </c>
      <c r="AP587" s="340" t="s">
        <v>266</v>
      </c>
      <c r="AQ587" s="340" t="s">
        <v>563</v>
      </c>
      <c r="AR587" s="340" t="s">
        <v>481</v>
      </c>
      <c r="AS587" s="340" t="s">
        <v>481</v>
      </c>
      <c r="AT587" s="340" t="s">
        <v>22</v>
      </c>
      <c r="AU587" s="340"/>
      <c r="AV587" s="340"/>
      <c r="AW587" s="340"/>
    </row>
    <row r="588" spans="1:49" ht="15" thickBot="1" x14ac:dyDescent="0.4">
      <c r="A588" s="322" t="s">
        <v>22</v>
      </c>
      <c r="B588" s="322" t="s">
        <v>1171</v>
      </c>
      <c r="C588" s="349">
        <v>8.0958549222797895</v>
      </c>
      <c r="D588" s="340">
        <v>19962.892163237299</v>
      </c>
      <c r="E588" s="341">
        <v>0.97</v>
      </c>
      <c r="F588" s="340">
        <v>126515.087671202</v>
      </c>
      <c r="G588" s="340"/>
      <c r="H588" s="340"/>
      <c r="I588" s="340"/>
      <c r="J588" s="340">
        <v>19364.005398340199</v>
      </c>
      <c r="K588" s="340">
        <v>19364.005398340199</v>
      </c>
      <c r="L588" s="340">
        <v>19364.005398340199</v>
      </c>
      <c r="M588" s="340">
        <v>19364.005398340199</v>
      </c>
      <c r="N588" s="340">
        <v>11977.735297942399</v>
      </c>
      <c r="O588" s="340">
        <v>11977.735297942399</v>
      </c>
      <c r="P588" s="340">
        <v>11977.735297942399</v>
      </c>
      <c r="Q588" s="340">
        <v>11977.735297942399</v>
      </c>
      <c r="R588" s="340">
        <v>1148.1248860722001</v>
      </c>
      <c r="S588" s="340"/>
      <c r="T588" s="340"/>
      <c r="U588" s="340"/>
      <c r="V588" s="340"/>
      <c r="W588" s="340"/>
      <c r="X588" s="340"/>
      <c r="Y588" s="340"/>
      <c r="Z588" s="340"/>
      <c r="AA588" s="340"/>
      <c r="AB588" s="340"/>
      <c r="AC588" s="340"/>
      <c r="AD588" s="340"/>
      <c r="AE588" s="340"/>
      <c r="AF588" s="340"/>
      <c r="AG588" s="340"/>
      <c r="AH588" s="340"/>
      <c r="AI588" s="340"/>
      <c r="AJ588" s="340"/>
      <c r="AK588" s="340"/>
      <c r="AL588" s="340"/>
      <c r="AM588" s="340"/>
      <c r="AN588" s="340" t="s">
        <v>709</v>
      </c>
      <c r="AO588" s="340" t="s">
        <v>1264</v>
      </c>
      <c r="AP588" s="340" t="s">
        <v>266</v>
      </c>
      <c r="AQ588" s="340" t="s">
        <v>563</v>
      </c>
      <c r="AR588" s="340" t="s">
        <v>481</v>
      </c>
      <c r="AS588" s="340" t="s">
        <v>481</v>
      </c>
      <c r="AT588" s="340" t="s">
        <v>22</v>
      </c>
      <c r="AU588" s="340"/>
      <c r="AV588" s="340"/>
      <c r="AW588" s="340"/>
    </row>
    <row r="589" spans="1:49" ht="15" thickBot="1" x14ac:dyDescent="0.4">
      <c r="A589" s="322" t="s">
        <v>122</v>
      </c>
      <c r="B589" s="322" t="s">
        <v>1172</v>
      </c>
      <c r="C589" s="349">
        <v>10</v>
      </c>
      <c r="D589" s="340">
        <v>12964.113890933</v>
      </c>
      <c r="E589" s="341">
        <v>0.97</v>
      </c>
      <c r="F589" s="340">
        <v>125751.90474205</v>
      </c>
      <c r="G589" s="340"/>
      <c r="H589" s="340"/>
      <c r="I589" s="340"/>
      <c r="J589" s="340">
        <v>12575.190474204999</v>
      </c>
      <c r="K589" s="340">
        <v>12575.190474204999</v>
      </c>
      <c r="L589" s="340">
        <v>12575.190474204999</v>
      </c>
      <c r="M589" s="340">
        <v>12575.190474204999</v>
      </c>
      <c r="N589" s="340">
        <v>12575.190474204999</v>
      </c>
      <c r="O589" s="340">
        <v>12575.190474204999</v>
      </c>
      <c r="P589" s="340">
        <v>12575.190474204999</v>
      </c>
      <c r="Q589" s="340">
        <v>12575.190474204999</v>
      </c>
      <c r="R589" s="340">
        <v>12575.190474204999</v>
      </c>
      <c r="S589" s="340">
        <v>12575.190474204999</v>
      </c>
      <c r="T589" s="340"/>
      <c r="U589" s="340"/>
      <c r="V589" s="340"/>
      <c r="W589" s="340"/>
      <c r="X589" s="340"/>
      <c r="Y589" s="340"/>
      <c r="Z589" s="340"/>
      <c r="AA589" s="340"/>
      <c r="AB589" s="340"/>
      <c r="AC589" s="340"/>
      <c r="AD589" s="340"/>
      <c r="AE589" s="340"/>
      <c r="AF589" s="340"/>
      <c r="AG589" s="340"/>
      <c r="AH589" s="340"/>
      <c r="AI589" s="340"/>
      <c r="AJ589" s="340"/>
      <c r="AK589" s="340"/>
      <c r="AL589" s="340"/>
      <c r="AM589" s="340"/>
      <c r="AN589" s="340" t="s">
        <v>709</v>
      </c>
      <c r="AO589" s="340" t="s">
        <v>1264</v>
      </c>
      <c r="AP589" s="340" t="s">
        <v>266</v>
      </c>
      <c r="AQ589" s="340" t="s">
        <v>563</v>
      </c>
      <c r="AR589" s="340" t="s">
        <v>367</v>
      </c>
      <c r="AS589" s="340" t="s">
        <v>367</v>
      </c>
      <c r="AT589" s="340" t="s">
        <v>122</v>
      </c>
      <c r="AU589" s="340"/>
      <c r="AV589" s="340"/>
      <c r="AW589" s="340"/>
    </row>
    <row r="590" spans="1:49" ht="15" thickBot="1" x14ac:dyDescent="0.4">
      <c r="A590" s="322" t="s">
        <v>22</v>
      </c>
      <c r="B590" s="322" t="s">
        <v>1173</v>
      </c>
      <c r="C590" s="349">
        <v>8.0958549222797895</v>
      </c>
      <c r="D590" s="340">
        <v>7020.5940699167704</v>
      </c>
      <c r="E590" s="341">
        <v>0.97</v>
      </c>
      <c r="F590" s="340">
        <v>44493.105858435199</v>
      </c>
      <c r="G590" s="340"/>
      <c r="H590" s="340"/>
      <c r="I590" s="340"/>
      <c r="J590" s="340">
        <v>6809.9762478192597</v>
      </c>
      <c r="K590" s="340">
        <v>6809.9762478192597</v>
      </c>
      <c r="L590" s="340">
        <v>6809.9762478192597</v>
      </c>
      <c r="M590" s="340">
        <v>6809.9762478192597</v>
      </c>
      <c r="N590" s="340">
        <v>4212.3564419500599</v>
      </c>
      <c r="O590" s="340">
        <v>4212.3564419500599</v>
      </c>
      <c r="P590" s="340">
        <v>4212.3564419500599</v>
      </c>
      <c r="Q590" s="340">
        <v>4212.3564419500599</v>
      </c>
      <c r="R590" s="340">
        <v>403.77509935790903</v>
      </c>
      <c r="S590" s="340"/>
      <c r="T590" s="340"/>
      <c r="U590" s="340"/>
      <c r="V590" s="340"/>
      <c r="W590" s="340"/>
      <c r="X590" s="340"/>
      <c r="Y590" s="340"/>
      <c r="Z590" s="340"/>
      <c r="AA590" s="340"/>
      <c r="AB590" s="340"/>
      <c r="AC590" s="340"/>
      <c r="AD590" s="340"/>
      <c r="AE590" s="340"/>
      <c r="AF590" s="340"/>
      <c r="AG590" s="340"/>
      <c r="AH590" s="340"/>
      <c r="AI590" s="340"/>
      <c r="AJ590" s="340"/>
      <c r="AK590" s="340"/>
      <c r="AL590" s="340"/>
      <c r="AM590" s="340"/>
      <c r="AN590" s="340" t="s">
        <v>709</v>
      </c>
      <c r="AO590" s="340" t="s">
        <v>1264</v>
      </c>
      <c r="AP590" s="340" t="s">
        <v>266</v>
      </c>
      <c r="AQ590" s="340" t="s">
        <v>563</v>
      </c>
      <c r="AR590" s="340" t="s">
        <v>481</v>
      </c>
      <c r="AS590" s="340" t="s">
        <v>481</v>
      </c>
      <c r="AT590" s="340" t="s">
        <v>22</v>
      </c>
      <c r="AU590" s="340"/>
      <c r="AV590" s="340"/>
      <c r="AW590" s="340"/>
    </row>
    <row r="591" spans="1:49" ht="15" thickBot="1" x14ac:dyDescent="0.4">
      <c r="A591" s="322" t="s">
        <v>122</v>
      </c>
      <c r="B591" s="322" t="s">
        <v>1174</v>
      </c>
      <c r="C591" s="349">
        <v>5</v>
      </c>
      <c r="D591" s="340">
        <v>6684.8943514829498</v>
      </c>
      <c r="E591" s="341">
        <v>0.97</v>
      </c>
      <c r="F591" s="340">
        <v>32421.737604692298</v>
      </c>
      <c r="G591" s="340"/>
      <c r="H591" s="340"/>
      <c r="I591" s="340"/>
      <c r="J591" s="340">
        <v>6484.3475209384596</v>
      </c>
      <c r="K591" s="340">
        <v>6484.3475209384596</v>
      </c>
      <c r="L591" s="340">
        <v>6484.3475209384596</v>
      </c>
      <c r="M591" s="340">
        <v>6484.3475209384596</v>
      </c>
      <c r="N591" s="340">
        <v>6484.3475209384596</v>
      </c>
      <c r="O591" s="340"/>
      <c r="P591" s="340"/>
      <c r="Q591" s="340"/>
      <c r="R591" s="340"/>
      <c r="S591" s="340"/>
      <c r="T591" s="340"/>
      <c r="U591" s="340"/>
      <c r="V591" s="340"/>
      <c r="W591" s="340"/>
      <c r="X591" s="340"/>
      <c r="Y591" s="340"/>
      <c r="Z591" s="340"/>
      <c r="AA591" s="340"/>
      <c r="AB591" s="340"/>
      <c r="AC591" s="340"/>
      <c r="AD591" s="340"/>
      <c r="AE591" s="340"/>
      <c r="AF591" s="340"/>
      <c r="AG591" s="340"/>
      <c r="AH591" s="340"/>
      <c r="AI591" s="340"/>
      <c r="AJ591" s="340"/>
      <c r="AK591" s="340"/>
      <c r="AL591" s="340"/>
      <c r="AM591" s="340"/>
      <c r="AN591" s="340" t="s">
        <v>709</v>
      </c>
      <c r="AO591" s="340" t="s">
        <v>1264</v>
      </c>
      <c r="AP591" s="340" t="s">
        <v>266</v>
      </c>
      <c r="AQ591" s="340" t="s">
        <v>563</v>
      </c>
      <c r="AR591" s="340" t="s">
        <v>365</v>
      </c>
      <c r="AS591" s="340" t="s">
        <v>365</v>
      </c>
      <c r="AT591" s="340" t="s">
        <v>122</v>
      </c>
      <c r="AU591" s="340"/>
      <c r="AV591" s="340"/>
      <c r="AW591" s="340"/>
    </row>
    <row r="592" spans="1:49" ht="15" thickBot="1" x14ac:dyDescent="0.4">
      <c r="A592" s="322" t="s">
        <v>122</v>
      </c>
      <c r="B592" s="322" t="s">
        <v>1175</v>
      </c>
      <c r="C592" s="349">
        <v>10</v>
      </c>
      <c r="D592" s="340">
        <v>2475.4147183182499</v>
      </c>
      <c r="E592" s="341">
        <v>0.97</v>
      </c>
      <c r="F592" s="340">
        <v>24011.5227676871</v>
      </c>
      <c r="G592" s="340"/>
      <c r="H592" s="340"/>
      <c r="I592" s="340"/>
      <c r="J592" s="340">
        <v>2401.1522767687102</v>
      </c>
      <c r="K592" s="340">
        <v>2401.1522767687102</v>
      </c>
      <c r="L592" s="340">
        <v>2401.1522767687102</v>
      </c>
      <c r="M592" s="340">
        <v>2401.1522767687102</v>
      </c>
      <c r="N592" s="340">
        <v>2401.1522767687102</v>
      </c>
      <c r="O592" s="340">
        <v>2401.1522767687102</v>
      </c>
      <c r="P592" s="340">
        <v>2401.1522767687102</v>
      </c>
      <c r="Q592" s="340">
        <v>2401.1522767687102</v>
      </c>
      <c r="R592" s="340">
        <v>2401.1522767687102</v>
      </c>
      <c r="S592" s="340">
        <v>2401.1522767687102</v>
      </c>
      <c r="T592" s="340"/>
      <c r="U592" s="340"/>
      <c r="V592" s="340"/>
      <c r="W592" s="340"/>
      <c r="X592" s="340"/>
      <c r="Y592" s="340"/>
      <c r="Z592" s="340"/>
      <c r="AA592" s="340"/>
      <c r="AB592" s="340"/>
      <c r="AC592" s="340"/>
      <c r="AD592" s="340"/>
      <c r="AE592" s="340"/>
      <c r="AF592" s="340"/>
      <c r="AG592" s="340"/>
      <c r="AH592" s="340"/>
      <c r="AI592" s="340"/>
      <c r="AJ592" s="340"/>
      <c r="AK592" s="340"/>
      <c r="AL592" s="340"/>
      <c r="AM592" s="340"/>
      <c r="AN592" s="340" t="s">
        <v>709</v>
      </c>
      <c r="AO592" s="340" t="s">
        <v>1264</v>
      </c>
      <c r="AP592" s="340" t="s">
        <v>266</v>
      </c>
      <c r="AQ592" s="340" t="s">
        <v>563</v>
      </c>
      <c r="AR592" s="340" t="s">
        <v>491</v>
      </c>
      <c r="AS592" s="340" t="s">
        <v>491</v>
      </c>
      <c r="AT592" s="340" t="s">
        <v>122</v>
      </c>
      <c r="AU592" s="340"/>
      <c r="AV592" s="340"/>
      <c r="AW592" s="340"/>
    </row>
    <row r="593" spans="1:49" ht="15" thickBot="1" x14ac:dyDescent="0.4">
      <c r="A593" s="322" t="s">
        <v>328</v>
      </c>
      <c r="B593" s="322" t="s">
        <v>1176</v>
      </c>
      <c r="C593" s="349">
        <v>7</v>
      </c>
      <c r="D593" s="340">
        <v>2342.81262293396</v>
      </c>
      <c r="E593" s="341">
        <v>0.97</v>
      </c>
      <c r="F593" s="340">
        <v>15907.6977097216</v>
      </c>
      <c r="G593" s="340"/>
      <c r="H593" s="340"/>
      <c r="I593" s="340"/>
      <c r="J593" s="340">
        <v>2272.5282442459402</v>
      </c>
      <c r="K593" s="340">
        <v>2272.5282442459402</v>
      </c>
      <c r="L593" s="340">
        <v>2272.5282442459402</v>
      </c>
      <c r="M593" s="340">
        <v>2272.5282442459402</v>
      </c>
      <c r="N593" s="340">
        <v>2272.5282442459402</v>
      </c>
      <c r="O593" s="340">
        <v>2272.5282442459402</v>
      </c>
      <c r="P593" s="340">
        <v>2272.5282442459402</v>
      </c>
      <c r="Q593" s="340"/>
      <c r="R593" s="340"/>
      <c r="S593" s="340"/>
      <c r="T593" s="340"/>
      <c r="U593" s="340"/>
      <c r="V593" s="340"/>
      <c r="W593" s="340"/>
      <c r="X593" s="340"/>
      <c r="Y593" s="340"/>
      <c r="Z593" s="340"/>
      <c r="AA593" s="340"/>
      <c r="AB593" s="340"/>
      <c r="AC593" s="340"/>
      <c r="AD593" s="340"/>
      <c r="AE593" s="340"/>
      <c r="AF593" s="340"/>
      <c r="AG593" s="340"/>
      <c r="AH593" s="340"/>
      <c r="AI593" s="340"/>
      <c r="AJ593" s="340"/>
      <c r="AK593" s="340"/>
      <c r="AL593" s="340"/>
      <c r="AM593" s="340"/>
      <c r="AN593" s="340" t="s">
        <v>709</v>
      </c>
      <c r="AO593" s="340" t="s">
        <v>1264</v>
      </c>
      <c r="AP593" s="340" t="s">
        <v>266</v>
      </c>
      <c r="AQ593" s="340" t="s">
        <v>563</v>
      </c>
      <c r="AR593" s="340" t="s">
        <v>702</v>
      </c>
      <c r="AS593" s="340" t="s">
        <v>702</v>
      </c>
      <c r="AT593" s="340" t="s">
        <v>328</v>
      </c>
      <c r="AU593" s="340"/>
      <c r="AV593" s="340"/>
      <c r="AW593" s="340"/>
    </row>
    <row r="594" spans="1:49" ht="15" thickBot="1" x14ac:dyDescent="0.4">
      <c r="A594" s="322" t="s">
        <v>122</v>
      </c>
      <c r="B594" s="322" t="s">
        <v>1177</v>
      </c>
      <c r="C594" s="349">
        <v>10</v>
      </c>
      <c r="D594" s="340">
        <v>851.14073003190799</v>
      </c>
      <c r="E594" s="341">
        <v>0.97</v>
      </c>
      <c r="F594" s="340">
        <v>8256.0650813095108</v>
      </c>
      <c r="G594" s="340"/>
      <c r="H594" s="340"/>
      <c r="I594" s="340"/>
      <c r="J594" s="340">
        <v>825.60650813095106</v>
      </c>
      <c r="K594" s="340">
        <v>825.60650813095106</v>
      </c>
      <c r="L594" s="340">
        <v>825.60650813095106</v>
      </c>
      <c r="M594" s="340">
        <v>825.60650813095106</v>
      </c>
      <c r="N594" s="340">
        <v>825.60650813095106</v>
      </c>
      <c r="O594" s="340">
        <v>825.60650813095106</v>
      </c>
      <c r="P594" s="340">
        <v>825.60650813095106</v>
      </c>
      <c r="Q594" s="340">
        <v>825.60650813095106</v>
      </c>
      <c r="R594" s="340">
        <v>825.60650813095106</v>
      </c>
      <c r="S594" s="340">
        <v>825.60650813095106</v>
      </c>
      <c r="T594" s="340"/>
      <c r="U594" s="340"/>
      <c r="V594" s="340"/>
      <c r="W594" s="340"/>
      <c r="X594" s="340"/>
      <c r="Y594" s="340"/>
      <c r="Z594" s="340"/>
      <c r="AA594" s="340"/>
      <c r="AB594" s="340"/>
      <c r="AC594" s="340"/>
      <c r="AD594" s="340"/>
      <c r="AE594" s="340"/>
      <c r="AF594" s="340"/>
      <c r="AG594" s="340"/>
      <c r="AH594" s="340"/>
      <c r="AI594" s="340"/>
      <c r="AJ594" s="340"/>
      <c r="AK594" s="340"/>
      <c r="AL594" s="340"/>
      <c r="AM594" s="340"/>
      <c r="AN594" s="340" t="s">
        <v>709</v>
      </c>
      <c r="AO594" s="340" t="s">
        <v>1264</v>
      </c>
      <c r="AP594" s="340" t="s">
        <v>266</v>
      </c>
      <c r="AQ594" s="340" t="s">
        <v>563</v>
      </c>
      <c r="AR594" s="340" t="s">
        <v>491</v>
      </c>
      <c r="AS594" s="340" t="s">
        <v>491</v>
      </c>
      <c r="AT594" s="340" t="s">
        <v>122</v>
      </c>
      <c r="AU594" s="340"/>
      <c r="AV594" s="340"/>
      <c r="AW594" s="340"/>
    </row>
    <row r="595" spans="1:49" ht="15" thickBot="1" x14ac:dyDescent="0.4">
      <c r="A595" s="322" t="s">
        <v>122</v>
      </c>
      <c r="B595" s="322" t="s">
        <v>1178</v>
      </c>
      <c r="C595" s="349">
        <v>10</v>
      </c>
      <c r="D595" s="340">
        <v>646.13238778774803</v>
      </c>
      <c r="E595" s="341">
        <v>0.97</v>
      </c>
      <c r="F595" s="340">
        <v>6267.4841615411597</v>
      </c>
      <c r="G595" s="340"/>
      <c r="H595" s="340"/>
      <c r="I595" s="340"/>
      <c r="J595" s="340">
        <v>626.74841615411594</v>
      </c>
      <c r="K595" s="340">
        <v>626.74841615411594</v>
      </c>
      <c r="L595" s="340">
        <v>626.74841615411594</v>
      </c>
      <c r="M595" s="340">
        <v>626.74841615411594</v>
      </c>
      <c r="N595" s="340">
        <v>626.74841615411594</v>
      </c>
      <c r="O595" s="340">
        <v>626.74841615411594</v>
      </c>
      <c r="P595" s="340">
        <v>626.74841615411594</v>
      </c>
      <c r="Q595" s="340">
        <v>626.74841615411594</v>
      </c>
      <c r="R595" s="340">
        <v>626.74841615411594</v>
      </c>
      <c r="S595" s="340">
        <v>626.74841615411594</v>
      </c>
      <c r="T595" s="340"/>
      <c r="U595" s="340"/>
      <c r="V595" s="340"/>
      <c r="W595" s="340"/>
      <c r="X595" s="340"/>
      <c r="Y595" s="340"/>
      <c r="Z595" s="340"/>
      <c r="AA595" s="340"/>
      <c r="AB595" s="340"/>
      <c r="AC595" s="340"/>
      <c r="AD595" s="340"/>
      <c r="AE595" s="340"/>
      <c r="AF595" s="340"/>
      <c r="AG595" s="340"/>
      <c r="AH595" s="340"/>
      <c r="AI595" s="340"/>
      <c r="AJ595" s="340"/>
      <c r="AK595" s="340"/>
      <c r="AL595" s="340"/>
      <c r="AM595" s="340"/>
      <c r="AN595" s="340" t="s">
        <v>709</v>
      </c>
      <c r="AO595" s="340" t="s">
        <v>1264</v>
      </c>
      <c r="AP595" s="340" t="s">
        <v>266</v>
      </c>
      <c r="AQ595" s="340" t="s">
        <v>563</v>
      </c>
      <c r="AR595" s="340" t="s">
        <v>491</v>
      </c>
      <c r="AS595" s="340" t="s">
        <v>491</v>
      </c>
      <c r="AT595" s="340" t="s">
        <v>122</v>
      </c>
      <c r="AU595" s="340"/>
      <c r="AV595" s="340"/>
      <c r="AW595" s="340"/>
    </row>
    <row r="596" spans="1:49" ht="15" thickBot="1" x14ac:dyDescent="0.4">
      <c r="A596" s="322" t="s">
        <v>55</v>
      </c>
      <c r="B596" s="322" t="s">
        <v>665</v>
      </c>
      <c r="C596" s="349">
        <v>7.9982270974577503</v>
      </c>
      <c r="D596" s="340">
        <v>1457083.9328942201</v>
      </c>
      <c r="E596" s="341">
        <v>0.96271784257791404</v>
      </c>
      <c r="F596" s="340">
        <v>7925589.7145340499</v>
      </c>
      <c r="G596" s="340"/>
      <c r="H596" s="340"/>
      <c r="I596" s="340"/>
      <c r="J596" s="340">
        <v>1402760.70033086</v>
      </c>
      <c r="K596" s="340">
        <v>1402760.70033086</v>
      </c>
      <c r="L596" s="340">
        <v>1402760.70033086</v>
      </c>
      <c r="M596" s="340">
        <v>1370826.9335399801</v>
      </c>
      <c r="N596" s="340">
        <v>549358.85018990398</v>
      </c>
      <c r="O596" s="340">
        <v>522806.88914861699</v>
      </c>
      <c r="P596" s="340">
        <v>515393.8742278</v>
      </c>
      <c r="Q596" s="340">
        <v>511942.44362292503</v>
      </c>
      <c r="R596" s="340">
        <v>232129.007516215</v>
      </c>
      <c r="S596" s="340">
        <v>4405.6365246438399</v>
      </c>
      <c r="T596" s="340">
        <v>2610.9946928459999</v>
      </c>
      <c r="U596" s="340">
        <v>2610.9946928459999</v>
      </c>
      <c r="V596" s="340">
        <v>2610.9946928459999</v>
      </c>
      <c r="W596" s="340">
        <v>2610.9946928459999</v>
      </c>
      <c r="X596" s="340"/>
      <c r="Y596" s="340"/>
      <c r="Z596" s="340"/>
      <c r="AA596" s="340"/>
      <c r="AB596" s="340"/>
      <c r="AC596" s="340"/>
      <c r="AD596" s="340"/>
      <c r="AE596" s="340"/>
      <c r="AF596" s="340"/>
      <c r="AG596" s="340"/>
      <c r="AH596" s="340"/>
      <c r="AI596" s="340"/>
      <c r="AJ596" s="340"/>
      <c r="AK596" s="340"/>
      <c r="AL596" s="340"/>
      <c r="AM596" s="340"/>
      <c r="AN596" s="340" t="s">
        <v>709</v>
      </c>
      <c r="AO596" s="340" t="s">
        <v>1264</v>
      </c>
      <c r="AP596" s="340" t="s">
        <v>266</v>
      </c>
      <c r="AQ596" s="340" t="s">
        <v>563</v>
      </c>
      <c r="AR596" s="340" t="s">
        <v>489</v>
      </c>
      <c r="AS596" s="340" t="s">
        <v>489</v>
      </c>
      <c r="AT596" s="340" t="s">
        <v>22</v>
      </c>
      <c r="AU596" s="340"/>
      <c r="AV596" s="340"/>
      <c r="AW596" s="340"/>
    </row>
    <row r="597" spans="1:49" ht="15" thickBot="1" x14ac:dyDescent="0.4">
      <c r="A597" s="322" t="s">
        <v>232</v>
      </c>
      <c r="B597" s="322" t="s">
        <v>606</v>
      </c>
      <c r="C597" s="349">
        <v>12</v>
      </c>
      <c r="D597" s="340">
        <v>186356.73295732099</v>
      </c>
      <c r="E597" s="341">
        <v>0.8</v>
      </c>
      <c r="F597" s="340">
        <v>1789024.63639028</v>
      </c>
      <c r="G597" s="340"/>
      <c r="H597" s="340"/>
      <c r="I597" s="340"/>
      <c r="J597" s="340">
        <v>149085.386365857</v>
      </c>
      <c r="K597" s="340">
        <v>149085.386365857</v>
      </c>
      <c r="L597" s="340">
        <v>149085.386365857</v>
      </c>
      <c r="M597" s="340">
        <v>149085.386365857</v>
      </c>
      <c r="N597" s="340">
        <v>149085.386365857</v>
      </c>
      <c r="O597" s="340">
        <v>149085.386365857</v>
      </c>
      <c r="P597" s="340">
        <v>149085.386365857</v>
      </c>
      <c r="Q597" s="340">
        <v>149085.386365857</v>
      </c>
      <c r="R597" s="340">
        <v>149085.386365857</v>
      </c>
      <c r="S597" s="340">
        <v>149085.386365857</v>
      </c>
      <c r="T597" s="340">
        <v>149085.386365857</v>
      </c>
      <c r="U597" s="340">
        <v>149085.386365857</v>
      </c>
      <c r="V597" s="340"/>
      <c r="W597" s="340"/>
      <c r="X597" s="340"/>
      <c r="Y597" s="340"/>
      <c r="Z597" s="340"/>
      <c r="AA597" s="340"/>
      <c r="AB597" s="340"/>
      <c r="AC597" s="340"/>
      <c r="AD597" s="340"/>
      <c r="AE597" s="340"/>
      <c r="AF597" s="340"/>
      <c r="AG597" s="340"/>
      <c r="AH597" s="340"/>
      <c r="AI597" s="340"/>
      <c r="AJ597" s="340"/>
      <c r="AK597" s="340"/>
      <c r="AL597" s="340"/>
      <c r="AM597" s="340"/>
      <c r="AN597" s="340" t="s">
        <v>709</v>
      </c>
      <c r="AO597" s="340" t="s">
        <v>1265</v>
      </c>
      <c r="AP597" s="340" t="s">
        <v>458</v>
      </c>
      <c r="AQ597" s="340" t="s">
        <v>268</v>
      </c>
      <c r="AR597" s="340" t="s">
        <v>606</v>
      </c>
      <c r="AS597" s="340" t="s">
        <v>606</v>
      </c>
      <c r="AT597" s="340" t="s">
        <v>232</v>
      </c>
      <c r="AU597" s="340"/>
      <c r="AV597" s="340"/>
      <c r="AW597" s="340"/>
    </row>
    <row r="598" spans="1:49" ht="15" thickBot="1" x14ac:dyDescent="0.4">
      <c r="A598" s="322" t="s">
        <v>232</v>
      </c>
      <c r="B598" s="322" t="s">
        <v>1179</v>
      </c>
      <c r="C598" s="349">
        <v>12</v>
      </c>
      <c r="D598" s="340">
        <v>53574.1110884562</v>
      </c>
      <c r="E598" s="341">
        <v>0.8</v>
      </c>
      <c r="F598" s="340">
        <v>514311.46644917998</v>
      </c>
      <c r="G598" s="340"/>
      <c r="H598" s="340"/>
      <c r="I598" s="340"/>
      <c r="J598" s="340">
        <v>42859.288870764998</v>
      </c>
      <c r="K598" s="340">
        <v>42859.288870764998</v>
      </c>
      <c r="L598" s="340">
        <v>42859.288870764998</v>
      </c>
      <c r="M598" s="340">
        <v>42859.288870764998</v>
      </c>
      <c r="N598" s="340">
        <v>42859.288870764998</v>
      </c>
      <c r="O598" s="340">
        <v>42859.288870764998</v>
      </c>
      <c r="P598" s="340">
        <v>42859.288870764998</v>
      </c>
      <c r="Q598" s="340">
        <v>42859.288870764998</v>
      </c>
      <c r="R598" s="340">
        <v>42859.288870764998</v>
      </c>
      <c r="S598" s="340">
        <v>42859.288870764998</v>
      </c>
      <c r="T598" s="340">
        <v>42859.288870764998</v>
      </c>
      <c r="U598" s="340">
        <v>42859.288870764998</v>
      </c>
      <c r="V598" s="340"/>
      <c r="W598" s="340"/>
      <c r="X598" s="340"/>
      <c r="Y598" s="340"/>
      <c r="Z598" s="340"/>
      <c r="AA598" s="340"/>
      <c r="AB598" s="340"/>
      <c r="AC598" s="340"/>
      <c r="AD598" s="340"/>
      <c r="AE598" s="340"/>
      <c r="AF598" s="340"/>
      <c r="AG598" s="340"/>
      <c r="AH598" s="340"/>
      <c r="AI598" s="340"/>
      <c r="AJ598" s="340"/>
      <c r="AK598" s="340"/>
      <c r="AL598" s="340"/>
      <c r="AM598" s="340"/>
      <c r="AN598" s="340" t="s">
        <v>709</v>
      </c>
      <c r="AO598" s="340" t="s">
        <v>1265</v>
      </c>
      <c r="AP598" s="340" t="s">
        <v>458</v>
      </c>
      <c r="AQ598" s="340" t="s">
        <v>268</v>
      </c>
      <c r="AR598" s="340" t="s">
        <v>626</v>
      </c>
      <c r="AS598" s="340" t="s">
        <v>626</v>
      </c>
      <c r="AT598" s="340" t="s">
        <v>232</v>
      </c>
      <c r="AU598" s="340"/>
      <c r="AV598" s="340"/>
      <c r="AW598" s="340"/>
    </row>
    <row r="599" spans="1:49" ht="15" thickBot="1" x14ac:dyDescent="0.4">
      <c r="A599" s="322" t="s">
        <v>232</v>
      </c>
      <c r="B599" s="322" t="s">
        <v>889</v>
      </c>
      <c r="C599" s="349">
        <v>20</v>
      </c>
      <c r="D599" s="340">
        <v>38486.5</v>
      </c>
      <c r="E599" s="341">
        <v>0.8</v>
      </c>
      <c r="F599" s="340">
        <v>615784</v>
      </c>
      <c r="G599" s="340"/>
      <c r="H599" s="340"/>
      <c r="I599" s="340"/>
      <c r="J599" s="340">
        <v>30789.200000000001</v>
      </c>
      <c r="K599" s="340">
        <v>30789.200000000001</v>
      </c>
      <c r="L599" s="340">
        <v>30789.200000000001</v>
      </c>
      <c r="M599" s="340">
        <v>30789.200000000001</v>
      </c>
      <c r="N599" s="340">
        <v>30789.200000000001</v>
      </c>
      <c r="O599" s="340">
        <v>30789.200000000001</v>
      </c>
      <c r="P599" s="340">
        <v>30789.200000000001</v>
      </c>
      <c r="Q599" s="340">
        <v>30789.200000000001</v>
      </c>
      <c r="R599" s="340">
        <v>30789.200000000001</v>
      </c>
      <c r="S599" s="340">
        <v>30789.200000000001</v>
      </c>
      <c r="T599" s="340">
        <v>30789.200000000001</v>
      </c>
      <c r="U599" s="340">
        <v>30789.200000000001</v>
      </c>
      <c r="V599" s="340">
        <v>30789.200000000001</v>
      </c>
      <c r="W599" s="340">
        <v>30789.200000000001</v>
      </c>
      <c r="X599" s="340">
        <v>30789.200000000001</v>
      </c>
      <c r="Y599" s="340">
        <v>30789.200000000001</v>
      </c>
      <c r="Z599" s="340">
        <v>30789.200000000001</v>
      </c>
      <c r="AA599" s="340">
        <v>30789.200000000001</v>
      </c>
      <c r="AB599" s="340">
        <v>30789.200000000001</v>
      </c>
      <c r="AC599" s="340">
        <v>30789.200000000001</v>
      </c>
      <c r="AD599" s="340"/>
      <c r="AE599" s="340"/>
      <c r="AF599" s="340"/>
      <c r="AG599" s="340"/>
      <c r="AH599" s="340"/>
      <c r="AI599" s="340"/>
      <c r="AJ599" s="340"/>
      <c r="AK599" s="340"/>
      <c r="AL599" s="340"/>
      <c r="AM599" s="340"/>
      <c r="AN599" s="340" t="s">
        <v>709</v>
      </c>
      <c r="AO599" s="340" t="s">
        <v>1265</v>
      </c>
      <c r="AP599" s="340" t="s">
        <v>458</v>
      </c>
      <c r="AQ599" s="340" t="s">
        <v>268</v>
      </c>
      <c r="AR599" s="340" t="s">
        <v>493</v>
      </c>
      <c r="AS599" s="340" t="s">
        <v>493</v>
      </c>
      <c r="AT599" s="340" t="s">
        <v>232</v>
      </c>
      <c r="AU599" s="340"/>
      <c r="AV599" s="340"/>
      <c r="AW599" s="340"/>
    </row>
    <row r="600" spans="1:49" ht="15" thickBot="1" x14ac:dyDescent="0.4">
      <c r="A600" s="322" t="s">
        <v>232</v>
      </c>
      <c r="B600" s="322" t="s">
        <v>774</v>
      </c>
      <c r="C600" s="349">
        <v>16.400245176879299</v>
      </c>
      <c r="D600" s="340">
        <v>25915.3875986161</v>
      </c>
      <c r="E600" s="341">
        <v>0.8</v>
      </c>
      <c r="F600" s="340">
        <v>340014.968376929</v>
      </c>
      <c r="G600" s="340"/>
      <c r="H600" s="340"/>
      <c r="I600" s="340"/>
      <c r="J600" s="340">
        <v>20732.3100788929</v>
      </c>
      <c r="K600" s="340">
        <v>20732.3100788929</v>
      </c>
      <c r="L600" s="340">
        <v>20732.3100788929</v>
      </c>
      <c r="M600" s="340">
        <v>20732.3100788929</v>
      </c>
      <c r="N600" s="340">
        <v>20732.3100788929</v>
      </c>
      <c r="O600" s="340">
        <v>20732.3100788929</v>
      </c>
      <c r="P600" s="340">
        <v>20732.3100788929</v>
      </c>
      <c r="Q600" s="340">
        <v>20732.3100788929</v>
      </c>
      <c r="R600" s="340">
        <v>20732.3100788929</v>
      </c>
      <c r="S600" s="340">
        <v>20732.3100788929</v>
      </c>
      <c r="T600" s="340">
        <v>17326.560136399999</v>
      </c>
      <c r="U600" s="340">
        <v>17326.560136399999</v>
      </c>
      <c r="V600" s="340">
        <v>17326.560136399999</v>
      </c>
      <c r="W600" s="340">
        <v>17326.560136399999</v>
      </c>
      <c r="X600" s="340">
        <v>17326.560136399999</v>
      </c>
      <c r="Y600" s="340">
        <v>9211.8133811999996</v>
      </c>
      <c r="Z600" s="340">
        <v>9211.8133811999996</v>
      </c>
      <c r="AA600" s="340">
        <v>9211.8133811999996</v>
      </c>
      <c r="AB600" s="340">
        <v>9211.8133811999996</v>
      </c>
      <c r="AC600" s="340">
        <v>9211.8133811999996</v>
      </c>
      <c r="AD600" s="340"/>
      <c r="AE600" s="340"/>
      <c r="AF600" s="340"/>
      <c r="AG600" s="340"/>
      <c r="AH600" s="340"/>
      <c r="AI600" s="340"/>
      <c r="AJ600" s="340"/>
      <c r="AK600" s="340"/>
      <c r="AL600" s="340"/>
      <c r="AM600" s="340"/>
      <c r="AN600" s="340" t="s">
        <v>709</v>
      </c>
      <c r="AO600" s="340" t="s">
        <v>1265</v>
      </c>
      <c r="AP600" s="340" t="s">
        <v>458</v>
      </c>
      <c r="AQ600" s="340" t="s">
        <v>268</v>
      </c>
      <c r="AR600" s="340" t="s">
        <v>604</v>
      </c>
      <c r="AS600" s="340" t="s">
        <v>604</v>
      </c>
      <c r="AT600" s="340" t="s">
        <v>232</v>
      </c>
      <c r="AU600" s="340"/>
      <c r="AV600" s="340"/>
      <c r="AW600" s="340"/>
    </row>
    <row r="601" spans="1:49" ht="15" thickBot="1" x14ac:dyDescent="0.4">
      <c r="A601" s="322" t="s">
        <v>232</v>
      </c>
      <c r="B601" s="322" t="s">
        <v>776</v>
      </c>
      <c r="C601" s="349">
        <v>12</v>
      </c>
      <c r="D601" s="340">
        <v>16704.85485</v>
      </c>
      <c r="E601" s="341">
        <v>0.8</v>
      </c>
      <c r="F601" s="340">
        <v>160366.60655999999</v>
      </c>
      <c r="G601" s="340"/>
      <c r="H601" s="340"/>
      <c r="I601" s="340"/>
      <c r="J601" s="340">
        <v>13363.883879999999</v>
      </c>
      <c r="K601" s="340">
        <v>13363.883879999999</v>
      </c>
      <c r="L601" s="340">
        <v>13363.883879999999</v>
      </c>
      <c r="M601" s="340">
        <v>13363.883879999999</v>
      </c>
      <c r="N601" s="340">
        <v>13363.883879999999</v>
      </c>
      <c r="O601" s="340">
        <v>13363.883879999999</v>
      </c>
      <c r="P601" s="340">
        <v>13363.883879999999</v>
      </c>
      <c r="Q601" s="340">
        <v>13363.883879999999</v>
      </c>
      <c r="R601" s="340">
        <v>13363.883879999999</v>
      </c>
      <c r="S601" s="340">
        <v>13363.883879999999</v>
      </c>
      <c r="T601" s="340">
        <v>13363.883879999999</v>
      </c>
      <c r="U601" s="340">
        <v>13363.883879999999</v>
      </c>
      <c r="V601" s="340"/>
      <c r="W601" s="340"/>
      <c r="X601" s="340"/>
      <c r="Y601" s="340"/>
      <c r="Z601" s="340"/>
      <c r="AA601" s="340"/>
      <c r="AB601" s="340"/>
      <c r="AC601" s="340"/>
      <c r="AD601" s="340"/>
      <c r="AE601" s="340"/>
      <c r="AF601" s="340"/>
      <c r="AG601" s="340"/>
      <c r="AH601" s="340"/>
      <c r="AI601" s="340"/>
      <c r="AJ601" s="340"/>
      <c r="AK601" s="340"/>
      <c r="AL601" s="340"/>
      <c r="AM601" s="340"/>
      <c r="AN601" s="340" t="s">
        <v>709</v>
      </c>
      <c r="AO601" s="340" t="s">
        <v>1265</v>
      </c>
      <c r="AP601" s="340" t="s">
        <v>458</v>
      </c>
      <c r="AQ601" s="340" t="s">
        <v>268</v>
      </c>
      <c r="AR601" s="340" t="s">
        <v>479</v>
      </c>
      <c r="AS601" s="340" t="s">
        <v>479</v>
      </c>
      <c r="AT601" s="340" t="s">
        <v>121</v>
      </c>
      <c r="AU601" s="340"/>
      <c r="AV601" s="340"/>
      <c r="AW601" s="340"/>
    </row>
    <row r="602" spans="1:49" ht="15" thickBot="1" x14ac:dyDescent="0.4">
      <c r="A602" s="322" t="s">
        <v>232</v>
      </c>
      <c r="B602" s="322" t="s">
        <v>770</v>
      </c>
      <c r="C602" s="349">
        <v>12</v>
      </c>
      <c r="D602" s="340">
        <v>13101.334875</v>
      </c>
      <c r="E602" s="341">
        <v>0.8</v>
      </c>
      <c r="F602" s="340">
        <v>125772.81479999999</v>
      </c>
      <c r="G602" s="340"/>
      <c r="H602" s="340"/>
      <c r="I602" s="340"/>
      <c r="J602" s="340">
        <v>10481.0679</v>
      </c>
      <c r="K602" s="340">
        <v>10481.0679</v>
      </c>
      <c r="L602" s="340">
        <v>10481.0679</v>
      </c>
      <c r="M602" s="340">
        <v>10481.0679</v>
      </c>
      <c r="N602" s="340">
        <v>10481.0679</v>
      </c>
      <c r="O602" s="340">
        <v>10481.0679</v>
      </c>
      <c r="P602" s="340">
        <v>10481.0679</v>
      </c>
      <c r="Q602" s="340">
        <v>10481.0679</v>
      </c>
      <c r="R602" s="340">
        <v>10481.0679</v>
      </c>
      <c r="S602" s="340">
        <v>10481.0679</v>
      </c>
      <c r="T602" s="340">
        <v>10481.0679</v>
      </c>
      <c r="U602" s="340">
        <v>10481.0679</v>
      </c>
      <c r="V602" s="340"/>
      <c r="W602" s="340"/>
      <c r="X602" s="340"/>
      <c r="Y602" s="340"/>
      <c r="Z602" s="340"/>
      <c r="AA602" s="340"/>
      <c r="AB602" s="340"/>
      <c r="AC602" s="340"/>
      <c r="AD602" s="340"/>
      <c r="AE602" s="340"/>
      <c r="AF602" s="340"/>
      <c r="AG602" s="340"/>
      <c r="AH602" s="340"/>
      <c r="AI602" s="340"/>
      <c r="AJ602" s="340"/>
      <c r="AK602" s="340"/>
      <c r="AL602" s="340"/>
      <c r="AM602" s="340"/>
      <c r="AN602" s="340" t="s">
        <v>709</v>
      </c>
      <c r="AO602" s="340" t="s">
        <v>1265</v>
      </c>
      <c r="AP602" s="340" t="s">
        <v>458</v>
      </c>
      <c r="AQ602" s="340" t="s">
        <v>268</v>
      </c>
      <c r="AR602" s="340" t="s">
        <v>479</v>
      </c>
      <c r="AS602" s="340" t="s">
        <v>479</v>
      </c>
      <c r="AT602" s="340" t="s">
        <v>232</v>
      </c>
      <c r="AU602" s="340"/>
      <c r="AV602" s="340"/>
      <c r="AW602" s="340"/>
    </row>
    <row r="603" spans="1:49" ht="15" thickBot="1" x14ac:dyDescent="0.4">
      <c r="A603" s="322" t="s">
        <v>232</v>
      </c>
      <c r="B603" s="322" t="s">
        <v>1180</v>
      </c>
      <c r="C603" s="349">
        <v>9</v>
      </c>
      <c r="D603" s="340">
        <v>9313.2182764822501</v>
      </c>
      <c r="E603" s="341">
        <v>0.8</v>
      </c>
      <c r="F603" s="340">
        <v>67055.171590672195</v>
      </c>
      <c r="G603" s="340"/>
      <c r="H603" s="340"/>
      <c r="I603" s="340"/>
      <c r="J603" s="340">
        <v>7450.5746211858004</v>
      </c>
      <c r="K603" s="340">
        <v>7450.5746211858004</v>
      </c>
      <c r="L603" s="340">
        <v>7450.5746211858004</v>
      </c>
      <c r="M603" s="340">
        <v>7450.5746211858004</v>
      </c>
      <c r="N603" s="340">
        <v>7450.5746211858004</v>
      </c>
      <c r="O603" s="340">
        <v>7450.5746211858004</v>
      </c>
      <c r="P603" s="340">
        <v>7450.5746211858004</v>
      </c>
      <c r="Q603" s="340">
        <v>7450.5746211858004</v>
      </c>
      <c r="R603" s="340">
        <v>7450.5746211858004</v>
      </c>
      <c r="S603" s="340"/>
      <c r="T603" s="340"/>
      <c r="U603" s="340"/>
      <c r="V603" s="340"/>
      <c r="W603" s="340"/>
      <c r="X603" s="340"/>
      <c r="Y603" s="340"/>
      <c r="Z603" s="340"/>
      <c r="AA603" s="340"/>
      <c r="AB603" s="340"/>
      <c r="AC603" s="340"/>
      <c r="AD603" s="340"/>
      <c r="AE603" s="340"/>
      <c r="AF603" s="340"/>
      <c r="AG603" s="340"/>
      <c r="AH603" s="340"/>
      <c r="AI603" s="340"/>
      <c r="AJ603" s="340"/>
      <c r="AK603" s="340"/>
      <c r="AL603" s="340"/>
      <c r="AM603" s="340"/>
      <c r="AN603" s="340" t="s">
        <v>709</v>
      </c>
      <c r="AO603" s="340" t="s">
        <v>1265</v>
      </c>
      <c r="AP603" s="340" t="s">
        <v>458</v>
      </c>
      <c r="AQ603" s="340" t="s">
        <v>268</v>
      </c>
      <c r="AR603" s="340" t="s">
        <v>626</v>
      </c>
      <c r="AS603" s="340" t="s">
        <v>626</v>
      </c>
      <c r="AT603" s="340" t="s">
        <v>232</v>
      </c>
      <c r="AU603" s="340"/>
      <c r="AV603" s="340"/>
      <c r="AW603" s="340"/>
    </row>
    <row r="604" spans="1:49" ht="15" thickBot="1" x14ac:dyDescent="0.4">
      <c r="A604" s="322" t="s">
        <v>232</v>
      </c>
      <c r="B604" s="322" t="s">
        <v>1181</v>
      </c>
      <c r="C604" s="349">
        <v>12</v>
      </c>
      <c r="D604" s="340">
        <v>6200.3608899426199</v>
      </c>
      <c r="E604" s="341">
        <v>0.8</v>
      </c>
      <c r="F604" s="340">
        <v>59523.464543449103</v>
      </c>
      <c r="G604" s="340"/>
      <c r="H604" s="340"/>
      <c r="I604" s="340"/>
      <c r="J604" s="340">
        <v>4960.2887119540901</v>
      </c>
      <c r="K604" s="340">
        <v>4960.2887119540901</v>
      </c>
      <c r="L604" s="340">
        <v>4960.2887119540901</v>
      </c>
      <c r="M604" s="340">
        <v>4960.2887119540901</v>
      </c>
      <c r="N604" s="340">
        <v>4960.2887119540901</v>
      </c>
      <c r="O604" s="340">
        <v>4960.2887119540901</v>
      </c>
      <c r="P604" s="340">
        <v>4960.2887119540901</v>
      </c>
      <c r="Q604" s="340">
        <v>4960.2887119540901</v>
      </c>
      <c r="R604" s="340">
        <v>4960.2887119540901</v>
      </c>
      <c r="S604" s="340">
        <v>4960.2887119540901</v>
      </c>
      <c r="T604" s="340">
        <v>4960.2887119540901</v>
      </c>
      <c r="U604" s="340">
        <v>4960.2887119540901</v>
      </c>
      <c r="V604" s="340"/>
      <c r="W604" s="340"/>
      <c r="X604" s="340"/>
      <c r="Y604" s="340"/>
      <c r="Z604" s="340"/>
      <c r="AA604" s="340"/>
      <c r="AB604" s="340"/>
      <c r="AC604" s="340"/>
      <c r="AD604" s="340"/>
      <c r="AE604" s="340"/>
      <c r="AF604" s="340"/>
      <c r="AG604" s="340"/>
      <c r="AH604" s="340"/>
      <c r="AI604" s="340"/>
      <c r="AJ604" s="340"/>
      <c r="AK604" s="340"/>
      <c r="AL604" s="340"/>
      <c r="AM604" s="340"/>
      <c r="AN604" s="340" t="s">
        <v>709</v>
      </c>
      <c r="AO604" s="340" t="s">
        <v>1265</v>
      </c>
      <c r="AP604" s="340" t="s">
        <v>458</v>
      </c>
      <c r="AQ604" s="340" t="s">
        <v>268</v>
      </c>
      <c r="AR604" s="340" t="s">
        <v>626</v>
      </c>
      <c r="AS604" s="340" t="s">
        <v>626</v>
      </c>
      <c r="AT604" s="340" t="s">
        <v>232</v>
      </c>
      <c r="AU604" s="340"/>
      <c r="AV604" s="340"/>
      <c r="AW604" s="340"/>
    </row>
    <row r="605" spans="1:49" ht="15" thickBot="1" x14ac:dyDescent="0.4">
      <c r="A605" s="322" t="s">
        <v>22</v>
      </c>
      <c r="B605" s="322" t="s">
        <v>1182</v>
      </c>
      <c r="C605" s="349">
        <v>10</v>
      </c>
      <c r="D605" s="340">
        <v>8746997.1072000004</v>
      </c>
      <c r="E605" s="341">
        <v>1</v>
      </c>
      <c r="F605" s="340">
        <v>81959362.894464001</v>
      </c>
      <c r="G605" s="340"/>
      <c r="H605" s="340"/>
      <c r="I605" s="340"/>
      <c r="J605" s="340">
        <v>8746997.1072000004</v>
      </c>
      <c r="K605" s="340">
        <v>8746997.1072000004</v>
      </c>
      <c r="L605" s="340">
        <v>8746997.1072000004</v>
      </c>
      <c r="M605" s="340">
        <v>8746997.1072000004</v>
      </c>
      <c r="N605" s="340">
        <v>8746997.1072000004</v>
      </c>
      <c r="O605" s="340">
        <v>8746997.1072000004</v>
      </c>
      <c r="P605" s="340">
        <v>8746997.1072000004</v>
      </c>
      <c r="Q605" s="340">
        <v>6910127.7146880003</v>
      </c>
      <c r="R605" s="340">
        <v>6910127.7146880003</v>
      </c>
      <c r="S605" s="340">
        <v>6910127.7146880003</v>
      </c>
      <c r="T605" s="340"/>
      <c r="U605" s="340"/>
      <c r="V605" s="340"/>
      <c r="W605" s="340"/>
      <c r="X605" s="340"/>
      <c r="Y605" s="340"/>
      <c r="Z605" s="340"/>
      <c r="AA605" s="340"/>
      <c r="AB605" s="340"/>
      <c r="AC605" s="340"/>
      <c r="AD605" s="340"/>
      <c r="AE605" s="340"/>
      <c r="AF605" s="340"/>
      <c r="AG605" s="340"/>
      <c r="AH605" s="340"/>
      <c r="AI605" s="340"/>
      <c r="AJ605" s="340"/>
      <c r="AK605" s="340"/>
      <c r="AL605" s="340"/>
      <c r="AM605" s="340"/>
      <c r="AN605" s="340" t="s">
        <v>709</v>
      </c>
      <c r="AO605" s="340" t="s">
        <v>1266</v>
      </c>
      <c r="AP605" s="340" t="s">
        <v>451</v>
      </c>
      <c r="AQ605" s="340" t="s">
        <v>563</v>
      </c>
      <c r="AR605" s="340" t="s">
        <v>490</v>
      </c>
      <c r="AS605" s="340" t="s">
        <v>490</v>
      </c>
      <c r="AT605" s="340" t="s">
        <v>22</v>
      </c>
      <c r="AU605" s="340"/>
      <c r="AV605" s="340"/>
      <c r="AW605" s="340"/>
    </row>
    <row r="606" spans="1:49" ht="15" thickBot="1" x14ac:dyDescent="0.4">
      <c r="A606" s="322" t="s">
        <v>22</v>
      </c>
      <c r="B606" s="322" t="s">
        <v>1183</v>
      </c>
      <c r="C606" s="349">
        <v>10</v>
      </c>
      <c r="D606" s="340">
        <v>7332041.6928000003</v>
      </c>
      <c r="E606" s="341">
        <v>1</v>
      </c>
      <c r="F606" s="340">
        <v>68701230.661535993</v>
      </c>
      <c r="G606" s="340"/>
      <c r="H606" s="340"/>
      <c r="I606" s="340"/>
      <c r="J606" s="340">
        <v>7332041.6928000003</v>
      </c>
      <c r="K606" s="340">
        <v>7332041.6928000003</v>
      </c>
      <c r="L606" s="340">
        <v>7332041.6928000003</v>
      </c>
      <c r="M606" s="340">
        <v>7332041.6928000003</v>
      </c>
      <c r="N606" s="340">
        <v>7332041.6928000003</v>
      </c>
      <c r="O606" s="340">
        <v>7332041.6928000003</v>
      </c>
      <c r="P606" s="340">
        <v>7332041.6928000003</v>
      </c>
      <c r="Q606" s="340">
        <v>5792312.9373120004</v>
      </c>
      <c r="R606" s="340">
        <v>5792312.9373120004</v>
      </c>
      <c r="S606" s="340">
        <v>5792312.9373120004</v>
      </c>
      <c r="T606" s="340"/>
      <c r="U606" s="340"/>
      <c r="V606" s="340"/>
      <c r="W606" s="340"/>
      <c r="X606" s="340"/>
      <c r="Y606" s="340"/>
      <c r="Z606" s="340"/>
      <c r="AA606" s="340"/>
      <c r="AB606" s="340"/>
      <c r="AC606" s="340"/>
      <c r="AD606" s="340"/>
      <c r="AE606" s="340"/>
      <c r="AF606" s="340"/>
      <c r="AG606" s="340"/>
      <c r="AH606" s="340"/>
      <c r="AI606" s="340"/>
      <c r="AJ606" s="340"/>
      <c r="AK606" s="340"/>
      <c r="AL606" s="340"/>
      <c r="AM606" s="340"/>
      <c r="AN606" s="340" t="s">
        <v>709</v>
      </c>
      <c r="AO606" s="340" t="s">
        <v>1266</v>
      </c>
      <c r="AP606" s="340" t="s">
        <v>451</v>
      </c>
      <c r="AQ606" s="340" t="s">
        <v>563</v>
      </c>
      <c r="AR606" s="340" t="s">
        <v>490</v>
      </c>
      <c r="AS606" s="340" t="s">
        <v>490</v>
      </c>
      <c r="AT606" s="340" t="s">
        <v>22</v>
      </c>
      <c r="AU606" s="340"/>
      <c r="AV606" s="340"/>
      <c r="AW606" s="340"/>
    </row>
    <row r="607" spans="1:49" ht="15" thickBot="1" x14ac:dyDescent="0.4">
      <c r="A607" s="322" t="s">
        <v>328</v>
      </c>
      <c r="B607" s="322" t="s">
        <v>1184</v>
      </c>
      <c r="C607" s="349">
        <v>7</v>
      </c>
      <c r="D607" s="340">
        <v>5623800</v>
      </c>
      <c r="E607" s="341">
        <v>1</v>
      </c>
      <c r="F607" s="340">
        <v>39366600</v>
      </c>
      <c r="G607" s="340"/>
      <c r="H607" s="340"/>
      <c r="I607" s="340"/>
      <c r="J607" s="340">
        <v>5623800</v>
      </c>
      <c r="K607" s="340">
        <v>5623800</v>
      </c>
      <c r="L607" s="340">
        <v>5623800</v>
      </c>
      <c r="M607" s="340">
        <v>5623800</v>
      </c>
      <c r="N607" s="340">
        <v>5623800</v>
      </c>
      <c r="O607" s="340">
        <v>5623800</v>
      </c>
      <c r="P607" s="340">
        <v>5623800</v>
      </c>
      <c r="Q607" s="340"/>
      <c r="R607" s="340"/>
      <c r="S607" s="340"/>
      <c r="T607" s="340"/>
      <c r="U607" s="340"/>
      <c r="V607" s="340"/>
      <c r="W607" s="340"/>
      <c r="X607" s="340"/>
      <c r="Y607" s="340"/>
      <c r="Z607" s="340"/>
      <c r="AA607" s="340"/>
      <c r="AB607" s="340"/>
      <c r="AC607" s="340"/>
      <c r="AD607" s="340"/>
      <c r="AE607" s="340"/>
      <c r="AF607" s="340"/>
      <c r="AG607" s="340"/>
      <c r="AH607" s="340"/>
      <c r="AI607" s="340"/>
      <c r="AJ607" s="340"/>
      <c r="AK607" s="340"/>
      <c r="AL607" s="340"/>
      <c r="AM607" s="340"/>
      <c r="AN607" s="340" t="s">
        <v>709</v>
      </c>
      <c r="AO607" s="340" t="s">
        <v>1266</v>
      </c>
      <c r="AP607" s="340" t="s">
        <v>451</v>
      </c>
      <c r="AQ607" s="340" t="s">
        <v>563</v>
      </c>
      <c r="AR607" s="340" t="s">
        <v>358</v>
      </c>
      <c r="AS607" s="340" t="s">
        <v>358</v>
      </c>
      <c r="AT607" s="340" t="s">
        <v>328</v>
      </c>
      <c r="AU607" s="340"/>
      <c r="AV607" s="340"/>
      <c r="AW607" s="340"/>
    </row>
    <row r="608" spans="1:49" ht="15" thickBot="1" x14ac:dyDescent="0.4">
      <c r="A608" s="322" t="s">
        <v>22</v>
      </c>
      <c r="B608" s="322" t="s">
        <v>1185</v>
      </c>
      <c r="C608" s="349">
        <v>10</v>
      </c>
      <c r="D608" s="340">
        <v>3211002.432</v>
      </c>
      <c r="E608" s="341">
        <v>1</v>
      </c>
      <c r="F608" s="340">
        <v>29220122.131200001</v>
      </c>
      <c r="G608" s="340"/>
      <c r="H608" s="340"/>
      <c r="I608" s="340"/>
      <c r="J608" s="340">
        <v>3211002.432</v>
      </c>
      <c r="K608" s="340">
        <v>3211002.432</v>
      </c>
      <c r="L608" s="340">
        <v>3211002.432</v>
      </c>
      <c r="M608" s="340">
        <v>3211002.432</v>
      </c>
      <c r="N608" s="340">
        <v>3211002.432</v>
      </c>
      <c r="O608" s="340">
        <v>3211002.432</v>
      </c>
      <c r="P608" s="340">
        <v>3211002.432</v>
      </c>
      <c r="Q608" s="340">
        <v>2247701.7023999998</v>
      </c>
      <c r="R608" s="340">
        <v>2247701.7023999998</v>
      </c>
      <c r="S608" s="340">
        <v>2247701.7023999998</v>
      </c>
      <c r="T608" s="340"/>
      <c r="U608" s="340"/>
      <c r="V608" s="340"/>
      <c r="W608" s="340"/>
      <c r="X608" s="340"/>
      <c r="Y608" s="340"/>
      <c r="Z608" s="340"/>
      <c r="AA608" s="340"/>
      <c r="AB608" s="340"/>
      <c r="AC608" s="340"/>
      <c r="AD608" s="340"/>
      <c r="AE608" s="340"/>
      <c r="AF608" s="340"/>
      <c r="AG608" s="340"/>
      <c r="AH608" s="340"/>
      <c r="AI608" s="340"/>
      <c r="AJ608" s="340"/>
      <c r="AK608" s="340"/>
      <c r="AL608" s="340"/>
      <c r="AM608" s="340"/>
      <c r="AN608" s="340" t="s">
        <v>709</v>
      </c>
      <c r="AO608" s="340" t="s">
        <v>1266</v>
      </c>
      <c r="AP608" s="340" t="s">
        <v>451</v>
      </c>
      <c r="AQ608" s="340" t="s">
        <v>563</v>
      </c>
      <c r="AR608" s="340" t="s">
        <v>481</v>
      </c>
      <c r="AS608" s="340" t="s">
        <v>481</v>
      </c>
      <c r="AT608" s="340" t="s">
        <v>22</v>
      </c>
      <c r="AU608" s="340"/>
      <c r="AV608" s="340"/>
      <c r="AW608" s="340"/>
    </row>
    <row r="609" spans="1:49" ht="15" thickBot="1" x14ac:dyDescent="0.4">
      <c r="A609" s="322" t="s">
        <v>22</v>
      </c>
      <c r="B609" s="322" t="s">
        <v>1186</v>
      </c>
      <c r="C609" s="349">
        <v>10</v>
      </c>
      <c r="D609" s="340">
        <v>1971668.16</v>
      </c>
      <c r="E609" s="341">
        <v>1</v>
      </c>
      <c r="F609" s="340">
        <v>17468979.897599999</v>
      </c>
      <c r="G609" s="340"/>
      <c r="H609" s="340"/>
      <c r="I609" s="340"/>
      <c r="J609" s="340">
        <v>1971668.16</v>
      </c>
      <c r="K609" s="340">
        <v>1971668.16</v>
      </c>
      <c r="L609" s="340">
        <v>1971668.16</v>
      </c>
      <c r="M609" s="340">
        <v>1971668.16</v>
      </c>
      <c r="N609" s="340">
        <v>1971668.16</v>
      </c>
      <c r="O609" s="340">
        <v>1971668.16</v>
      </c>
      <c r="P609" s="340">
        <v>1971668.16</v>
      </c>
      <c r="Q609" s="340">
        <v>1222434.2592</v>
      </c>
      <c r="R609" s="340">
        <v>1222434.2592</v>
      </c>
      <c r="S609" s="340">
        <v>1222434.2592</v>
      </c>
      <c r="T609" s="340"/>
      <c r="U609" s="340"/>
      <c r="V609" s="340"/>
      <c r="W609" s="340"/>
      <c r="X609" s="340"/>
      <c r="Y609" s="340"/>
      <c r="Z609" s="340"/>
      <c r="AA609" s="340"/>
      <c r="AB609" s="340"/>
      <c r="AC609" s="340"/>
      <c r="AD609" s="340"/>
      <c r="AE609" s="340"/>
      <c r="AF609" s="340"/>
      <c r="AG609" s="340"/>
      <c r="AH609" s="340"/>
      <c r="AI609" s="340"/>
      <c r="AJ609" s="340"/>
      <c r="AK609" s="340"/>
      <c r="AL609" s="340"/>
      <c r="AM609" s="340"/>
      <c r="AN609" s="340" t="s">
        <v>709</v>
      </c>
      <c r="AO609" s="340" t="s">
        <v>1266</v>
      </c>
      <c r="AP609" s="340" t="s">
        <v>451</v>
      </c>
      <c r="AQ609" s="340" t="s">
        <v>563</v>
      </c>
      <c r="AR609" s="340" t="s">
        <v>488</v>
      </c>
      <c r="AS609" s="340" t="s">
        <v>488</v>
      </c>
      <c r="AT609" s="340" t="s">
        <v>22</v>
      </c>
      <c r="AU609" s="340"/>
      <c r="AV609" s="340"/>
      <c r="AW609" s="340"/>
    </row>
    <row r="610" spans="1:49" ht="15" thickBot="1" x14ac:dyDescent="0.4">
      <c r="A610" s="322" t="s">
        <v>22</v>
      </c>
      <c r="B610" s="322" t="s">
        <v>1187</v>
      </c>
      <c r="C610" s="349">
        <v>10</v>
      </c>
      <c r="D610" s="340">
        <v>1915334.784</v>
      </c>
      <c r="E610" s="341">
        <v>1</v>
      </c>
      <c r="F610" s="340">
        <v>16969866.186239999</v>
      </c>
      <c r="G610" s="340"/>
      <c r="H610" s="340"/>
      <c r="I610" s="340"/>
      <c r="J610" s="340">
        <v>1915334.784</v>
      </c>
      <c r="K610" s="340">
        <v>1915334.784</v>
      </c>
      <c r="L610" s="340">
        <v>1915334.784</v>
      </c>
      <c r="M610" s="340">
        <v>1915334.784</v>
      </c>
      <c r="N610" s="340">
        <v>1915334.784</v>
      </c>
      <c r="O610" s="340">
        <v>1915334.784</v>
      </c>
      <c r="P610" s="340">
        <v>1915334.784</v>
      </c>
      <c r="Q610" s="340">
        <v>1187507.56608</v>
      </c>
      <c r="R610" s="340">
        <v>1187507.56608</v>
      </c>
      <c r="S610" s="340">
        <v>1187507.56608</v>
      </c>
      <c r="T610" s="340"/>
      <c r="U610" s="340"/>
      <c r="V610" s="340"/>
      <c r="W610" s="340"/>
      <c r="X610" s="340"/>
      <c r="Y610" s="340"/>
      <c r="Z610" s="340"/>
      <c r="AA610" s="340"/>
      <c r="AB610" s="340"/>
      <c r="AC610" s="340"/>
      <c r="AD610" s="340"/>
      <c r="AE610" s="340"/>
      <c r="AF610" s="340"/>
      <c r="AG610" s="340"/>
      <c r="AH610" s="340"/>
      <c r="AI610" s="340"/>
      <c r="AJ610" s="340"/>
      <c r="AK610" s="340"/>
      <c r="AL610" s="340"/>
      <c r="AM610" s="340"/>
      <c r="AN610" s="340" t="s">
        <v>709</v>
      </c>
      <c r="AO610" s="340" t="s">
        <v>1266</v>
      </c>
      <c r="AP610" s="340" t="s">
        <v>451</v>
      </c>
      <c r="AQ610" s="340" t="s">
        <v>563</v>
      </c>
      <c r="AR610" s="340" t="s">
        <v>488</v>
      </c>
      <c r="AS610" s="340" t="s">
        <v>488</v>
      </c>
      <c r="AT610" s="340" t="s">
        <v>22</v>
      </c>
      <c r="AU610" s="340"/>
      <c r="AV610" s="340"/>
      <c r="AW610" s="340"/>
    </row>
    <row r="611" spans="1:49" ht="15" thickBot="1" x14ac:dyDescent="0.4">
      <c r="A611" s="322" t="s">
        <v>122</v>
      </c>
      <c r="B611" s="322" t="s">
        <v>1188</v>
      </c>
      <c r="C611" s="349">
        <v>10</v>
      </c>
      <c r="D611" s="340">
        <v>1750962.3492672299</v>
      </c>
      <c r="E611" s="341">
        <v>1</v>
      </c>
      <c r="F611" s="340">
        <v>17509623.492672302</v>
      </c>
      <c r="G611" s="340"/>
      <c r="H611" s="340"/>
      <c r="I611" s="340"/>
      <c r="J611" s="340">
        <v>1750962.3492672299</v>
      </c>
      <c r="K611" s="340">
        <v>1750962.3492672299</v>
      </c>
      <c r="L611" s="340">
        <v>1750962.3492672299</v>
      </c>
      <c r="M611" s="340">
        <v>1750962.3492672299</v>
      </c>
      <c r="N611" s="340">
        <v>1750962.3492672299</v>
      </c>
      <c r="O611" s="340">
        <v>1750962.3492672299</v>
      </c>
      <c r="P611" s="340">
        <v>1750962.3492672299</v>
      </c>
      <c r="Q611" s="340">
        <v>1750962.3492672299</v>
      </c>
      <c r="R611" s="340">
        <v>1750962.3492672299</v>
      </c>
      <c r="S611" s="340">
        <v>1750962.3492672299</v>
      </c>
      <c r="T611" s="340"/>
      <c r="U611" s="340"/>
      <c r="V611" s="340"/>
      <c r="W611" s="340"/>
      <c r="X611" s="340"/>
      <c r="Y611" s="340"/>
      <c r="Z611" s="340"/>
      <c r="AA611" s="340"/>
      <c r="AB611" s="340"/>
      <c r="AC611" s="340"/>
      <c r="AD611" s="340"/>
      <c r="AE611" s="340"/>
      <c r="AF611" s="340"/>
      <c r="AG611" s="340"/>
      <c r="AH611" s="340"/>
      <c r="AI611" s="340"/>
      <c r="AJ611" s="340"/>
      <c r="AK611" s="340"/>
      <c r="AL611" s="340"/>
      <c r="AM611" s="340"/>
      <c r="AN611" s="340" t="s">
        <v>709</v>
      </c>
      <c r="AO611" s="340" t="s">
        <v>1266</v>
      </c>
      <c r="AP611" s="340" t="s">
        <v>451</v>
      </c>
      <c r="AQ611" s="340" t="s">
        <v>563</v>
      </c>
      <c r="AR611" s="340" t="s">
        <v>367</v>
      </c>
      <c r="AS611" s="340" t="s">
        <v>367</v>
      </c>
      <c r="AT611" s="340" t="s">
        <v>122</v>
      </c>
      <c r="AU611" s="340"/>
      <c r="AV611" s="340"/>
      <c r="AW611" s="340"/>
    </row>
    <row r="612" spans="1:49" ht="15" thickBot="1" x14ac:dyDescent="0.4">
      <c r="A612" s="322" t="s">
        <v>22</v>
      </c>
      <c r="B612" s="322" t="s">
        <v>1189</v>
      </c>
      <c r="C612" s="349">
        <v>8</v>
      </c>
      <c r="D612" s="340">
        <v>1080265.68</v>
      </c>
      <c r="E612" s="341">
        <v>1</v>
      </c>
      <c r="F612" s="340">
        <v>8642125.4399999995</v>
      </c>
      <c r="G612" s="340"/>
      <c r="H612" s="340"/>
      <c r="I612" s="340"/>
      <c r="J612" s="340">
        <v>1080265.68</v>
      </c>
      <c r="K612" s="340">
        <v>1080265.68</v>
      </c>
      <c r="L612" s="340">
        <v>1080265.68</v>
      </c>
      <c r="M612" s="340">
        <v>1080265.68</v>
      </c>
      <c r="N612" s="340">
        <v>1080265.68</v>
      </c>
      <c r="O612" s="340">
        <v>1080265.68</v>
      </c>
      <c r="P612" s="340">
        <v>1080265.68</v>
      </c>
      <c r="Q612" s="340">
        <v>1080265.68</v>
      </c>
      <c r="R612" s="340"/>
      <c r="S612" s="340"/>
      <c r="T612" s="340"/>
      <c r="U612" s="340"/>
      <c r="V612" s="340"/>
      <c r="W612" s="340"/>
      <c r="X612" s="340"/>
      <c r="Y612" s="340"/>
      <c r="Z612" s="340"/>
      <c r="AA612" s="340"/>
      <c r="AB612" s="340"/>
      <c r="AC612" s="340"/>
      <c r="AD612" s="340"/>
      <c r="AE612" s="340"/>
      <c r="AF612" s="340"/>
      <c r="AG612" s="340"/>
      <c r="AH612" s="340"/>
      <c r="AI612" s="340"/>
      <c r="AJ612" s="340"/>
      <c r="AK612" s="340"/>
      <c r="AL612" s="340"/>
      <c r="AM612" s="340"/>
      <c r="AN612" s="340" t="s">
        <v>709</v>
      </c>
      <c r="AO612" s="340" t="s">
        <v>1266</v>
      </c>
      <c r="AP612" s="340" t="s">
        <v>451</v>
      </c>
      <c r="AQ612" s="340" t="s">
        <v>563</v>
      </c>
      <c r="AR612" s="340" t="s">
        <v>355</v>
      </c>
      <c r="AS612" s="340" t="s">
        <v>355</v>
      </c>
      <c r="AT612" s="340" t="s">
        <v>22</v>
      </c>
      <c r="AU612" s="340"/>
      <c r="AV612" s="340"/>
      <c r="AW612" s="340"/>
    </row>
    <row r="613" spans="1:49" ht="15" thickBot="1" x14ac:dyDescent="0.4">
      <c r="A613" s="322" t="s">
        <v>122</v>
      </c>
      <c r="B613" s="322" t="s">
        <v>1190</v>
      </c>
      <c r="C613" s="349">
        <v>10</v>
      </c>
      <c r="D613" s="340">
        <v>1041377.18856659</v>
      </c>
      <c r="E613" s="341">
        <v>1</v>
      </c>
      <c r="F613" s="340">
        <v>10413771.885665899</v>
      </c>
      <c r="G613" s="340"/>
      <c r="H613" s="340"/>
      <c r="I613" s="340"/>
      <c r="J613" s="340">
        <v>1041377.18856659</v>
      </c>
      <c r="K613" s="340">
        <v>1041377.18856659</v>
      </c>
      <c r="L613" s="340">
        <v>1041377.18856659</v>
      </c>
      <c r="M613" s="340">
        <v>1041377.18856659</v>
      </c>
      <c r="N613" s="340">
        <v>1041377.18856659</v>
      </c>
      <c r="O613" s="340">
        <v>1041377.18856659</v>
      </c>
      <c r="P613" s="340">
        <v>1041377.18856659</v>
      </c>
      <c r="Q613" s="340">
        <v>1041377.18856659</v>
      </c>
      <c r="R613" s="340">
        <v>1041377.18856659</v>
      </c>
      <c r="S613" s="340">
        <v>1041377.18856659</v>
      </c>
      <c r="T613" s="340"/>
      <c r="U613" s="340"/>
      <c r="V613" s="340"/>
      <c r="W613" s="340"/>
      <c r="X613" s="340"/>
      <c r="Y613" s="340"/>
      <c r="Z613" s="340"/>
      <c r="AA613" s="340"/>
      <c r="AB613" s="340"/>
      <c r="AC613" s="340"/>
      <c r="AD613" s="340"/>
      <c r="AE613" s="340"/>
      <c r="AF613" s="340"/>
      <c r="AG613" s="340"/>
      <c r="AH613" s="340"/>
      <c r="AI613" s="340"/>
      <c r="AJ613" s="340"/>
      <c r="AK613" s="340"/>
      <c r="AL613" s="340"/>
      <c r="AM613" s="340"/>
      <c r="AN613" s="340" t="s">
        <v>709</v>
      </c>
      <c r="AO613" s="340" t="s">
        <v>1266</v>
      </c>
      <c r="AP613" s="340" t="s">
        <v>451</v>
      </c>
      <c r="AQ613" s="340" t="s">
        <v>563</v>
      </c>
      <c r="AR613" s="340" t="s">
        <v>491</v>
      </c>
      <c r="AS613" s="340" t="s">
        <v>491</v>
      </c>
      <c r="AT613" s="340" t="s">
        <v>122</v>
      </c>
      <c r="AU613" s="340"/>
      <c r="AV613" s="340"/>
      <c r="AW613" s="340"/>
    </row>
    <row r="614" spans="1:49" ht="15" thickBot="1" x14ac:dyDescent="0.4">
      <c r="A614" s="322" t="s">
        <v>122</v>
      </c>
      <c r="B614" s="322" t="s">
        <v>1191</v>
      </c>
      <c r="C614" s="349">
        <v>10</v>
      </c>
      <c r="D614" s="340">
        <v>133779.15910778401</v>
      </c>
      <c r="E614" s="341">
        <v>1</v>
      </c>
      <c r="F614" s="340">
        <v>1337791.59107784</v>
      </c>
      <c r="G614" s="340"/>
      <c r="H614" s="340"/>
      <c r="I614" s="340"/>
      <c r="J614" s="340">
        <v>133779.15910778401</v>
      </c>
      <c r="K614" s="340">
        <v>133779.15910778401</v>
      </c>
      <c r="L614" s="340">
        <v>133779.15910778401</v>
      </c>
      <c r="M614" s="340">
        <v>133779.15910778401</v>
      </c>
      <c r="N614" s="340">
        <v>133779.15910778401</v>
      </c>
      <c r="O614" s="340">
        <v>133779.15910778401</v>
      </c>
      <c r="P614" s="340">
        <v>133779.15910778401</v>
      </c>
      <c r="Q614" s="340">
        <v>133779.15910778401</v>
      </c>
      <c r="R614" s="340">
        <v>133779.15910778401</v>
      </c>
      <c r="S614" s="340">
        <v>133779.15910778401</v>
      </c>
      <c r="T614" s="340"/>
      <c r="U614" s="340"/>
      <c r="V614" s="340"/>
      <c r="W614" s="340"/>
      <c r="X614" s="340"/>
      <c r="Y614" s="340"/>
      <c r="Z614" s="340"/>
      <c r="AA614" s="340"/>
      <c r="AB614" s="340"/>
      <c r="AC614" s="340"/>
      <c r="AD614" s="340"/>
      <c r="AE614" s="340"/>
      <c r="AF614" s="340"/>
      <c r="AG614" s="340"/>
      <c r="AH614" s="340"/>
      <c r="AI614" s="340"/>
      <c r="AJ614" s="340"/>
      <c r="AK614" s="340"/>
      <c r="AL614" s="340"/>
      <c r="AM614" s="340"/>
      <c r="AN614" s="340" t="s">
        <v>709</v>
      </c>
      <c r="AO614" s="340" t="s">
        <v>1266</v>
      </c>
      <c r="AP614" s="340" t="s">
        <v>451</v>
      </c>
      <c r="AQ614" s="340" t="s">
        <v>563</v>
      </c>
      <c r="AR614" s="340" t="s">
        <v>491</v>
      </c>
      <c r="AS614" s="340" t="s">
        <v>491</v>
      </c>
      <c r="AT614" s="340" t="s">
        <v>122</v>
      </c>
      <c r="AU614" s="340"/>
      <c r="AV614" s="340"/>
      <c r="AW614" s="340"/>
    </row>
    <row r="615" spans="1:49" ht="15" thickBot="1" x14ac:dyDescent="0.4">
      <c r="A615" s="322" t="s">
        <v>22</v>
      </c>
      <c r="B615" s="322" t="s">
        <v>664</v>
      </c>
      <c r="C615" s="349">
        <v>9.8000000000000007</v>
      </c>
      <c r="D615" s="340">
        <v>3138611</v>
      </c>
      <c r="E615" s="341">
        <v>1</v>
      </c>
      <c r="F615" s="340">
        <v>28381780</v>
      </c>
      <c r="G615" s="340"/>
      <c r="H615" s="340"/>
      <c r="I615" s="340"/>
      <c r="J615" s="340">
        <v>3138611</v>
      </c>
      <c r="K615" s="340">
        <v>3138611</v>
      </c>
      <c r="L615" s="340">
        <v>3138611</v>
      </c>
      <c r="M615" s="340">
        <v>3138611</v>
      </c>
      <c r="N615" s="340">
        <v>3138611</v>
      </c>
      <c r="O615" s="340">
        <v>3138611</v>
      </c>
      <c r="P615" s="340">
        <v>3138611</v>
      </c>
      <c r="Q615" s="340">
        <v>2281203</v>
      </c>
      <c r="R615" s="340">
        <v>2065150</v>
      </c>
      <c r="S615" s="340">
        <v>2065150</v>
      </c>
      <c r="T615" s="340"/>
      <c r="U615" s="340"/>
      <c r="V615" s="340"/>
      <c r="W615" s="340"/>
      <c r="X615" s="340"/>
      <c r="Y615" s="340"/>
      <c r="Z615" s="340"/>
      <c r="AA615" s="340"/>
      <c r="AB615" s="340"/>
      <c r="AC615" s="340"/>
      <c r="AD615" s="340"/>
      <c r="AE615" s="340"/>
      <c r="AF615" s="340"/>
      <c r="AG615" s="340"/>
      <c r="AH615" s="340"/>
      <c r="AI615" s="340"/>
      <c r="AJ615" s="340"/>
      <c r="AK615" s="340"/>
      <c r="AL615" s="340"/>
      <c r="AM615" s="340"/>
      <c r="AN615" s="340" t="s">
        <v>709</v>
      </c>
      <c r="AO615" s="340" t="s">
        <v>1266</v>
      </c>
      <c r="AP615" s="340" t="s">
        <v>451</v>
      </c>
      <c r="AQ615" s="340" t="s">
        <v>563</v>
      </c>
      <c r="AR615" s="340" t="s">
        <v>489</v>
      </c>
      <c r="AS615" s="340" t="s">
        <v>489</v>
      </c>
      <c r="AT615" s="340" t="s">
        <v>22</v>
      </c>
      <c r="AU615" s="340"/>
      <c r="AV615" s="340"/>
      <c r="AW615" s="340"/>
    </row>
    <row r="616" spans="1:49" ht="15" thickBot="1" x14ac:dyDescent="0.4">
      <c r="A616" s="322" t="s">
        <v>125</v>
      </c>
      <c r="B616" s="322" t="s">
        <v>1192</v>
      </c>
      <c r="C616" s="349">
        <v>7.3</v>
      </c>
      <c r="D616" s="340">
        <v>22473829.888369702</v>
      </c>
      <c r="E616" s="341">
        <v>1</v>
      </c>
      <c r="F616" s="340">
        <v>164058958.18509901</v>
      </c>
      <c r="G616" s="340"/>
      <c r="H616" s="340"/>
      <c r="I616" s="340"/>
      <c r="J616" s="340">
        <v>22473829.888369702</v>
      </c>
      <c r="K616" s="340">
        <v>22473829.888369702</v>
      </c>
      <c r="L616" s="340">
        <v>22473829.888369702</v>
      </c>
      <c r="M616" s="340">
        <v>22473829.888369702</v>
      </c>
      <c r="N616" s="340">
        <v>22473829.888369702</v>
      </c>
      <c r="O616" s="340">
        <v>22473829.888369702</v>
      </c>
      <c r="P616" s="340">
        <v>22473829.888369702</v>
      </c>
      <c r="Q616" s="340">
        <v>6742148.9665109096</v>
      </c>
      <c r="R616" s="340"/>
      <c r="S616" s="340"/>
      <c r="T616" s="340"/>
      <c r="U616" s="340"/>
      <c r="V616" s="340"/>
      <c r="W616" s="340"/>
      <c r="X616" s="340"/>
      <c r="Y616" s="340"/>
      <c r="Z616" s="340"/>
      <c r="AA616" s="340"/>
      <c r="AB616" s="340"/>
      <c r="AC616" s="340"/>
      <c r="AD616" s="340"/>
      <c r="AE616" s="340"/>
      <c r="AF616" s="340"/>
      <c r="AG616" s="340"/>
      <c r="AH616" s="340"/>
      <c r="AI616" s="340"/>
      <c r="AJ616" s="340"/>
      <c r="AK616" s="340"/>
      <c r="AL616" s="340"/>
      <c r="AM616" s="340"/>
      <c r="AN616" s="340" t="s">
        <v>709</v>
      </c>
      <c r="AO616" s="340" t="s">
        <v>1267</v>
      </c>
      <c r="AP616" s="340" t="s">
        <v>585</v>
      </c>
      <c r="AQ616" s="340" t="s">
        <v>198</v>
      </c>
      <c r="AR616" s="340" t="s">
        <v>613</v>
      </c>
      <c r="AS616" s="340" t="s">
        <v>613</v>
      </c>
      <c r="AT616" s="340" t="s">
        <v>125</v>
      </c>
      <c r="AU616" s="340"/>
      <c r="AV616" s="340"/>
      <c r="AW616" s="340"/>
    </row>
    <row r="617" spans="1:49" ht="15" thickBot="1" x14ac:dyDescent="0.4">
      <c r="A617" s="322" t="s">
        <v>36</v>
      </c>
      <c r="B617" s="322" t="s">
        <v>1193</v>
      </c>
      <c r="C617" s="349">
        <v>15</v>
      </c>
      <c r="D617" s="340">
        <v>270951739.97075999</v>
      </c>
      <c r="E617" s="341">
        <v>1</v>
      </c>
      <c r="F617" s="340">
        <v>4064276099.56141</v>
      </c>
      <c r="G617" s="340"/>
      <c r="H617" s="340"/>
      <c r="I617" s="340"/>
      <c r="J617" s="340">
        <v>270951739.97075999</v>
      </c>
      <c r="K617" s="340">
        <v>270951739.97075999</v>
      </c>
      <c r="L617" s="340">
        <v>270951739.97075999</v>
      </c>
      <c r="M617" s="340">
        <v>270951739.97075999</v>
      </c>
      <c r="N617" s="340">
        <v>270951739.97075999</v>
      </c>
      <c r="O617" s="340">
        <v>270951739.97075999</v>
      </c>
      <c r="P617" s="340">
        <v>270951739.97075999</v>
      </c>
      <c r="Q617" s="340">
        <v>270951739.97075999</v>
      </c>
      <c r="R617" s="340">
        <v>270951739.97075999</v>
      </c>
      <c r="S617" s="340">
        <v>270951739.97075999</v>
      </c>
      <c r="T617" s="340">
        <v>270951739.97075999</v>
      </c>
      <c r="U617" s="340">
        <v>270951739.97075999</v>
      </c>
      <c r="V617" s="340">
        <v>270951739.97075999</v>
      </c>
      <c r="W617" s="340">
        <v>270951739.97075999</v>
      </c>
      <c r="X617" s="340">
        <v>270951739.97075999</v>
      </c>
      <c r="Y617" s="340"/>
      <c r="Z617" s="340"/>
      <c r="AA617" s="340"/>
      <c r="AB617" s="340"/>
      <c r="AC617" s="340"/>
      <c r="AD617" s="340"/>
      <c r="AE617" s="340"/>
      <c r="AF617" s="340"/>
      <c r="AG617" s="340"/>
      <c r="AH617" s="340"/>
      <c r="AI617" s="340"/>
      <c r="AJ617" s="340"/>
      <c r="AK617" s="340"/>
      <c r="AL617" s="340"/>
      <c r="AM617" s="340"/>
      <c r="AN617" s="340" t="s">
        <v>709</v>
      </c>
      <c r="AO617" s="340" t="s">
        <v>1268</v>
      </c>
      <c r="AP617" s="340" t="s">
        <v>265</v>
      </c>
      <c r="AQ617" s="340" t="s">
        <v>265</v>
      </c>
      <c r="AR617" s="340" t="s">
        <v>265</v>
      </c>
      <c r="AS617" s="340" t="s">
        <v>265</v>
      </c>
      <c r="AT617" s="340" t="s">
        <v>265</v>
      </c>
      <c r="AU617" s="340"/>
      <c r="AV617" s="340"/>
      <c r="AW617" s="340"/>
    </row>
    <row r="618" spans="1:49" ht="15" thickBot="1" x14ac:dyDescent="0.4">
      <c r="A618" s="322" t="s">
        <v>685</v>
      </c>
      <c r="B618" s="322" t="s">
        <v>1194</v>
      </c>
      <c r="C618" s="349">
        <v>30</v>
      </c>
      <c r="D618" s="340">
        <v>243918.271865174</v>
      </c>
      <c r="E618" s="341">
        <v>0.8</v>
      </c>
      <c r="F618" s="340">
        <v>5854038.5247641802</v>
      </c>
      <c r="G618" s="340"/>
      <c r="H618" s="340"/>
      <c r="I618" s="340"/>
      <c r="J618" s="340">
        <v>195134.61749213899</v>
      </c>
      <c r="K618" s="340">
        <v>195134.61749213899</v>
      </c>
      <c r="L618" s="340">
        <v>195134.61749213899</v>
      </c>
      <c r="M618" s="340">
        <v>195134.61749213899</v>
      </c>
      <c r="N618" s="340">
        <v>195134.61749213899</v>
      </c>
      <c r="O618" s="340">
        <v>195134.61749213899</v>
      </c>
      <c r="P618" s="340">
        <v>195134.61749213899</v>
      </c>
      <c r="Q618" s="340">
        <v>195134.61749213899</v>
      </c>
      <c r="R618" s="340">
        <v>195134.61749213899</v>
      </c>
      <c r="S618" s="340">
        <v>195134.61749213899</v>
      </c>
      <c r="T618" s="340">
        <v>195134.61749213899</v>
      </c>
      <c r="U618" s="340">
        <v>195134.61749213899</v>
      </c>
      <c r="V618" s="340">
        <v>195134.61749213899</v>
      </c>
      <c r="W618" s="340">
        <v>195134.61749213899</v>
      </c>
      <c r="X618" s="340">
        <v>195134.61749213899</v>
      </c>
      <c r="Y618" s="340">
        <v>195134.61749213899</v>
      </c>
      <c r="Z618" s="340">
        <v>195134.61749213899</v>
      </c>
      <c r="AA618" s="340">
        <v>195134.61749213899</v>
      </c>
      <c r="AB618" s="340">
        <v>195134.61749213899</v>
      </c>
      <c r="AC618" s="340">
        <v>195134.61749213899</v>
      </c>
      <c r="AD618" s="340">
        <v>195134.61749213899</v>
      </c>
      <c r="AE618" s="340">
        <v>195134.61749213899</v>
      </c>
      <c r="AF618" s="340">
        <v>195134.61749213899</v>
      </c>
      <c r="AG618" s="340">
        <v>195134.61749213899</v>
      </c>
      <c r="AH618" s="340">
        <v>195134.61749213899</v>
      </c>
      <c r="AI618" s="340">
        <v>195134.61749213899</v>
      </c>
      <c r="AJ618" s="340">
        <v>195134.61749213899</v>
      </c>
      <c r="AK618" s="340">
        <v>195134.61749213899</v>
      </c>
      <c r="AL618" s="340">
        <v>195134.61749213899</v>
      </c>
      <c r="AM618" s="340">
        <v>195134.61749213899</v>
      </c>
      <c r="AN618" s="340" t="s">
        <v>709</v>
      </c>
      <c r="AO618" s="340" t="s">
        <v>1269</v>
      </c>
      <c r="AP618" s="340" t="s">
        <v>558</v>
      </c>
      <c r="AQ618" s="340" t="s">
        <v>268</v>
      </c>
      <c r="AR618" s="340" t="s">
        <v>347</v>
      </c>
      <c r="AS618" s="340" t="s">
        <v>347</v>
      </c>
      <c r="AT618" s="340" t="s">
        <v>685</v>
      </c>
      <c r="AU618" s="340"/>
      <c r="AV618" s="340"/>
      <c r="AW618" s="340"/>
    </row>
    <row r="619" spans="1:49" ht="15" thickBot="1" x14ac:dyDescent="0.4">
      <c r="A619" s="322" t="s">
        <v>685</v>
      </c>
      <c r="B619" s="322" t="s">
        <v>1195</v>
      </c>
      <c r="C619" s="349">
        <v>30</v>
      </c>
      <c r="D619" s="340">
        <v>200167.18267397699</v>
      </c>
      <c r="E619" s="341">
        <v>0.8</v>
      </c>
      <c r="F619" s="340">
        <v>4804012.3841754496</v>
      </c>
      <c r="G619" s="340"/>
      <c r="H619" s="340"/>
      <c r="I619" s="340"/>
      <c r="J619" s="340">
        <v>160133.74613918201</v>
      </c>
      <c r="K619" s="340">
        <v>160133.74613918201</v>
      </c>
      <c r="L619" s="340">
        <v>160133.74613918201</v>
      </c>
      <c r="M619" s="340">
        <v>160133.74613918201</v>
      </c>
      <c r="N619" s="340">
        <v>160133.74613918201</v>
      </c>
      <c r="O619" s="340">
        <v>160133.74613918201</v>
      </c>
      <c r="P619" s="340">
        <v>160133.74613918201</v>
      </c>
      <c r="Q619" s="340">
        <v>160133.74613918201</v>
      </c>
      <c r="R619" s="340">
        <v>160133.74613918201</v>
      </c>
      <c r="S619" s="340">
        <v>160133.74613918201</v>
      </c>
      <c r="T619" s="340">
        <v>160133.74613918201</v>
      </c>
      <c r="U619" s="340">
        <v>160133.74613918201</v>
      </c>
      <c r="V619" s="340">
        <v>160133.74613918201</v>
      </c>
      <c r="W619" s="340">
        <v>160133.74613918201</v>
      </c>
      <c r="X619" s="340">
        <v>160133.74613918201</v>
      </c>
      <c r="Y619" s="340">
        <v>160133.74613918201</v>
      </c>
      <c r="Z619" s="340">
        <v>160133.74613918201</v>
      </c>
      <c r="AA619" s="340">
        <v>160133.74613918201</v>
      </c>
      <c r="AB619" s="340">
        <v>160133.74613918201</v>
      </c>
      <c r="AC619" s="340">
        <v>160133.74613918201</v>
      </c>
      <c r="AD619" s="340">
        <v>160133.74613918201</v>
      </c>
      <c r="AE619" s="340">
        <v>160133.74613918201</v>
      </c>
      <c r="AF619" s="340">
        <v>160133.74613918201</v>
      </c>
      <c r="AG619" s="340">
        <v>160133.74613918201</v>
      </c>
      <c r="AH619" s="340">
        <v>160133.74613918201</v>
      </c>
      <c r="AI619" s="340">
        <v>160133.74613918201</v>
      </c>
      <c r="AJ619" s="340">
        <v>160133.74613918201</v>
      </c>
      <c r="AK619" s="340">
        <v>160133.74613918201</v>
      </c>
      <c r="AL619" s="340">
        <v>160133.74613918201</v>
      </c>
      <c r="AM619" s="340">
        <v>160133.74613918201</v>
      </c>
      <c r="AN619" s="340" t="s">
        <v>709</v>
      </c>
      <c r="AO619" s="340" t="s">
        <v>1269</v>
      </c>
      <c r="AP619" s="340" t="s">
        <v>558</v>
      </c>
      <c r="AQ619" s="340" t="s">
        <v>268</v>
      </c>
      <c r="AR619" s="340" t="s">
        <v>347</v>
      </c>
      <c r="AS619" s="340" t="s">
        <v>347</v>
      </c>
      <c r="AT619" s="340" t="s">
        <v>685</v>
      </c>
      <c r="AU619" s="340"/>
      <c r="AV619" s="340"/>
      <c r="AW619" s="340"/>
    </row>
    <row r="620" spans="1:49" ht="15" thickBot="1" x14ac:dyDescent="0.4">
      <c r="A620" s="322" t="s">
        <v>685</v>
      </c>
      <c r="B620" s="322" t="s">
        <v>1196</v>
      </c>
      <c r="C620" s="349">
        <v>30</v>
      </c>
      <c r="D620" s="340">
        <v>110877.3107004</v>
      </c>
      <c r="E620" s="341">
        <v>0.8</v>
      </c>
      <c r="F620" s="340">
        <v>2661055.4568096101</v>
      </c>
      <c r="G620" s="340"/>
      <c r="H620" s="340"/>
      <c r="I620" s="340"/>
      <c r="J620" s="340">
        <v>88701.848560320199</v>
      </c>
      <c r="K620" s="340">
        <v>88701.848560320199</v>
      </c>
      <c r="L620" s="340">
        <v>88701.848560320199</v>
      </c>
      <c r="M620" s="340">
        <v>88701.848560320199</v>
      </c>
      <c r="N620" s="340">
        <v>88701.848560320199</v>
      </c>
      <c r="O620" s="340">
        <v>88701.848560320199</v>
      </c>
      <c r="P620" s="340">
        <v>88701.848560320199</v>
      </c>
      <c r="Q620" s="340">
        <v>88701.848560320199</v>
      </c>
      <c r="R620" s="340">
        <v>88701.848560320199</v>
      </c>
      <c r="S620" s="340">
        <v>88701.848560320199</v>
      </c>
      <c r="T620" s="340">
        <v>88701.848560320199</v>
      </c>
      <c r="U620" s="340">
        <v>88701.848560320199</v>
      </c>
      <c r="V620" s="340">
        <v>88701.848560320199</v>
      </c>
      <c r="W620" s="340">
        <v>88701.848560320199</v>
      </c>
      <c r="X620" s="340">
        <v>88701.848560320199</v>
      </c>
      <c r="Y620" s="340">
        <v>88701.848560320199</v>
      </c>
      <c r="Z620" s="340">
        <v>88701.848560320199</v>
      </c>
      <c r="AA620" s="340">
        <v>88701.848560320199</v>
      </c>
      <c r="AB620" s="340">
        <v>88701.848560320199</v>
      </c>
      <c r="AC620" s="340">
        <v>88701.848560320199</v>
      </c>
      <c r="AD620" s="340">
        <v>88701.848560320199</v>
      </c>
      <c r="AE620" s="340">
        <v>88701.848560320199</v>
      </c>
      <c r="AF620" s="340">
        <v>88701.848560320199</v>
      </c>
      <c r="AG620" s="340">
        <v>88701.848560320199</v>
      </c>
      <c r="AH620" s="340">
        <v>88701.848560320199</v>
      </c>
      <c r="AI620" s="340">
        <v>88701.848560320199</v>
      </c>
      <c r="AJ620" s="340">
        <v>88701.848560320199</v>
      </c>
      <c r="AK620" s="340">
        <v>88701.848560320199</v>
      </c>
      <c r="AL620" s="340">
        <v>88701.848560320199</v>
      </c>
      <c r="AM620" s="340">
        <v>88701.848560320199</v>
      </c>
      <c r="AN620" s="340" t="s">
        <v>709</v>
      </c>
      <c r="AO620" s="340" t="s">
        <v>1269</v>
      </c>
      <c r="AP620" s="340" t="s">
        <v>558</v>
      </c>
      <c r="AQ620" s="340" t="s">
        <v>268</v>
      </c>
      <c r="AR620" s="340" t="s">
        <v>347</v>
      </c>
      <c r="AS620" s="340" t="s">
        <v>347</v>
      </c>
      <c r="AT620" s="340" t="s">
        <v>685</v>
      </c>
      <c r="AU620" s="340"/>
      <c r="AV620" s="340"/>
      <c r="AW620" s="340"/>
    </row>
    <row r="621" spans="1:49" ht="15" thickBot="1" x14ac:dyDescent="0.4">
      <c r="A621" s="322" t="s">
        <v>685</v>
      </c>
      <c r="B621" s="322" t="s">
        <v>1197</v>
      </c>
      <c r="C621" s="349">
        <v>15</v>
      </c>
      <c r="D621" s="340">
        <v>32700.369354593699</v>
      </c>
      <c r="E621" s="341">
        <v>0.8</v>
      </c>
      <c r="F621" s="340">
        <v>392404.43225512397</v>
      </c>
      <c r="G621" s="340"/>
      <c r="H621" s="340"/>
      <c r="I621" s="340"/>
      <c r="J621" s="340">
        <v>26160.295483674901</v>
      </c>
      <c r="K621" s="340">
        <v>26160.295483674901</v>
      </c>
      <c r="L621" s="340">
        <v>26160.295483674901</v>
      </c>
      <c r="M621" s="340">
        <v>26160.295483674901</v>
      </c>
      <c r="N621" s="340">
        <v>26160.295483674901</v>
      </c>
      <c r="O621" s="340">
        <v>26160.295483674901</v>
      </c>
      <c r="P621" s="340">
        <v>26160.295483674901</v>
      </c>
      <c r="Q621" s="340">
        <v>26160.295483674901</v>
      </c>
      <c r="R621" s="340">
        <v>26160.295483674901</v>
      </c>
      <c r="S621" s="340">
        <v>26160.295483674901</v>
      </c>
      <c r="T621" s="340">
        <v>26160.295483674901</v>
      </c>
      <c r="U621" s="340">
        <v>26160.295483674901</v>
      </c>
      <c r="V621" s="340">
        <v>26160.295483674901</v>
      </c>
      <c r="W621" s="340">
        <v>26160.295483674901</v>
      </c>
      <c r="X621" s="340">
        <v>26160.295483674901</v>
      </c>
      <c r="Y621" s="340"/>
      <c r="Z621" s="340"/>
      <c r="AA621" s="340"/>
      <c r="AB621" s="340"/>
      <c r="AC621" s="340"/>
      <c r="AD621" s="340"/>
      <c r="AE621" s="340"/>
      <c r="AF621" s="340"/>
      <c r="AG621" s="340"/>
      <c r="AH621" s="340"/>
      <c r="AI621" s="340"/>
      <c r="AJ621" s="340"/>
      <c r="AK621" s="340"/>
      <c r="AL621" s="340"/>
      <c r="AM621" s="340"/>
      <c r="AN621" s="340" t="s">
        <v>709</v>
      </c>
      <c r="AO621" s="340" t="s">
        <v>1269</v>
      </c>
      <c r="AP621" s="340" t="s">
        <v>558</v>
      </c>
      <c r="AQ621" s="340" t="s">
        <v>268</v>
      </c>
      <c r="AR621" s="340" t="s">
        <v>347</v>
      </c>
      <c r="AS621" s="340" t="s">
        <v>347</v>
      </c>
      <c r="AT621" s="340" t="s">
        <v>685</v>
      </c>
      <c r="AU621" s="340"/>
      <c r="AV621" s="340"/>
      <c r="AW621" s="340"/>
    </row>
    <row r="622" spans="1:49" ht="15" thickBot="1" x14ac:dyDescent="0.4">
      <c r="A622" s="322" t="s">
        <v>23</v>
      </c>
      <c r="B622" s="322" t="s">
        <v>1052</v>
      </c>
      <c r="C622" s="349">
        <v>25</v>
      </c>
      <c r="D622" s="340">
        <v>3625571.8839818598</v>
      </c>
      <c r="E622" s="341">
        <v>29.31</v>
      </c>
      <c r="F622" s="340">
        <v>90639297.099546805</v>
      </c>
      <c r="G622" s="340"/>
      <c r="H622" s="340"/>
      <c r="I622" s="340"/>
      <c r="J622" s="340">
        <v>3625571.8839818598</v>
      </c>
      <c r="K622" s="340">
        <v>3625571.8839818598</v>
      </c>
      <c r="L622" s="340">
        <v>3625571.8839818598</v>
      </c>
      <c r="M622" s="340">
        <v>3625571.8839818598</v>
      </c>
      <c r="N622" s="340">
        <v>3625571.8839818598</v>
      </c>
      <c r="O622" s="340">
        <v>3625571.8839818598</v>
      </c>
      <c r="P622" s="340">
        <v>3625571.8839818598</v>
      </c>
      <c r="Q622" s="340">
        <v>3625571.8839818598</v>
      </c>
      <c r="R622" s="340">
        <v>3625571.8839818598</v>
      </c>
      <c r="S622" s="340">
        <v>3625571.8839818598</v>
      </c>
      <c r="T622" s="340">
        <v>3625571.8839818598</v>
      </c>
      <c r="U622" s="340">
        <v>3625571.8839818598</v>
      </c>
      <c r="V622" s="340">
        <v>3625571.8839818598</v>
      </c>
      <c r="W622" s="340">
        <v>3625571.8839818598</v>
      </c>
      <c r="X622" s="340">
        <v>3625571.8839818598</v>
      </c>
      <c r="Y622" s="340">
        <v>3625571.8839818598</v>
      </c>
      <c r="Z622" s="340">
        <v>3625571.8839818598</v>
      </c>
      <c r="AA622" s="340">
        <v>3625571.8839818598</v>
      </c>
      <c r="AB622" s="340">
        <v>3625571.8839818598</v>
      </c>
      <c r="AC622" s="340">
        <v>3625571.8839818598</v>
      </c>
      <c r="AD622" s="340">
        <v>3625571.8839818598</v>
      </c>
      <c r="AE622" s="340">
        <v>3625571.8839818598</v>
      </c>
      <c r="AF622" s="340">
        <v>3625571.8839818598</v>
      </c>
      <c r="AG622" s="340">
        <v>3625571.8839818598</v>
      </c>
      <c r="AH622" s="340">
        <v>3625571.8839818598</v>
      </c>
      <c r="AI622" s="340"/>
      <c r="AJ622" s="340"/>
      <c r="AK622" s="340"/>
      <c r="AL622" s="340"/>
      <c r="AM622" s="340"/>
      <c r="AN622" s="340" t="s">
        <v>1198</v>
      </c>
      <c r="AO622" s="340" t="s">
        <v>1250</v>
      </c>
      <c r="AP622" s="340" t="s">
        <v>564</v>
      </c>
      <c r="AQ622" s="340" t="s">
        <v>199</v>
      </c>
      <c r="AR622" s="340" t="s">
        <v>622</v>
      </c>
      <c r="AS622" s="340" t="s">
        <v>622</v>
      </c>
      <c r="AT622" s="340" t="s">
        <v>23</v>
      </c>
      <c r="AU622" s="340" t="s">
        <v>256</v>
      </c>
      <c r="AV622" s="340" t="s">
        <v>199</v>
      </c>
      <c r="AW622" s="340">
        <v>1</v>
      </c>
    </row>
    <row r="623" spans="1:49" ht="15" thickBot="1" x14ac:dyDescent="0.4">
      <c r="A623" s="322" t="s">
        <v>23</v>
      </c>
      <c r="B623" s="322" t="s">
        <v>1054</v>
      </c>
      <c r="C623" s="349">
        <v>25</v>
      </c>
      <c r="D623" s="340">
        <v>186906.994474865</v>
      </c>
      <c r="E623" s="341">
        <v>29.31</v>
      </c>
      <c r="F623" s="340">
        <v>4672674.8618716504</v>
      </c>
      <c r="G623" s="340"/>
      <c r="H623" s="340"/>
      <c r="I623" s="340"/>
      <c r="J623" s="340">
        <v>186906.994474865</v>
      </c>
      <c r="K623" s="340">
        <v>186906.994474865</v>
      </c>
      <c r="L623" s="340">
        <v>186906.994474865</v>
      </c>
      <c r="M623" s="340">
        <v>186906.994474865</v>
      </c>
      <c r="N623" s="340">
        <v>186906.994474865</v>
      </c>
      <c r="O623" s="340">
        <v>186906.994474865</v>
      </c>
      <c r="P623" s="340">
        <v>186906.994474865</v>
      </c>
      <c r="Q623" s="340">
        <v>186906.994474865</v>
      </c>
      <c r="R623" s="340">
        <v>186906.994474865</v>
      </c>
      <c r="S623" s="340">
        <v>186906.994474865</v>
      </c>
      <c r="T623" s="340">
        <v>186906.994474865</v>
      </c>
      <c r="U623" s="340">
        <v>186906.994474865</v>
      </c>
      <c r="V623" s="340">
        <v>186906.994474865</v>
      </c>
      <c r="W623" s="340">
        <v>186906.994474865</v>
      </c>
      <c r="X623" s="340">
        <v>186906.994474865</v>
      </c>
      <c r="Y623" s="340">
        <v>186906.994474865</v>
      </c>
      <c r="Z623" s="340">
        <v>186906.994474865</v>
      </c>
      <c r="AA623" s="340">
        <v>186906.994474865</v>
      </c>
      <c r="AB623" s="340">
        <v>186906.994474865</v>
      </c>
      <c r="AC623" s="340">
        <v>186906.994474865</v>
      </c>
      <c r="AD623" s="340">
        <v>186906.994474865</v>
      </c>
      <c r="AE623" s="340">
        <v>186906.994474865</v>
      </c>
      <c r="AF623" s="340">
        <v>186906.994474865</v>
      </c>
      <c r="AG623" s="340">
        <v>186906.994474865</v>
      </c>
      <c r="AH623" s="340">
        <v>186906.994474865</v>
      </c>
      <c r="AI623" s="340"/>
      <c r="AJ623" s="340"/>
      <c r="AK623" s="340"/>
      <c r="AL623" s="340"/>
      <c r="AM623" s="340"/>
      <c r="AN623" s="340" t="s">
        <v>1198</v>
      </c>
      <c r="AO623" s="340" t="s">
        <v>1250</v>
      </c>
      <c r="AP623" s="340" t="s">
        <v>564</v>
      </c>
      <c r="AQ623" s="340" t="s">
        <v>199</v>
      </c>
      <c r="AR623" s="340" t="s">
        <v>622</v>
      </c>
      <c r="AS623" s="340" t="s">
        <v>622</v>
      </c>
      <c r="AT623" s="340" t="s">
        <v>23</v>
      </c>
      <c r="AU623" s="340" t="s">
        <v>256</v>
      </c>
      <c r="AV623" s="340" t="s">
        <v>199</v>
      </c>
      <c r="AW623" s="340">
        <v>1</v>
      </c>
    </row>
    <row r="624" spans="1:49" ht="15" thickBot="1" x14ac:dyDescent="0.4">
      <c r="A624" s="322" t="s">
        <v>23</v>
      </c>
      <c r="B624" s="322" t="s">
        <v>840</v>
      </c>
      <c r="C624" s="349">
        <v>25</v>
      </c>
      <c r="D624" s="340">
        <v>7767.3330414510201</v>
      </c>
      <c r="E624" s="341">
        <v>29.31</v>
      </c>
      <c r="F624" s="340">
        <v>145167.34215542299</v>
      </c>
      <c r="G624" s="340"/>
      <c r="H624" s="340"/>
      <c r="I624" s="340"/>
      <c r="J624" s="340">
        <v>7767.3330414510201</v>
      </c>
      <c r="K624" s="340">
        <v>7767.3330414510201</v>
      </c>
      <c r="L624" s="340">
        <v>7767.3330414510201</v>
      </c>
      <c r="M624" s="340">
        <v>7767.3330414510201</v>
      </c>
      <c r="N624" s="340">
        <v>7767.3330414510201</v>
      </c>
      <c r="O624" s="340">
        <v>7767.3330414510201</v>
      </c>
      <c r="P624" s="340">
        <v>7767.3330414510201</v>
      </c>
      <c r="Q624" s="340">
        <v>7767.3330414510201</v>
      </c>
      <c r="R624" s="340">
        <v>4884.03987198913</v>
      </c>
      <c r="S624" s="340">
        <v>4884.03987198913</v>
      </c>
      <c r="T624" s="340">
        <v>4884.03987198913</v>
      </c>
      <c r="U624" s="340">
        <v>4884.03987198913</v>
      </c>
      <c r="V624" s="340">
        <v>4884.03987198913</v>
      </c>
      <c r="W624" s="340">
        <v>4884.03987198913</v>
      </c>
      <c r="X624" s="340">
        <v>4884.03987198913</v>
      </c>
      <c r="Y624" s="340">
        <v>4884.03987198913</v>
      </c>
      <c r="Z624" s="340">
        <v>4884.03987198913</v>
      </c>
      <c r="AA624" s="340">
        <v>4884.03987198913</v>
      </c>
      <c r="AB624" s="340">
        <v>4884.03987198913</v>
      </c>
      <c r="AC624" s="340">
        <v>4884.03987198913</v>
      </c>
      <c r="AD624" s="340">
        <v>4884.03987198913</v>
      </c>
      <c r="AE624" s="340">
        <v>4884.03987198913</v>
      </c>
      <c r="AF624" s="340">
        <v>4884.03987198913</v>
      </c>
      <c r="AG624" s="340">
        <v>4884.03987198913</v>
      </c>
      <c r="AH624" s="340">
        <v>4884.03987198913</v>
      </c>
      <c r="AI624" s="340"/>
      <c r="AJ624" s="340"/>
      <c r="AK624" s="340"/>
      <c r="AL624" s="340"/>
      <c r="AM624" s="340"/>
      <c r="AN624" s="340" t="s">
        <v>1198</v>
      </c>
      <c r="AO624" s="340" t="s">
        <v>1262</v>
      </c>
      <c r="AP624" s="340" t="s">
        <v>591</v>
      </c>
      <c r="AQ624" s="340" t="s">
        <v>199</v>
      </c>
      <c r="AR624" s="340" t="s">
        <v>622</v>
      </c>
      <c r="AS624" s="340" t="s">
        <v>622</v>
      </c>
      <c r="AT624" s="340" t="s">
        <v>23</v>
      </c>
      <c r="AU624" s="340" t="s">
        <v>256</v>
      </c>
      <c r="AV624" s="340" t="s">
        <v>199</v>
      </c>
      <c r="AW624" s="340">
        <v>1</v>
      </c>
    </row>
    <row r="625" spans="1:49" ht="15" thickBot="1" x14ac:dyDescent="0.4">
      <c r="A625" s="322" t="s">
        <v>23</v>
      </c>
      <c r="B625" s="322" t="s">
        <v>841</v>
      </c>
      <c r="C625" s="349">
        <v>25</v>
      </c>
      <c r="D625" s="340">
        <v>1932.6693164968999</v>
      </c>
      <c r="E625" s="341">
        <v>29.31</v>
      </c>
      <c r="F625" s="340">
        <v>48316.732912422398</v>
      </c>
      <c r="G625" s="340"/>
      <c r="H625" s="340"/>
      <c r="I625" s="340"/>
      <c r="J625" s="340">
        <v>1932.6693164968999</v>
      </c>
      <c r="K625" s="340">
        <v>1932.6693164968999</v>
      </c>
      <c r="L625" s="340">
        <v>1932.6693164968999</v>
      </c>
      <c r="M625" s="340">
        <v>1932.6693164968999</v>
      </c>
      <c r="N625" s="340">
        <v>1932.6693164968999</v>
      </c>
      <c r="O625" s="340">
        <v>1932.6693164968999</v>
      </c>
      <c r="P625" s="340">
        <v>1932.6693164968999</v>
      </c>
      <c r="Q625" s="340">
        <v>1932.6693164968999</v>
      </c>
      <c r="R625" s="340">
        <v>1932.6693164968999</v>
      </c>
      <c r="S625" s="340">
        <v>1932.6693164968999</v>
      </c>
      <c r="T625" s="340">
        <v>1932.6693164968999</v>
      </c>
      <c r="U625" s="340">
        <v>1932.6693164968999</v>
      </c>
      <c r="V625" s="340">
        <v>1932.6693164968999</v>
      </c>
      <c r="W625" s="340">
        <v>1932.6693164968999</v>
      </c>
      <c r="X625" s="340">
        <v>1932.6693164968999</v>
      </c>
      <c r="Y625" s="340">
        <v>1932.6693164968999</v>
      </c>
      <c r="Z625" s="340">
        <v>1932.6693164968999</v>
      </c>
      <c r="AA625" s="340">
        <v>1932.6693164968999</v>
      </c>
      <c r="AB625" s="340">
        <v>1932.6693164968999</v>
      </c>
      <c r="AC625" s="340">
        <v>1932.6693164968999</v>
      </c>
      <c r="AD625" s="340">
        <v>1932.6693164968999</v>
      </c>
      <c r="AE625" s="340">
        <v>1932.6693164968999</v>
      </c>
      <c r="AF625" s="340">
        <v>1932.6693164968999</v>
      </c>
      <c r="AG625" s="340">
        <v>1932.6693164968999</v>
      </c>
      <c r="AH625" s="340">
        <v>1932.6693164968999</v>
      </c>
      <c r="AI625" s="340"/>
      <c r="AJ625" s="340"/>
      <c r="AK625" s="340"/>
      <c r="AL625" s="340"/>
      <c r="AM625" s="340"/>
      <c r="AN625" s="340" t="s">
        <v>1198</v>
      </c>
      <c r="AO625" s="340" t="s">
        <v>1262</v>
      </c>
      <c r="AP625" s="340" t="s">
        <v>591</v>
      </c>
      <c r="AQ625" s="340" t="s">
        <v>199</v>
      </c>
      <c r="AR625" s="340" t="s">
        <v>622</v>
      </c>
      <c r="AS625" s="340" t="s">
        <v>622</v>
      </c>
      <c r="AT625" s="340" t="s">
        <v>23</v>
      </c>
      <c r="AU625" s="340" t="s">
        <v>256</v>
      </c>
      <c r="AV625" s="340" t="s">
        <v>199</v>
      </c>
      <c r="AW625" s="340">
        <v>1</v>
      </c>
    </row>
    <row r="626" spans="1:49" ht="15" thickBot="1" x14ac:dyDescent="0.4">
      <c r="A626" s="322" t="s">
        <v>23</v>
      </c>
      <c r="B626" s="322" t="s">
        <v>1058</v>
      </c>
      <c r="C626" s="349">
        <v>23.444156150454202</v>
      </c>
      <c r="D626" s="340">
        <v>723662.66075795598</v>
      </c>
      <c r="E626" s="341">
        <v>29.31</v>
      </c>
      <c r="F626" s="340">
        <v>17058162.314245701</v>
      </c>
      <c r="G626" s="340"/>
      <c r="H626" s="340"/>
      <c r="I626" s="340"/>
      <c r="J626" s="340">
        <v>723662.66075795598</v>
      </c>
      <c r="K626" s="340">
        <v>723662.66075795598</v>
      </c>
      <c r="L626" s="340">
        <v>723662.66075795598</v>
      </c>
      <c r="M626" s="340">
        <v>723662.66075795598</v>
      </c>
      <c r="N626" s="340">
        <v>723662.66075795598</v>
      </c>
      <c r="O626" s="340">
        <v>723662.66075795598</v>
      </c>
      <c r="P626" s="340">
        <v>723662.66075795598</v>
      </c>
      <c r="Q626" s="340">
        <v>723662.66075795598</v>
      </c>
      <c r="R626" s="340">
        <v>723662.66075795598</v>
      </c>
      <c r="S626" s="340">
        <v>723662.66075795598</v>
      </c>
      <c r="T626" s="340">
        <v>723662.66075795598</v>
      </c>
      <c r="U626" s="340">
        <v>723662.66075795598</v>
      </c>
      <c r="V626" s="340">
        <v>723662.66075795598</v>
      </c>
      <c r="W626" s="340">
        <v>723662.66075795598</v>
      </c>
      <c r="X626" s="340">
        <v>723662.66075795598</v>
      </c>
      <c r="Y626" s="340">
        <v>723662.66075795598</v>
      </c>
      <c r="Z626" s="340">
        <v>723662.66075795598</v>
      </c>
      <c r="AA626" s="340">
        <v>723662.66075795598</v>
      </c>
      <c r="AB626" s="340">
        <v>723662.66075795598</v>
      </c>
      <c r="AC626" s="340">
        <v>723662.66075795598</v>
      </c>
      <c r="AD626" s="340">
        <v>723662.66075795598</v>
      </c>
      <c r="AE626" s="340">
        <v>465311.60958215501</v>
      </c>
      <c r="AF626" s="340">
        <v>465311.60958215501</v>
      </c>
      <c r="AG626" s="340">
        <v>465311.60958215501</v>
      </c>
      <c r="AH626" s="340">
        <v>465311.60958215501</v>
      </c>
      <c r="AI626" s="340"/>
      <c r="AJ626" s="340"/>
      <c r="AK626" s="340"/>
      <c r="AL626" s="340"/>
      <c r="AM626" s="340"/>
      <c r="AN626" s="340" t="s">
        <v>1198</v>
      </c>
      <c r="AO626" s="340" t="s">
        <v>1251</v>
      </c>
      <c r="AP626" s="340" t="s">
        <v>564</v>
      </c>
      <c r="AQ626" s="340" t="s">
        <v>199</v>
      </c>
      <c r="AR626" s="340" t="s">
        <v>347</v>
      </c>
      <c r="AS626" s="340" t="s">
        <v>347</v>
      </c>
      <c r="AT626" s="340" t="s">
        <v>125</v>
      </c>
      <c r="AU626" s="340" t="s">
        <v>256</v>
      </c>
      <c r="AV626" s="340" t="s">
        <v>199</v>
      </c>
      <c r="AW626" s="340">
        <v>1</v>
      </c>
    </row>
    <row r="627" spans="1:49" ht="15" thickBot="1" x14ac:dyDescent="0.4">
      <c r="A627" s="322" t="s">
        <v>23</v>
      </c>
      <c r="B627" s="322" t="s">
        <v>369</v>
      </c>
      <c r="C627" s="349">
        <v>20</v>
      </c>
      <c r="D627" s="340">
        <v>19143064.440000001</v>
      </c>
      <c r="E627" s="341">
        <v>29.31</v>
      </c>
      <c r="F627" s="340">
        <v>382861288.80000001</v>
      </c>
      <c r="G627" s="340"/>
      <c r="H627" s="340"/>
      <c r="I627" s="340"/>
      <c r="J627" s="340">
        <v>19143064.440000001</v>
      </c>
      <c r="K627" s="340">
        <v>19143064.440000001</v>
      </c>
      <c r="L627" s="340">
        <v>19143064.440000001</v>
      </c>
      <c r="M627" s="340">
        <v>19143064.440000001</v>
      </c>
      <c r="N627" s="340">
        <v>19143064.440000001</v>
      </c>
      <c r="O627" s="340">
        <v>19143064.440000001</v>
      </c>
      <c r="P627" s="340">
        <v>19143064.440000001</v>
      </c>
      <c r="Q627" s="340">
        <v>19143064.440000001</v>
      </c>
      <c r="R627" s="340">
        <v>19143064.440000001</v>
      </c>
      <c r="S627" s="340">
        <v>19143064.440000001</v>
      </c>
      <c r="T627" s="340">
        <v>19143064.440000001</v>
      </c>
      <c r="U627" s="340">
        <v>19143064.440000001</v>
      </c>
      <c r="V627" s="340">
        <v>19143064.440000001</v>
      </c>
      <c r="W627" s="340">
        <v>19143064.440000001</v>
      </c>
      <c r="X627" s="340">
        <v>19143064.440000001</v>
      </c>
      <c r="Y627" s="340">
        <v>19143064.440000001</v>
      </c>
      <c r="Z627" s="340">
        <v>19143064.440000001</v>
      </c>
      <c r="AA627" s="340">
        <v>19143064.440000001</v>
      </c>
      <c r="AB627" s="340">
        <v>19143064.440000001</v>
      </c>
      <c r="AC627" s="340">
        <v>19143064.440000001</v>
      </c>
      <c r="AD627" s="340"/>
      <c r="AE627" s="340"/>
      <c r="AF627" s="340"/>
      <c r="AG627" s="340"/>
      <c r="AH627" s="340"/>
      <c r="AI627" s="340"/>
      <c r="AJ627" s="340"/>
      <c r="AK627" s="340"/>
      <c r="AL627" s="340"/>
      <c r="AM627" s="340"/>
      <c r="AN627" s="340" t="s">
        <v>1198</v>
      </c>
      <c r="AO627" s="340" t="s">
        <v>1240</v>
      </c>
      <c r="AP627" s="340" t="s">
        <v>449</v>
      </c>
      <c r="AQ627" s="340" t="s">
        <v>563</v>
      </c>
      <c r="AR627" s="340" t="s">
        <v>369</v>
      </c>
      <c r="AS627" s="340" t="s">
        <v>369</v>
      </c>
      <c r="AT627" s="340" t="s">
        <v>329</v>
      </c>
      <c r="AU627" s="340" t="s">
        <v>256</v>
      </c>
      <c r="AV627" s="340" t="s">
        <v>199</v>
      </c>
      <c r="AW627" s="340">
        <v>1</v>
      </c>
    </row>
    <row r="628" spans="1:49" ht="15" thickBot="1" x14ac:dyDescent="0.4">
      <c r="A628" s="322" t="s">
        <v>329</v>
      </c>
      <c r="B628" s="322" t="s">
        <v>1012</v>
      </c>
      <c r="C628" s="349">
        <v>20</v>
      </c>
      <c r="D628" s="340">
        <v>4914641.5595283704</v>
      </c>
      <c r="E628" s="341">
        <v>29.31</v>
      </c>
      <c r="F628" s="340">
        <v>96519823.766253501</v>
      </c>
      <c r="G628" s="340"/>
      <c r="H628" s="340"/>
      <c r="I628" s="340"/>
      <c r="J628" s="340">
        <v>4914641.5595283704</v>
      </c>
      <c r="K628" s="340">
        <v>4914641.5595283704</v>
      </c>
      <c r="L628" s="340">
        <v>4914641.5595283704</v>
      </c>
      <c r="M628" s="340">
        <v>4914641.5595283704</v>
      </c>
      <c r="N628" s="340">
        <v>4914641.5595283704</v>
      </c>
      <c r="O628" s="340">
        <v>4914641.5595283704</v>
      </c>
      <c r="P628" s="340">
        <v>4914641.5595283704</v>
      </c>
      <c r="Q628" s="340">
        <v>4914641.5595283704</v>
      </c>
      <c r="R628" s="340">
        <v>4914641.5595283704</v>
      </c>
      <c r="S628" s="340">
        <v>4914641.5595283704</v>
      </c>
      <c r="T628" s="340">
        <v>4864418.8956409199</v>
      </c>
      <c r="U628" s="340">
        <v>4864418.8956409199</v>
      </c>
      <c r="V628" s="340">
        <v>4864418.8956409199</v>
      </c>
      <c r="W628" s="340">
        <v>4682878.7834352804</v>
      </c>
      <c r="X628" s="340">
        <v>4682878.7834352804</v>
      </c>
      <c r="Y628" s="340">
        <v>4682878.7834352804</v>
      </c>
      <c r="Z628" s="340">
        <v>4682878.7834352804</v>
      </c>
      <c r="AA628" s="340">
        <v>4682878.7834352804</v>
      </c>
      <c r="AB628" s="340">
        <v>4682878.7834352804</v>
      </c>
      <c r="AC628" s="340">
        <v>4682878.7834352804</v>
      </c>
      <c r="AD628" s="340"/>
      <c r="AE628" s="340"/>
      <c r="AF628" s="340"/>
      <c r="AG628" s="340"/>
      <c r="AH628" s="340"/>
      <c r="AI628" s="340"/>
      <c r="AJ628" s="340"/>
      <c r="AK628" s="340"/>
      <c r="AL628" s="340"/>
      <c r="AM628" s="340"/>
      <c r="AN628" s="340" t="s">
        <v>1198</v>
      </c>
      <c r="AO628" s="340" t="s">
        <v>1250</v>
      </c>
      <c r="AP628" s="340" t="s">
        <v>564</v>
      </c>
      <c r="AQ628" s="340" t="s">
        <v>199</v>
      </c>
      <c r="AR628" s="340" t="s">
        <v>370</v>
      </c>
      <c r="AS628" s="340" t="s">
        <v>370</v>
      </c>
      <c r="AT628" s="340" t="s">
        <v>329</v>
      </c>
      <c r="AU628" s="340" t="s">
        <v>256</v>
      </c>
      <c r="AV628" s="340" t="s">
        <v>199</v>
      </c>
      <c r="AW628" s="340">
        <v>1</v>
      </c>
    </row>
    <row r="629" spans="1:49" ht="15" thickBot="1" x14ac:dyDescent="0.4">
      <c r="A629" s="322" t="s">
        <v>329</v>
      </c>
      <c r="B629" s="322" t="s">
        <v>1024</v>
      </c>
      <c r="C629" s="349">
        <v>20</v>
      </c>
      <c r="D629" s="340">
        <v>1154657.5550583301</v>
      </c>
      <c r="E629" s="341">
        <v>29.31</v>
      </c>
      <c r="F629" s="340">
        <v>22413940.774661701</v>
      </c>
      <c r="G629" s="340"/>
      <c r="H629" s="340"/>
      <c r="I629" s="340"/>
      <c r="J629" s="340">
        <v>1154657.5550583301</v>
      </c>
      <c r="K629" s="340">
        <v>1154657.5550583301</v>
      </c>
      <c r="L629" s="340">
        <v>1154657.5550583301</v>
      </c>
      <c r="M629" s="340">
        <v>1154657.5550583301</v>
      </c>
      <c r="N629" s="340">
        <v>1154657.5550583301</v>
      </c>
      <c r="O629" s="340">
        <v>1154657.5550583301</v>
      </c>
      <c r="P629" s="340">
        <v>1154657.5550583301</v>
      </c>
      <c r="Q629" s="340">
        <v>1154657.5550583301</v>
      </c>
      <c r="R629" s="340">
        <v>1154657.5550583301</v>
      </c>
      <c r="S629" s="340">
        <v>1154657.5550583301</v>
      </c>
      <c r="T629" s="340">
        <v>1086736.52240784</v>
      </c>
      <c r="U629" s="340">
        <v>1086736.52240784</v>
      </c>
      <c r="V629" s="340">
        <v>1086736.52240784</v>
      </c>
      <c r="W629" s="340">
        <v>1086736.52240784</v>
      </c>
      <c r="X629" s="340">
        <v>1086736.52240784</v>
      </c>
      <c r="Y629" s="340">
        <v>1086736.52240784</v>
      </c>
      <c r="Z629" s="340">
        <v>1086736.52240784</v>
      </c>
      <c r="AA629" s="340">
        <v>1086736.52240784</v>
      </c>
      <c r="AB629" s="340">
        <v>1086736.52240784</v>
      </c>
      <c r="AC629" s="340">
        <v>1086736.52240784</v>
      </c>
      <c r="AD629" s="340"/>
      <c r="AE629" s="340"/>
      <c r="AF629" s="340"/>
      <c r="AG629" s="340"/>
      <c r="AH629" s="340"/>
      <c r="AI629" s="340"/>
      <c r="AJ629" s="340"/>
      <c r="AK629" s="340"/>
      <c r="AL629" s="340"/>
      <c r="AM629" s="340"/>
      <c r="AN629" s="340" t="s">
        <v>1198</v>
      </c>
      <c r="AO629" s="340" t="s">
        <v>1250</v>
      </c>
      <c r="AP629" s="340" t="s">
        <v>564</v>
      </c>
      <c r="AQ629" s="340" t="s">
        <v>199</v>
      </c>
      <c r="AR629" s="340" t="s">
        <v>370</v>
      </c>
      <c r="AS629" s="340" t="s">
        <v>370</v>
      </c>
      <c r="AT629" s="340" t="s">
        <v>329</v>
      </c>
      <c r="AU629" s="340" t="s">
        <v>256</v>
      </c>
      <c r="AV629" s="340" t="s">
        <v>199</v>
      </c>
      <c r="AW629" s="340">
        <v>1</v>
      </c>
    </row>
    <row r="630" spans="1:49" ht="15" thickBot="1" x14ac:dyDescent="0.4">
      <c r="A630" s="322" t="s">
        <v>329</v>
      </c>
      <c r="B630" s="322" t="s">
        <v>1028</v>
      </c>
      <c r="C630" s="349">
        <v>20</v>
      </c>
      <c r="D630" s="340">
        <v>13616.3765845709</v>
      </c>
      <c r="E630" s="341">
        <v>29.31</v>
      </c>
      <c r="F630" s="340">
        <v>260703.795582639</v>
      </c>
      <c r="G630" s="340"/>
      <c r="H630" s="340"/>
      <c r="I630" s="340"/>
      <c r="J630" s="340">
        <v>13616.3765845709</v>
      </c>
      <c r="K630" s="340">
        <v>13616.3765845709</v>
      </c>
      <c r="L630" s="340">
        <v>13616.3765845709</v>
      </c>
      <c r="M630" s="340">
        <v>13616.3765845709</v>
      </c>
      <c r="N630" s="340">
        <v>13616.3765845709</v>
      </c>
      <c r="O630" s="340">
        <v>13616.3765845709</v>
      </c>
      <c r="P630" s="340">
        <v>13616.3765845709</v>
      </c>
      <c r="Q630" s="340">
        <v>13616.3765845709</v>
      </c>
      <c r="R630" s="340">
        <v>13616.3765845709</v>
      </c>
      <c r="S630" s="340">
        <v>13616.3765845709</v>
      </c>
      <c r="T630" s="340">
        <v>13616.3765845709</v>
      </c>
      <c r="U630" s="340">
        <v>13616.3765845709</v>
      </c>
      <c r="V630" s="340">
        <v>13616.3765845709</v>
      </c>
      <c r="W630" s="340">
        <v>11955.8428547452</v>
      </c>
      <c r="X630" s="340">
        <v>11955.8428547452</v>
      </c>
      <c r="Y630" s="340">
        <v>11955.8428547452</v>
      </c>
      <c r="Z630" s="340">
        <v>11955.8428547452</v>
      </c>
      <c r="AA630" s="340">
        <v>11955.8428547452</v>
      </c>
      <c r="AB630" s="340">
        <v>11955.8428547452</v>
      </c>
      <c r="AC630" s="340">
        <v>11955.8428547452</v>
      </c>
      <c r="AD630" s="340"/>
      <c r="AE630" s="340"/>
      <c r="AF630" s="340"/>
      <c r="AG630" s="340"/>
      <c r="AH630" s="340"/>
      <c r="AI630" s="340"/>
      <c r="AJ630" s="340"/>
      <c r="AK630" s="340"/>
      <c r="AL630" s="340"/>
      <c r="AM630" s="340"/>
      <c r="AN630" s="340" t="s">
        <v>1198</v>
      </c>
      <c r="AO630" s="340" t="s">
        <v>1250</v>
      </c>
      <c r="AP630" s="340" t="s">
        <v>564</v>
      </c>
      <c r="AQ630" s="340" t="s">
        <v>199</v>
      </c>
      <c r="AR630" s="340" t="s">
        <v>370</v>
      </c>
      <c r="AS630" s="340" t="s">
        <v>370</v>
      </c>
      <c r="AT630" s="340" t="s">
        <v>329</v>
      </c>
      <c r="AU630" s="340" t="s">
        <v>256</v>
      </c>
      <c r="AV630" s="340" t="s">
        <v>199</v>
      </c>
      <c r="AW630" s="340">
        <v>1</v>
      </c>
    </row>
    <row r="631" spans="1:49" ht="15" thickBot="1" x14ac:dyDescent="0.4">
      <c r="A631" s="322" t="s">
        <v>329</v>
      </c>
      <c r="B631" s="322" t="s">
        <v>1045</v>
      </c>
      <c r="C631" s="349">
        <v>20</v>
      </c>
      <c r="D631" s="340">
        <v>30626.605200000002</v>
      </c>
      <c r="E631" s="341">
        <v>29.31</v>
      </c>
      <c r="F631" s="340">
        <v>612532.10400000005</v>
      </c>
      <c r="G631" s="340"/>
      <c r="H631" s="340"/>
      <c r="I631" s="340"/>
      <c r="J631" s="340">
        <v>30626.605200000002</v>
      </c>
      <c r="K631" s="340">
        <v>30626.605200000002</v>
      </c>
      <c r="L631" s="340">
        <v>30626.605200000002</v>
      </c>
      <c r="M631" s="340">
        <v>30626.605200000002</v>
      </c>
      <c r="N631" s="340">
        <v>30626.605200000002</v>
      </c>
      <c r="O631" s="340">
        <v>30626.605200000002</v>
      </c>
      <c r="P631" s="340">
        <v>30626.605200000002</v>
      </c>
      <c r="Q631" s="340">
        <v>30626.605200000002</v>
      </c>
      <c r="R631" s="340">
        <v>30626.605200000002</v>
      </c>
      <c r="S631" s="340">
        <v>30626.605200000002</v>
      </c>
      <c r="T631" s="340">
        <v>30626.605200000002</v>
      </c>
      <c r="U631" s="340">
        <v>30626.605200000002</v>
      </c>
      <c r="V631" s="340">
        <v>30626.605200000002</v>
      </c>
      <c r="W631" s="340">
        <v>30626.605200000002</v>
      </c>
      <c r="X631" s="340">
        <v>30626.605200000002</v>
      </c>
      <c r="Y631" s="340">
        <v>30626.605200000002</v>
      </c>
      <c r="Z631" s="340">
        <v>30626.605200000002</v>
      </c>
      <c r="AA631" s="340">
        <v>30626.605200000002</v>
      </c>
      <c r="AB631" s="340">
        <v>30626.605200000002</v>
      </c>
      <c r="AC631" s="340">
        <v>30626.605200000002</v>
      </c>
      <c r="AD631" s="340"/>
      <c r="AE631" s="340"/>
      <c r="AF631" s="340"/>
      <c r="AG631" s="340"/>
      <c r="AH631" s="340"/>
      <c r="AI631" s="340"/>
      <c r="AJ631" s="340"/>
      <c r="AK631" s="340"/>
      <c r="AL631" s="340"/>
      <c r="AM631" s="340"/>
      <c r="AN631" s="340" t="s">
        <v>1198</v>
      </c>
      <c r="AO631" s="340" t="s">
        <v>1250</v>
      </c>
      <c r="AP631" s="340" t="s">
        <v>564</v>
      </c>
      <c r="AQ631" s="340" t="s">
        <v>199</v>
      </c>
      <c r="AR631" s="340" t="s">
        <v>369</v>
      </c>
      <c r="AS631" s="340" t="s">
        <v>369</v>
      </c>
      <c r="AT631" s="340" t="s">
        <v>329</v>
      </c>
      <c r="AU631" s="340" t="s">
        <v>256</v>
      </c>
      <c r="AV631" s="340" t="s">
        <v>199</v>
      </c>
      <c r="AW631" s="340">
        <v>1</v>
      </c>
    </row>
    <row r="632" spans="1:49" ht="15" thickBot="1" x14ac:dyDescent="0.4">
      <c r="A632" s="322" t="s">
        <v>329</v>
      </c>
      <c r="B632" s="322" t="s">
        <v>1046</v>
      </c>
      <c r="C632" s="349">
        <v>20</v>
      </c>
      <c r="D632" s="340">
        <v>26200.824509999999</v>
      </c>
      <c r="E632" s="341">
        <v>29.31</v>
      </c>
      <c r="F632" s="340">
        <v>524016.4902</v>
      </c>
      <c r="G632" s="340"/>
      <c r="H632" s="340"/>
      <c r="I632" s="340"/>
      <c r="J632" s="340">
        <v>26200.824509999999</v>
      </c>
      <c r="K632" s="340">
        <v>26200.824509999999</v>
      </c>
      <c r="L632" s="340">
        <v>26200.824509999999</v>
      </c>
      <c r="M632" s="340">
        <v>26200.824509999999</v>
      </c>
      <c r="N632" s="340">
        <v>26200.824509999999</v>
      </c>
      <c r="O632" s="340">
        <v>26200.824509999999</v>
      </c>
      <c r="P632" s="340">
        <v>26200.824509999999</v>
      </c>
      <c r="Q632" s="340">
        <v>26200.824509999999</v>
      </c>
      <c r="R632" s="340">
        <v>26200.824509999999</v>
      </c>
      <c r="S632" s="340">
        <v>26200.824509999999</v>
      </c>
      <c r="T632" s="340">
        <v>26200.824509999999</v>
      </c>
      <c r="U632" s="340">
        <v>26200.824509999999</v>
      </c>
      <c r="V632" s="340">
        <v>26200.824509999999</v>
      </c>
      <c r="W632" s="340">
        <v>26200.824509999999</v>
      </c>
      <c r="X632" s="340">
        <v>26200.824509999999</v>
      </c>
      <c r="Y632" s="340">
        <v>26200.824509999999</v>
      </c>
      <c r="Z632" s="340">
        <v>26200.824509999999</v>
      </c>
      <c r="AA632" s="340">
        <v>26200.824509999999</v>
      </c>
      <c r="AB632" s="340">
        <v>26200.824509999999</v>
      </c>
      <c r="AC632" s="340">
        <v>26200.824509999999</v>
      </c>
      <c r="AD632" s="340"/>
      <c r="AE632" s="340"/>
      <c r="AF632" s="340"/>
      <c r="AG632" s="340"/>
      <c r="AH632" s="340"/>
      <c r="AI632" s="340"/>
      <c r="AJ632" s="340"/>
      <c r="AK632" s="340"/>
      <c r="AL632" s="340"/>
      <c r="AM632" s="340"/>
      <c r="AN632" s="340" t="s">
        <v>1198</v>
      </c>
      <c r="AO632" s="340" t="s">
        <v>1250</v>
      </c>
      <c r="AP632" s="340" t="s">
        <v>564</v>
      </c>
      <c r="AQ632" s="340" t="s">
        <v>199</v>
      </c>
      <c r="AR632" s="340" t="s">
        <v>624</v>
      </c>
      <c r="AS632" s="340" t="s">
        <v>624</v>
      </c>
      <c r="AT632" s="340" t="s">
        <v>329</v>
      </c>
      <c r="AU632" s="340" t="s">
        <v>256</v>
      </c>
      <c r="AV632" s="340" t="s">
        <v>199</v>
      </c>
      <c r="AW632" s="340">
        <v>1</v>
      </c>
    </row>
    <row r="633" spans="1:49" ht="15" thickBot="1" x14ac:dyDescent="0.4">
      <c r="A633" s="322" t="s">
        <v>329</v>
      </c>
      <c r="B633" s="322" t="s">
        <v>1047</v>
      </c>
      <c r="C633" s="349">
        <v>20</v>
      </c>
      <c r="D633" s="340">
        <v>18096.640752615502</v>
      </c>
      <c r="E633" s="341">
        <v>29.31</v>
      </c>
      <c r="F633" s="340">
        <v>349555.71319312899</v>
      </c>
      <c r="G633" s="340"/>
      <c r="H633" s="340"/>
      <c r="I633" s="340"/>
      <c r="J633" s="340">
        <v>18096.640752615502</v>
      </c>
      <c r="K633" s="340">
        <v>18096.640752615502</v>
      </c>
      <c r="L633" s="340">
        <v>18096.640752615502</v>
      </c>
      <c r="M633" s="340">
        <v>18096.640752615502</v>
      </c>
      <c r="N633" s="340">
        <v>18096.640752615502</v>
      </c>
      <c r="O633" s="340">
        <v>18096.640752615502</v>
      </c>
      <c r="P633" s="340">
        <v>18096.640752615502</v>
      </c>
      <c r="Q633" s="340">
        <v>18096.640752615502</v>
      </c>
      <c r="R633" s="340">
        <v>18096.640752615502</v>
      </c>
      <c r="S633" s="340">
        <v>18096.640752615502</v>
      </c>
      <c r="T633" s="340">
        <v>17415.9853465878</v>
      </c>
      <c r="U633" s="340">
        <v>17415.9853465878</v>
      </c>
      <c r="V633" s="340">
        <v>17415.9853465878</v>
      </c>
      <c r="W633" s="340">
        <v>16620.192803887199</v>
      </c>
      <c r="X633" s="340">
        <v>16620.192803887199</v>
      </c>
      <c r="Y633" s="340">
        <v>16620.192803887199</v>
      </c>
      <c r="Z633" s="340">
        <v>16620.192803887199</v>
      </c>
      <c r="AA633" s="340">
        <v>16620.192803887199</v>
      </c>
      <c r="AB633" s="340">
        <v>16620.192803887199</v>
      </c>
      <c r="AC633" s="340">
        <v>16620.192803887199</v>
      </c>
      <c r="AD633" s="340"/>
      <c r="AE633" s="340"/>
      <c r="AF633" s="340"/>
      <c r="AG633" s="340"/>
      <c r="AH633" s="340"/>
      <c r="AI633" s="340"/>
      <c r="AJ633" s="340"/>
      <c r="AK633" s="340"/>
      <c r="AL633" s="340"/>
      <c r="AM633" s="340"/>
      <c r="AN633" s="340" t="s">
        <v>1198</v>
      </c>
      <c r="AO633" s="340" t="s">
        <v>1250</v>
      </c>
      <c r="AP633" s="340" t="s">
        <v>564</v>
      </c>
      <c r="AQ633" s="340" t="s">
        <v>199</v>
      </c>
      <c r="AR633" s="340" t="s">
        <v>370</v>
      </c>
      <c r="AS633" s="340" t="s">
        <v>370</v>
      </c>
      <c r="AT633" s="340" t="s">
        <v>329</v>
      </c>
      <c r="AU633" s="340" t="s">
        <v>256</v>
      </c>
      <c r="AV633" s="340" t="s">
        <v>199</v>
      </c>
      <c r="AW633" s="340">
        <v>1</v>
      </c>
    </row>
    <row r="634" spans="1:49" ht="15" thickBot="1" x14ac:dyDescent="0.4">
      <c r="A634" s="322" t="s">
        <v>23</v>
      </c>
      <c r="B634" s="322" t="s">
        <v>1053</v>
      </c>
      <c r="C634" s="349">
        <v>20</v>
      </c>
      <c r="D634" s="340">
        <v>1020807.7389851999</v>
      </c>
      <c r="E634" s="341">
        <v>29.31</v>
      </c>
      <c r="F634" s="340">
        <v>20416154.7797039</v>
      </c>
      <c r="G634" s="340"/>
      <c r="H634" s="340"/>
      <c r="I634" s="340"/>
      <c r="J634" s="340">
        <v>1020807.7389851999</v>
      </c>
      <c r="K634" s="340">
        <v>1020807.7389851999</v>
      </c>
      <c r="L634" s="340">
        <v>1020807.7389851999</v>
      </c>
      <c r="M634" s="340">
        <v>1020807.7389851999</v>
      </c>
      <c r="N634" s="340">
        <v>1020807.7389851999</v>
      </c>
      <c r="O634" s="340">
        <v>1020807.7389851999</v>
      </c>
      <c r="P634" s="340">
        <v>1020807.7389851999</v>
      </c>
      <c r="Q634" s="340">
        <v>1020807.7389851999</v>
      </c>
      <c r="R634" s="340">
        <v>1020807.7389851999</v>
      </c>
      <c r="S634" s="340">
        <v>1020807.7389851999</v>
      </c>
      <c r="T634" s="340">
        <v>1020807.7389851999</v>
      </c>
      <c r="U634" s="340">
        <v>1020807.7389851999</v>
      </c>
      <c r="V634" s="340">
        <v>1020807.7389851999</v>
      </c>
      <c r="W634" s="340">
        <v>1020807.7389851999</v>
      </c>
      <c r="X634" s="340">
        <v>1020807.7389851999</v>
      </c>
      <c r="Y634" s="340">
        <v>1020807.7389851999</v>
      </c>
      <c r="Z634" s="340">
        <v>1020807.7389851999</v>
      </c>
      <c r="AA634" s="340">
        <v>1020807.7389851999</v>
      </c>
      <c r="AB634" s="340">
        <v>1020807.7389851999</v>
      </c>
      <c r="AC634" s="340">
        <v>1020807.7389851999</v>
      </c>
      <c r="AD634" s="340"/>
      <c r="AE634" s="340"/>
      <c r="AF634" s="340"/>
      <c r="AG634" s="340"/>
      <c r="AH634" s="340"/>
      <c r="AI634" s="340"/>
      <c r="AJ634" s="340"/>
      <c r="AK634" s="340"/>
      <c r="AL634" s="340"/>
      <c r="AM634" s="340"/>
      <c r="AN634" s="340" t="s">
        <v>1198</v>
      </c>
      <c r="AO634" s="340" t="s">
        <v>1250</v>
      </c>
      <c r="AP634" s="340" t="s">
        <v>564</v>
      </c>
      <c r="AQ634" s="340" t="s">
        <v>199</v>
      </c>
      <c r="AR634" s="340" t="s">
        <v>357</v>
      </c>
      <c r="AS634" s="340" t="s">
        <v>357</v>
      </c>
      <c r="AT634" s="340" t="s">
        <v>23</v>
      </c>
      <c r="AU634" s="340" t="s">
        <v>256</v>
      </c>
      <c r="AV634" s="340" t="s">
        <v>199</v>
      </c>
      <c r="AW634" s="340">
        <v>1</v>
      </c>
    </row>
    <row r="635" spans="1:49" ht="15" thickBot="1" x14ac:dyDescent="0.4">
      <c r="A635" s="322" t="s">
        <v>23</v>
      </c>
      <c r="B635" s="322" t="s">
        <v>1055</v>
      </c>
      <c r="C635" s="349">
        <v>20</v>
      </c>
      <c r="D635" s="340">
        <v>58220.066669171698</v>
      </c>
      <c r="E635" s="341">
        <v>29.31</v>
      </c>
      <c r="F635" s="340">
        <v>1164401.33338344</v>
      </c>
      <c r="G635" s="340"/>
      <c r="H635" s="340"/>
      <c r="I635" s="340"/>
      <c r="J635" s="340">
        <v>58220.066669171698</v>
      </c>
      <c r="K635" s="340">
        <v>58220.066669171698</v>
      </c>
      <c r="L635" s="340">
        <v>58220.066669171698</v>
      </c>
      <c r="M635" s="340">
        <v>58220.066669171698</v>
      </c>
      <c r="N635" s="340">
        <v>58220.066669171698</v>
      </c>
      <c r="O635" s="340">
        <v>58220.066669171698</v>
      </c>
      <c r="P635" s="340">
        <v>58220.066669171698</v>
      </c>
      <c r="Q635" s="340">
        <v>58220.066669171698</v>
      </c>
      <c r="R635" s="340">
        <v>58220.066669171698</v>
      </c>
      <c r="S635" s="340">
        <v>58220.066669171698</v>
      </c>
      <c r="T635" s="340">
        <v>58220.066669171698</v>
      </c>
      <c r="U635" s="340">
        <v>58220.066669171698</v>
      </c>
      <c r="V635" s="340">
        <v>58220.066669171698</v>
      </c>
      <c r="W635" s="340">
        <v>58220.066669171698</v>
      </c>
      <c r="X635" s="340">
        <v>58220.066669171698</v>
      </c>
      <c r="Y635" s="340">
        <v>58220.066669171698</v>
      </c>
      <c r="Z635" s="340">
        <v>58220.066669171698</v>
      </c>
      <c r="AA635" s="340">
        <v>58220.066669171698</v>
      </c>
      <c r="AB635" s="340">
        <v>58220.066669171698</v>
      </c>
      <c r="AC635" s="340">
        <v>58220.066669171698</v>
      </c>
      <c r="AD635" s="340"/>
      <c r="AE635" s="340"/>
      <c r="AF635" s="340"/>
      <c r="AG635" s="340"/>
      <c r="AH635" s="340"/>
      <c r="AI635" s="340"/>
      <c r="AJ635" s="340"/>
      <c r="AK635" s="340"/>
      <c r="AL635" s="340"/>
      <c r="AM635" s="340"/>
      <c r="AN635" s="340" t="s">
        <v>1198</v>
      </c>
      <c r="AO635" s="340" t="s">
        <v>1250</v>
      </c>
      <c r="AP635" s="340" t="s">
        <v>564</v>
      </c>
      <c r="AQ635" s="340" t="s">
        <v>199</v>
      </c>
      <c r="AR635" s="340" t="s">
        <v>78</v>
      </c>
      <c r="AS635" s="340" t="s">
        <v>78</v>
      </c>
      <c r="AT635" s="340" t="s">
        <v>23</v>
      </c>
      <c r="AU635" s="340" t="s">
        <v>256</v>
      </c>
      <c r="AV635" s="340" t="s">
        <v>199</v>
      </c>
      <c r="AW635" s="340">
        <v>1</v>
      </c>
    </row>
    <row r="636" spans="1:49" ht="15" thickBot="1" x14ac:dyDescent="0.4">
      <c r="A636" s="322" t="s">
        <v>329</v>
      </c>
      <c r="B636" s="322" t="s">
        <v>821</v>
      </c>
      <c r="C636" s="349">
        <v>20</v>
      </c>
      <c r="D636" s="340">
        <v>164631.79285768801</v>
      </c>
      <c r="E636" s="341">
        <v>29.31</v>
      </c>
      <c r="F636" s="340">
        <v>3292635.85715377</v>
      </c>
      <c r="G636" s="340"/>
      <c r="H636" s="340"/>
      <c r="I636" s="340"/>
      <c r="J636" s="340">
        <v>164631.79285768801</v>
      </c>
      <c r="K636" s="340">
        <v>164631.79285768801</v>
      </c>
      <c r="L636" s="340">
        <v>164631.79285768801</v>
      </c>
      <c r="M636" s="340">
        <v>164631.79285768801</v>
      </c>
      <c r="N636" s="340">
        <v>164631.79285768801</v>
      </c>
      <c r="O636" s="340">
        <v>164631.79285768801</v>
      </c>
      <c r="P636" s="340">
        <v>164631.79285768801</v>
      </c>
      <c r="Q636" s="340">
        <v>164631.79285768801</v>
      </c>
      <c r="R636" s="340">
        <v>164631.79285768801</v>
      </c>
      <c r="S636" s="340">
        <v>164631.79285768801</v>
      </c>
      <c r="T636" s="340">
        <v>164631.79285768801</v>
      </c>
      <c r="U636" s="340">
        <v>164631.79285768801</v>
      </c>
      <c r="V636" s="340">
        <v>164631.79285768801</v>
      </c>
      <c r="W636" s="340">
        <v>164631.79285768801</v>
      </c>
      <c r="X636" s="340">
        <v>164631.79285768801</v>
      </c>
      <c r="Y636" s="340">
        <v>164631.79285768801</v>
      </c>
      <c r="Z636" s="340">
        <v>164631.79285768801</v>
      </c>
      <c r="AA636" s="340">
        <v>164631.79285768801</v>
      </c>
      <c r="AB636" s="340">
        <v>164631.79285768801</v>
      </c>
      <c r="AC636" s="340">
        <v>164631.79285768801</v>
      </c>
      <c r="AD636" s="340"/>
      <c r="AE636" s="340"/>
      <c r="AF636" s="340"/>
      <c r="AG636" s="340"/>
      <c r="AH636" s="340"/>
      <c r="AI636" s="340"/>
      <c r="AJ636" s="340"/>
      <c r="AK636" s="340"/>
      <c r="AL636" s="340"/>
      <c r="AM636" s="340"/>
      <c r="AN636" s="340" t="s">
        <v>1198</v>
      </c>
      <c r="AO636" s="340" t="s">
        <v>1251</v>
      </c>
      <c r="AP636" s="340" t="s">
        <v>564</v>
      </c>
      <c r="AQ636" s="340" t="s">
        <v>199</v>
      </c>
      <c r="AR636" s="340" t="s">
        <v>370</v>
      </c>
      <c r="AS636" s="340" t="s">
        <v>370</v>
      </c>
      <c r="AT636" s="340" t="s">
        <v>329</v>
      </c>
      <c r="AU636" s="340" t="s">
        <v>256</v>
      </c>
      <c r="AV636" s="340" t="s">
        <v>199</v>
      </c>
      <c r="AW636" s="340">
        <v>1</v>
      </c>
    </row>
    <row r="637" spans="1:49" ht="15" thickBot="1" x14ac:dyDescent="0.4">
      <c r="A637" s="322" t="s">
        <v>329</v>
      </c>
      <c r="B637" s="322" t="s">
        <v>376</v>
      </c>
      <c r="C637" s="349">
        <v>20</v>
      </c>
      <c r="D637" s="340">
        <v>246470.41383120001</v>
      </c>
      <c r="E637" s="341">
        <v>29.31</v>
      </c>
      <c r="F637" s="340">
        <v>4929408.2766239997</v>
      </c>
      <c r="G637" s="340"/>
      <c r="H637" s="340"/>
      <c r="I637" s="340"/>
      <c r="J637" s="340">
        <v>246470.41383120001</v>
      </c>
      <c r="K637" s="340">
        <v>246470.41383120001</v>
      </c>
      <c r="L637" s="340">
        <v>246470.41383120001</v>
      </c>
      <c r="M637" s="340">
        <v>246470.41383120001</v>
      </c>
      <c r="N637" s="340">
        <v>246470.41383120001</v>
      </c>
      <c r="O637" s="340">
        <v>246470.41383120001</v>
      </c>
      <c r="P637" s="340">
        <v>246470.41383120001</v>
      </c>
      <c r="Q637" s="340">
        <v>246470.41383120001</v>
      </c>
      <c r="R637" s="340">
        <v>246470.41383120001</v>
      </c>
      <c r="S637" s="340">
        <v>246470.41383120001</v>
      </c>
      <c r="T637" s="340">
        <v>246470.41383120001</v>
      </c>
      <c r="U637" s="340">
        <v>246470.41383120001</v>
      </c>
      <c r="V637" s="340">
        <v>246470.41383120001</v>
      </c>
      <c r="W637" s="340">
        <v>246470.41383120001</v>
      </c>
      <c r="X637" s="340">
        <v>246470.41383120001</v>
      </c>
      <c r="Y637" s="340">
        <v>246470.41383120001</v>
      </c>
      <c r="Z637" s="340">
        <v>246470.41383120001</v>
      </c>
      <c r="AA637" s="340">
        <v>246470.41383120001</v>
      </c>
      <c r="AB637" s="340">
        <v>246470.41383120001</v>
      </c>
      <c r="AC637" s="340">
        <v>246470.41383120001</v>
      </c>
      <c r="AD637" s="340"/>
      <c r="AE637" s="340"/>
      <c r="AF637" s="340"/>
      <c r="AG637" s="340"/>
      <c r="AH637" s="340"/>
      <c r="AI637" s="340"/>
      <c r="AJ637" s="340"/>
      <c r="AK637" s="340"/>
      <c r="AL637" s="340"/>
      <c r="AM637" s="340"/>
      <c r="AN637" s="340" t="s">
        <v>1198</v>
      </c>
      <c r="AO637" s="340" t="s">
        <v>1251</v>
      </c>
      <c r="AP637" s="340" t="s">
        <v>564</v>
      </c>
      <c r="AQ637" s="340" t="s">
        <v>199</v>
      </c>
      <c r="AR637" s="340" t="s">
        <v>376</v>
      </c>
      <c r="AS637" s="340" t="s">
        <v>376</v>
      </c>
      <c r="AT637" s="340" t="s">
        <v>329</v>
      </c>
      <c r="AU637" s="340" t="s">
        <v>256</v>
      </c>
      <c r="AV637" s="340" t="s">
        <v>199</v>
      </c>
      <c r="AW637" s="340">
        <v>1</v>
      </c>
    </row>
    <row r="638" spans="1:49" ht="15" thickBot="1" x14ac:dyDescent="0.4">
      <c r="A638" s="322" t="s">
        <v>1087</v>
      </c>
      <c r="B638" s="322" t="s">
        <v>1088</v>
      </c>
      <c r="C638" s="349">
        <v>20</v>
      </c>
      <c r="D638" s="340">
        <v>12775.332010248299</v>
      </c>
      <c r="E638" s="341">
        <v>29.31</v>
      </c>
      <c r="F638" s="340">
        <v>253944.496945894</v>
      </c>
      <c r="G638" s="340"/>
      <c r="H638" s="340"/>
      <c r="I638" s="340"/>
      <c r="J638" s="340">
        <v>12775.332010248299</v>
      </c>
      <c r="K638" s="340">
        <v>12775.332010248299</v>
      </c>
      <c r="L638" s="340">
        <v>12775.332010248299</v>
      </c>
      <c r="M638" s="340">
        <v>12775.332010248299</v>
      </c>
      <c r="N638" s="340">
        <v>12775.332010248299</v>
      </c>
      <c r="O638" s="340">
        <v>12775.332010248299</v>
      </c>
      <c r="P638" s="340">
        <v>12775.332010248299</v>
      </c>
      <c r="Q638" s="340">
        <v>12775.332010248299</v>
      </c>
      <c r="R638" s="340">
        <v>12775.332010248299</v>
      </c>
      <c r="S638" s="340">
        <v>12775.332010248299</v>
      </c>
      <c r="T638" s="340">
        <v>12619.117684341199</v>
      </c>
      <c r="U638" s="340">
        <v>12619.117684341199</v>
      </c>
      <c r="V638" s="340">
        <v>12619.117684341199</v>
      </c>
      <c r="W638" s="340">
        <v>12619.117684341199</v>
      </c>
      <c r="X638" s="340">
        <v>12619.117684341199</v>
      </c>
      <c r="Y638" s="340">
        <v>12619.117684341199</v>
      </c>
      <c r="Z638" s="340">
        <v>12619.117684341199</v>
      </c>
      <c r="AA638" s="340">
        <v>12619.117684341199</v>
      </c>
      <c r="AB638" s="340">
        <v>12619.117684341199</v>
      </c>
      <c r="AC638" s="340">
        <v>12619.117684341199</v>
      </c>
      <c r="AD638" s="340"/>
      <c r="AE638" s="340"/>
      <c r="AF638" s="340"/>
      <c r="AG638" s="340"/>
      <c r="AH638" s="340"/>
      <c r="AI638" s="340"/>
      <c r="AJ638" s="340"/>
      <c r="AK638" s="340"/>
      <c r="AL638" s="340"/>
      <c r="AM638" s="340"/>
      <c r="AN638" s="340" t="s">
        <v>1198</v>
      </c>
      <c r="AO638" s="340" t="s">
        <v>1254</v>
      </c>
      <c r="AP638" s="340" t="s">
        <v>552</v>
      </c>
      <c r="AQ638" s="340" t="s">
        <v>199</v>
      </c>
      <c r="AR638" s="340" t="s">
        <v>370</v>
      </c>
      <c r="AS638" s="340" t="s">
        <v>370</v>
      </c>
      <c r="AT638" s="340" t="s">
        <v>329</v>
      </c>
      <c r="AU638" s="340" t="s">
        <v>256</v>
      </c>
      <c r="AV638" s="340" t="s">
        <v>199</v>
      </c>
      <c r="AW638" s="340">
        <v>1</v>
      </c>
    </row>
    <row r="639" spans="1:49" ht="15" thickBot="1" x14ac:dyDescent="0.4">
      <c r="A639" s="322" t="s">
        <v>23</v>
      </c>
      <c r="B639" s="322" t="s">
        <v>1097</v>
      </c>
      <c r="C639" s="349">
        <v>20</v>
      </c>
      <c r="D639" s="340">
        <v>3875.0454614648502</v>
      </c>
      <c r="E639" s="341">
        <v>29.31</v>
      </c>
      <c r="F639" s="340">
        <v>77500.909229297395</v>
      </c>
      <c r="G639" s="340"/>
      <c r="H639" s="340"/>
      <c r="I639" s="340"/>
      <c r="J639" s="340">
        <v>3875.0454614648502</v>
      </c>
      <c r="K639" s="340">
        <v>3875.0454614648502</v>
      </c>
      <c r="L639" s="340">
        <v>3875.0454614648502</v>
      </c>
      <c r="M639" s="340">
        <v>3875.0454614648502</v>
      </c>
      <c r="N639" s="340">
        <v>3875.0454614648502</v>
      </c>
      <c r="O639" s="340">
        <v>3875.0454614648502</v>
      </c>
      <c r="P639" s="340">
        <v>3875.0454614648502</v>
      </c>
      <c r="Q639" s="340">
        <v>3875.0454614648502</v>
      </c>
      <c r="R639" s="340">
        <v>3875.0454614648502</v>
      </c>
      <c r="S639" s="340">
        <v>3875.0454614648502</v>
      </c>
      <c r="T639" s="340">
        <v>3875.0454614648502</v>
      </c>
      <c r="U639" s="340">
        <v>3875.0454614648502</v>
      </c>
      <c r="V639" s="340">
        <v>3875.0454614648502</v>
      </c>
      <c r="W639" s="340">
        <v>3875.0454614648502</v>
      </c>
      <c r="X639" s="340">
        <v>3875.0454614648502</v>
      </c>
      <c r="Y639" s="340">
        <v>3875.0454614648502</v>
      </c>
      <c r="Z639" s="340">
        <v>3875.0454614648502</v>
      </c>
      <c r="AA639" s="340">
        <v>3875.0454614648502</v>
      </c>
      <c r="AB639" s="340">
        <v>3875.0454614648502</v>
      </c>
      <c r="AC639" s="340">
        <v>3875.0454614648502</v>
      </c>
      <c r="AD639" s="340"/>
      <c r="AE639" s="340"/>
      <c r="AF639" s="340"/>
      <c r="AG639" s="340"/>
      <c r="AH639" s="340"/>
      <c r="AI639" s="340"/>
      <c r="AJ639" s="340"/>
      <c r="AK639" s="340"/>
      <c r="AL639" s="340"/>
      <c r="AM639" s="340"/>
      <c r="AN639" s="340" t="s">
        <v>1198</v>
      </c>
      <c r="AO639" s="340" t="s">
        <v>1254</v>
      </c>
      <c r="AP639" s="340" t="s">
        <v>552</v>
      </c>
      <c r="AQ639" s="340" t="s">
        <v>199</v>
      </c>
      <c r="AR639" s="340" t="s">
        <v>78</v>
      </c>
      <c r="AS639" s="340" t="s">
        <v>78</v>
      </c>
      <c r="AT639" s="340" t="s">
        <v>23</v>
      </c>
      <c r="AU639" s="340" t="s">
        <v>256</v>
      </c>
      <c r="AV639" s="340" t="s">
        <v>199</v>
      </c>
      <c r="AW639" s="340">
        <v>1</v>
      </c>
    </row>
    <row r="640" spans="1:49" ht="15" thickBot="1" x14ac:dyDescent="0.4">
      <c r="A640" s="322" t="s">
        <v>329</v>
      </c>
      <c r="B640" s="322" t="s">
        <v>376</v>
      </c>
      <c r="C640" s="349">
        <v>20</v>
      </c>
      <c r="D640" s="340">
        <v>3995938.1384100001</v>
      </c>
      <c r="E640" s="341">
        <v>29.31</v>
      </c>
      <c r="F640" s="340">
        <v>77069207.491050005</v>
      </c>
      <c r="G640" s="340"/>
      <c r="H640" s="340"/>
      <c r="I640" s="340"/>
      <c r="J640" s="340">
        <v>3995938.1384100001</v>
      </c>
      <c r="K640" s="340">
        <v>3995938.1384100001</v>
      </c>
      <c r="L640" s="340">
        <v>3995938.1384100001</v>
      </c>
      <c r="M640" s="340">
        <v>3995938.1384100001</v>
      </c>
      <c r="N640" s="340">
        <v>3995938.1384100001</v>
      </c>
      <c r="O640" s="340">
        <v>3995937.8160000001</v>
      </c>
      <c r="P640" s="340">
        <v>3995937.8160000001</v>
      </c>
      <c r="Q640" s="340">
        <v>3995937.8160000001</v>
      </c>
      <c r="R640" s="340">
        <v>3995937.8160000001</v>
      </c>
      <c r="S640" s="340">
        <v>3808139.8530000001</v>
      </c>
      <c r="T640" s="340">
        <v>3808139.8530000001</v>
      </c>
      <c r="U640" s="340">
        <v>3808139.8530000001</v>
      </c>
      <c r="V640" s="340">
        <v>3710168.247</v>
      </c>
      <c r="W640" s="340">
        <v>3710168.247</v>
      </c>
      <c r="X640" s="340">
        <v>3710168.247</v>
      </c>
      <c r="Y640" s="340">
        <v>3710168.247</v>
      </c>
      <c r="Z640" s="340">
        <v>3710168.247</v>
      </c>
      <c r="AA640" s="340">
        <v>3710168.247</v>
      </c>
      <c r="AB640" s="340">
        <v>3710168.247</v>
      </c>
      <c r="AC640" s="340">
        <v>3710168.247</v>
      </c>
      <c r="AD640" s="340"/>
      <c r="AE640" s="340"/>
      <c r="AF640" s="340"/>
      <c r="AG640" s="340"/>
      <c r="AH640" s="340"/>
      <c r="AI640" s="340"/>
      <c r="AJ640" s="340"/>
      <c r="AK640" s="340"/>
      <c r="AL640" s="340"/>
      <c r="AM640" s="340"/>
      <c r="AN640" s="340" t="s">
        <v>1198</v>
      </c>
      <c r="AO640" s="340" t="s">
        <v>1261</v>
      </c>
      <c r="AP640" s="340" t="s">
        <v>591</v>
      </c>
      <c r="AQ640" s="340" t="s">
        <v>199</v>
      </c>
      <c r="AR640" s="340" t="s">
        <v>376</v>
      </c>
      <c r="AS640" s="340" t="s">
        <v>376</v>
      </c>
      <c r="AT640" s="340" t="s">
        <v>329</v>
      </c>
      <c r="AU640" s="340" t="s">
        <v>256</v>
      </c>
      <c r="AV640" s="340" t="s">
        <v>199</v>
      </c>
      <c r="AW640" s="340">
        <v>1</v>
      </c>
    </row>
    <row r="641" spans="1:49" ht="15" thickBot="1" x14ac:dyDescent="0.4">
      <c r="A641" s="322" t="s">
        <v>329</v>
      </c>
      <c r="B641" s="322" t="s">
        <v>821</v>
      </c>
      <c r="C641" s="349">
        <v>20</v>
      </c>
      <c r="D641" s="340">
        <v>2615913.1539131999</v>
      </c>
      <c r="E641" s="341">
        <v>29.31</v>
      </c>
      <c r="F641" s="340">
        <v>50214839.548335001</v>
      </c>
      <c r="G641" s="340"/>
      <c r="H641" s="340"/>
      <c r="I641" s="340"/>
      <c r="J641" s="340">
        <v>2615913.1533269999</v>
      </c>
      <c r="K641" s="340">
        <v>2615913.1533269999</v>
      </c>
      <c r="L641" s="340">
        <v>2615913.1533269999</v>
      </c>
      <c r="M641" s="340">
        <v>2615913.1533269999</v>
      </c>
      <c r="N641" s="340">
        <v>2615913.1533269999</v>
      </c>
      <c r="O641" s="340">
        <v>2615913.1035000002</v>
      </c>
      <c r="P641" s="340">
        <v>2615913.1035000002</v>
      </c>
      <c r="Q641" s="340">
        <v>2615913.1035000002</v>
      </c>
      <c r="R641" s="340">
        <v>2615913.1035000002</v>
      </c>
      <c r="S641" s="340">
        <v>2432672.8454999998</v>
      </c>
      <c r="T641" s="340">
        <v>2432672.8454999998</v>
      </c>
      <c r="U641" s="340">
        <v>2432672.8454999998</v>
      </c>
      <c r="V641" s="340">
        <v>2421700.3539</v>
      </c>
      <c r="W641" s="340">
        <v>2421700.3539</v>
      </c>
      <c r="X641" s="340">
        <v>2421700.3539</v>
      </c>
      <c r="Y641" s="340">
        <v>2421700.3539</v>
      </c>
      <c r="Z641" s="340">
        <v>2421700.3539</v>
      </c>
      <c r="AA641" s="340">
        <v>2421700.3539</v>
      </c>
      <c r="AB641" s="340">
        <v>2421700.3539</v>
      </c>
      <c r="AC641" s="340">
        <v>2421700.3539</v>
      </c>
      <c r="AD641" s="340"/>
      <c r="AE641" s="340"/>
      <c r="AF641" s="340"/>
      <c r="AG641" s="340"/>
      <c r="AH641" s="340"/>
      <c r="AI641" s="340"/>
      <c r="AJ641" s="340"/>
      <c r="AK641" s="340"/>
      <c r="AL641" s="340"/>
      <c r="AM641" s="340"/>
      <c r="AN641" s="340" t="s">
        <v>1198</v>
      </c>
      <c r="AO641" s="340" t="s">
        <v>1261</v>
      </c>
      <c r="AP641" s="340" t="s">
        <v>591</v>
      </c>
      <c r="AQ641" s="340" t="s">
        <v>199</v>
      </c>
      <c r="AR641" s="340" t="s">
        <v>370</v>
      </c>
      <c r="AS641" s="340" t="s">
        <v>370</v>
      </c>
      <c r="AT641" s="340" t="s">
        <v>329</v>
      </c>
      <c r="AU641" s="340" t="s">
        <v>256</v>
      </c>
      <c r="AV641" s="340" t="s">
        <v>199</v>
      </c>
      <c r="AW641" s="340">
        <v>1</v>
      </c>
    </row>
    <row r="642" spans="1:49" ht="15" thickBot="1" x14ac:dyDescent="0.4">
      <c r="A642" s="322" t="s">
        <v>329</v>
      </c>
      <c r="B642" s="322" t="s">
        <v>826</v>
      </c>
      <c r="C642" s="349">
        <v>20</v>
      </c>
      <c r="D642" s="340">
        <v>3130697.210099</v>
      </c>
      <c r="E642" s="341">
        <v>29.31</v>
      </c>
      <c r="F642" s="340">
        <v>60011289.170201302</v>
      </c>
      <c r="G642" s="340"/>
      <c r="H642" s="340"/>
      <c r="I642" s="340"/>
      <c r="J642" s="340">
        <v>3130697.210099</v>
      </c>
      <c r="K642" s="340">
        <v>3130697.210099</v>
      </c>
      <c r="L642" s="340">
        <v>3130697.210099</v>
      </c>
      <c r="M642" s="340">
        <v>3130697.210099</v>
      </c>
      <c r="N642" s="340">
        <v>3130697.210099</v>
      </c>
      <c r="O642" s="340">
        <v>3130697.210099</v>
      </c>
      <c r="P642" s="340">
        <v>3130697.210099</v>
      </c>
      <c r="Q642" s="340">
        <v>3130697.210099</v>
      </c>
      <c r="R642" s="340">
        <v>3130697.210099</v>
      </c>
      <c r="S642" s="340">
        <v>2901482.1484735198</v>
      </c>
      <c r="T642" s="340">
        <v>2901482.1484735198</v>
      </c>
      <c r="U642" s="340">
        <v>2901482.1484735198</v>
      </c>
      <c r="V642" s="340">
        <v>2891320.9792362102</v>
      </c>
      <c r="W642" s="340">
        <v>2891320.9792362102</v>
      </c>
      <c r="X642" s="340">
        <v>2891320.9792362102</v>
      </c>
      <c r="Y642" s="340">
        <v>2891320.9792362102</v>
      </c>
      <c r="Z642" s="340">
        <v>2891320.9792362102</v>
      </c>
      <c r="AA642" s="340">
        <v>2891320.9792362102</v>
      </c>
      <c r="AB642" s="340">
        <v>2891320.9792362102</v>
      </c>
      <c r="AC642" s="340">
        <v>2891320.9792362102</v>
      </c>
      <c r="AD642" s="340"/>
      <c r="AE642" s="340"/>
      <c r="AF642" s="340"/>
      <c r="AG642" s="340"/>
      <c r="AH642" s="340"/>
      <c r="AI642" s="340"/>
      <c r="AJ642" s="340"/>
      <c r="AK642" s="340"/>
      <c r="AL642" s="340"/>
      <c r="AM642" s="340"/>
      <c r="AN642" s="340" t="s">
        <v>1198</v>
      </c>
      <c r="AO642" s="340" t="s">
        <v>1261</v>
      </c>
      <c r="AP642" s="340" t="s">
        <v>591</v>
      </c>
      <c r="AQ642" s="340" t="s">
        <v>199</v>
      </c>
      <c r="AR642" s="340" t="s">
        <v>370</v>
      </c>
      <c r="AS642" s="340" t="s">
        <v>370</v>
      </c>
      <c r="AT642" s="340" t="s">
        <v>329</v>
      </c>
      <c r="AU642" s="340" t="s">
        <v>256</v>
      </c>
      <c r="AV642" s="340" t="s">
        <v>199</v>
      </c>
      <c r="AW642" s="340">
        <v>1</v>
      </c>
    </row>
    <row r="643" spans="1:49" ht="15" thickBot="1" x14ac:dyDescent="0.4">
      <c r="A643" s="322" t="s">
        <v>329</v>
      </c>
      <c r="B643" s="322" t="s">
        <v>836</v>
      </c>
      <c r="C643" s="349">
        <v>20</v>
      </c>
      <c r="D643" s="340">
        <v>41343.145231920003</v>
      </c>
      <c r="E643" s="341">
        <v>29.31</v>
      </c>
      <c r="F643" s="340">
        <v>795510.12982649996</v>
      </c>
      <c r="G643" s="340"/>
      <c r="H643" s="340"/>
      <c r="I643" s="340"/>
      <c r="J643" s="340">
        <v>41343.145173299999</v>
      </c>
      <c r="K643" s="340">
        <v>41343.145173299999</v>
      </c>
      <c r="L643" s="340">
        <v>41343.145173299999</v>
      </c>
      <c r="M643" s="340">
        <v>41343.145173299999</v>
      </c>
      <c r="N643" s="340">
        <v>41343.145173299999</v>
      </c>
      <c r="O643" s="340">
        <v>41343.132570000002</v>
      </c>
      <c r="P643" s="340">
        <v>41343.132570000002</v>
      </c>
      <c r="Q643" s="340">
        <v>41343.132570000002</v>
      </c>
      <c r="R643" s="340">
        <v>41343.132570000002</v>
      </c>
      <c r="S643" s="340">
        <v>38601.269999999997</v>
      </c>
      <c r="T643" s="340">
        <v>38601.269999999997</v>
      </c>
      <c r="U643" s="340">
        <v>38601.269999999997</v>
      </c>
      <c r="V643" s="340">
        <v>38452.257960000003</v>
      </c>
      <c r="W643" s="340">
        <v>38452.257960000003</v>
      </c>
      <c r="X643" s="340">
        <v>38452.257960000003</v>
      </c>
      <c r="Y643" s="340">
        <v>38452.257960000003</v>
      </c>
      <c r="Z643" s="340">
        <v>38452.257960000003</v>
      </c>
      <c r="AA643" s="340">
        <v>38452.257960000003</v>
      </c>
      <c r="AB643" s="340">
        <v>38452.257960000003</v>
      </c>
      <c r="AC643" s="340">
        <v>38452.257960000003</v>
      </c>
      <c r="AD643" s="340"/>
      <c r="AE643" s="340"/>
      <c r="AF643" s="340"/>
      <c r="AG643" s="340"/>
      <c r="AH643" s="340"/>
      <c r="AI643" s="340"/>
      <c r="AJ643" s="340"/>
      <c r="AK643" s="340"/>
      <c r="AL643" s="340"/>
      <c r="AM643" s="340"/>
      <c r="AN643" s="340" t="s">
        <v>1198</v>
      </c>
      <c r="AO643" s="340" t="s">
        <v>1261</v>
      </c>
      <c r="AP643" s="340" t="s">
        <v>591</v>
      </c>
      <c r="AQ643" s="340" t="s">
        <v>199</v>
      </c>
      <c r="AR643" s="340" t="s">
        <v>370</v>
      </c>
      <c r="AS643" s="340" t="s">
        <v>370</v>
      </c>
      <c r="AT643" s="340" t="s">
        <v>329</v>
      </c>
      <c r="AU643" s="340" t="s">
        <v>256</v>
      </c>
      <c r="AV643" s="340" t="s">
        <v>199</v>
      </c>
      <c r="AW643" s="340">
        <v>1</v>
      </c>
    </row>
    <row r="644" spans="1:49" ht="15" thickBot="1" x14ac:dyDescent="0.4">
      <c r="A644" s="322" t="s">
        <v>329</v>
      </c>
      <c r="B644" s="322" t="s">
        <v>834</v>
      </c>
      <c r="C644" s="349">
        <v>20</v>
      </c>
      <c r="D644" s="340">
        <v>18543.159330203998</v>
      </c>
      <c r="E644" s="341">
        <v>29.31</v>
      </c>
      <c r="F644" s="340">
        <v>353897.56710540003</v>
      </c>
      <c r="G644" s="340"/>
      <c r="H644" s="340"/>
      <c r="I644" s="340"/>
      <c r="J644" s="340">
        <v>18543.15931848</v>
      </c>
      <c r="K644" s="340">
        <v>18543.15931848</v>
      </c>
      <c r="L644" s="340">
        <v>18543.15931848</v>
      </c>
      <c r="M644" s="340">
        <v>18543.15931848</v>
      </c>
      <c r="N644" s="340">
        <v>18543.15931848</v>
      </c>
      <c r="O644" s="340">
        <v>18543.159083999999</v>
      </c>
      <c r="P644" s="340">
        <v>18543.159083999999</v>
      </c>
      <c r="Q644" s="340">
        <v>18543.159083999999</v>
      </c>
      <c r="R644" s="340">
        <v>18543.159083999999</v>
      </c>
      <c r="S644" s="340">
        <v>17032.067379</v>
      </c>
      <c r="T644" s="340">
        <v>17032.067379</v>
      </c>
      <c r="U644" s="340">
        <v>17032.067379</v>
      </c>
      <c r="V644" s="340">
        <v>16989.116505000002</v>
      </c>
      <c r="W644" s="340">
        <v>16989.116505000002</v>
      </c>
      <c r="X644" s="340">
        <v>16989.116505000002</v>
      </c>
      <c r="Y644" s="340">
        <v>16989.116505000002</v>
      </c>
      <c r="Z644" s="340">
        <v>16989.116505000002</v>
      </c>
      <c r="AA644" s="340">
        <v>16989.116505000002</v>
      </c>
      <c r="AB644" s="340">
        <v>16989.116505000002</v>
      </c>
      <c r="AC644" s="340">
        <v>16989.116505000002</v>
      </c>
      <c r="AD644" s="340"/>
      <c r="AE644" s="340"/>
      <c r="AF644" s="340"/>
      <c r="AG644" s="340"/>
      <c r="AH644" s="340"/>
      <c r="AI644" s="340"/>
      <c r="AJ644" s="340"/>
      <c r="AK644" s="340"/>
      <c r="AL644" s="340"/>
      <c r="AM644" s="340"/>
      <c r="AN644" s="340" t="s">
        <v>1198</v>
      </c>
      <c r="AO644" s="340" t="s">
        <v>1261</v>
      </c>
      <c r="AP644" s="340" t="s">
        <v>591</v>
      </c>
      <c r="AQ644" s="340" t="s">
        <v>199</v>
      </c>
      <c r="AR644" s="340" t="s">
        <v>370</v>
      </c>
      <c r="AS644" s="340" t="s">
        <v>370</v>
      </c>
      <c r="AT644" s="340" t="s">
        <v>329</v>
      </c>
      <c r="AU644" s="340" t="s">
        <v>256</v>
      </c>
      <c r="AV644" s="340" t="s">
        <v>199</v>
      </c>
      <c r="AW644" s="340">
        <v>1</v>
      </c>
    </row>
    <row r="645" spans="1:49" ht="15" thickBot="1" x14ac:dyDescent="0.4">
      <c r="A645" s="322" t="s">
        <v>329</v>
      </c>
      <c r="B645" s="322" t="s">
        <v>376</v>
      </c>
      <c r="C645" s="349">
        <v>20</v>
      </c>
      <c r="D645" s="340">
        <v>218223.84730191701</v>
      </c>
      <c r="E645" s="341">
        <v>29.31</v>
      </c>
      <c r="F645" s="340">
        <v>4201026.0320311598</v>
      </c>
      <c r="G645" s="340"/>
      <c r="H645" s="340"/>
      <c r="I645" s="340"/>
      <c r="J645" s="340">
        <v>218223.84730191701</v>
      </c>
      <c r="K645" s="340">
        <v>218223.84730191701</v>
      </c>
      <c r="L645" s="340">
        <v>218223.84730191701</v>
      </c>
      <c r="M645" s="340">
        <v>218223.84730191701</v>
      </c>
      <c r="N645" s="340">
        <v>218223.84730191701</v>
      </c>
      <c r="O645" s="340">
        <v>218223.84730191701</v>
      </c>
      <c r="P645" s="340">
        <v>218223.84730191701</v>
      </c>
      <c r="Q645" s="340">
        <v>218223.84730191701</v>
      </c>
      <c r="R645" s="340">
        <v>218223.84730191701</v>
      </c>
      <c r="S645" s="340">
        <v>218223.84730191701</v>
      </c>
      <c r="T645" s="340">
        <v>204132.89837060199</v>
      </c>
      <c r="U645" s="340">
        <v>204132.89837060199</v>
      </c>
      <c r="V645" s="340">
        <v>204132.89837060199</v>
      </c>
      <c r="W645" s="340">
        <v>200912.69484288499</v>
      </c>
      <c r="X645" s="340">
        <v>200912.69484288499</v>
      </c>
      <c r="Y645" s="340">
        <v>200912.69484288499</v>
      </c>
      <c r="Z645" s="340">
        <v>200912.69484288499</v>
      </c>
      <c r="AA645" s="340">
        <v>200912.69484288499</v>
      </c>
      <c r="AB645" s="340">
        <v>200912.69484288499</v>
      </c>
      <c r="AC645" s="340">
        <v>200912.69484288499</v>
      </c>
      <c r="AD645" s="340"/>
      <c r="AE645" s="340"/>
      <c r="AF645" s="340"/>
      <c r="AG645" s="340"/>
      <c r="AH645" s="340"/>
      <c r="AI645" s="340"/>
      <c r="AJ645" s="340"/>
      <c r="AK645" s="340"/>
      <c r="AL645" s="340"/>
      <c r="AM645" s="340"/>
      <c r="AN645" s="340" t="s">
        <v>1198</v>
      </c>
      <c r="AO645" s="340" t="s">
        <v>1262</v>
      </c>
      <c r="AP645" s="340" t="s">
        <v>591</v>
      </c>
      <c r="AQ645" s="340" t="s">
        <v>199</v>
      </c>
      <c r="AR645" s="340" t="s">
        <v>376</v>
      </c>
      <c r="AS645" s="340" t="s">
        <v>376</v>
      </c>
      <c r="AT645" s="340" t="s">
        <v>329</v>
      </c>
      <c r="AU645" s="340" t="s">
        <v>256</v>
      </c>
      <c r="AV645" s="340" t="s">
        <v>199</v>
      </c>
      <c r="AW645" s="340">
        <v>1</v>
      </c>
    </row>
    <row r="646" spans="1:49" ht="15" thickBot="1" x14ac:dyDescent="0.4">
      <c r="A646" s="322" t="s">
        <v>23</v>
      </c>
      <c r="B646" s="322" t="s">
        <v>820</v>
      </c>
      <c r="C646" s="349">
        <v>20</v>
      </c>
      <c r="D646" s="340">
        <v>154960.90790533801</v>
      </c>
      <c r="E646" s="341">
        <v>29.31</v>
      </c>
      <c r="F646" s="340">
        <v>1664760.9504352501</v>
      </c>
      <c r="G646" s="340"/>
      <c r="H646" s="340"/>
      <c r="I646" s="340"/>
      <c r="J646" s="340">
        <v>154960.90790533801</v>
      </c>
      <c r="K646" s="340">
        <v>154960.90790533801</v>
      </c>
      <c r="L646" s="340">
        <v>154960.90790533801</v>
      </c>
      <c r="M646" s="340">
        <v>154960.90790533801</v>
      </c>
      <c r="N646" s="340">
        <v>154960.90790533801</v>
      </c>
      <c r="O646" s="340">
        <v>154960.90790533801</v>
      </c>
      <c r="P646" s="340">
        <v>52499.678785944103</v>
      </c>
      <c r="Q646" s="340">
        <v>52499.678785944103</v>
      </c>
      <c r="R646" s="340">
        <v>52499.678785944103</v>
      </c>
      <c r="S646" s="340">
        <v>52499.678785944103</v>
      </c>
      <c r="T646" s="340">
        <v>52499.678785944103</v>
      </c>
      <c r="U646" s="340">
        <v>52499.678785944103</v>
      </c>
      <c r="V646" s="340">
        <v>52499.678785944103</v>
      </c>
      <c r="W646" s="340">
        <v>52499.678785944103</v>
      </c>
      <c r="X646" s="340">
        <v>52499.678785944103</v>
      </c>
      <c r="Y646" s="340">
        <v>52499.678785944103</v>
      </c>
      <c r="Z646" s="340">
        <v>52499.678785944103</v>
      </c>
      <c r="AA646" s="340">
        <v>52499.678785944103</v>
      </c>
      <c r="AB646" s="340">
        <v>52499.678785944103</v>
      </c>
      <c r="AC646" s="340">
        <v>52499.678785944103</v>
      </c>
      <c r="AD646" s="340"/>
      <c r="AE646" s="340"/>
      <c r="AF646" s="340"/>
      <c r="AG646" s="340"/>
      <c r="AH646" s="340"/>
      <c r="AI646" s="340"/>
      <c r="AJ646" s="340"/>
      <c r="AK646" s="340"/>
      <c r="AL646" s="340"/>
      <c r="AM646" s="340"/>
      <c r="AN646" s="340" t="s">
        <v>1198</v>
      </c>
      <c r="AO646" s="340" t="s">
        <v>1262</v>
      </c>
      <c r="AP646" s="340" t="s">
        <v>591</v>
      </c>
      <c r="AQ646" s="340" t="s">
        <v>199</v>
      </c>
      <c r="AR646" s="340" t="s">
        <v>78</v>
      </c>
      <c r="AS646" s="340" t="s">
        <v>78</v>
      </c>
      <c r="AT646" s="340" t="s">
        <v>23</v>
      </c>
      <c r="AU646" s="340" t="s">
        <v>256</v>
      </c>
      <c r="AV646" s="340" t="s">
        <v>199</v>
      </c>
      <c r="AW646" s="340">
        <v>1</v>
      </c>
    </row>
    <row r="647" spans="1:49" ht="15" thickBot="1" x14ac:dyDescent="0.4">
      <c r="A647" s="322" t="s">
        <v>329</v>
      </c>
      <c r="B647" s="322" t="s">
        <v>821</v>
      </c>
      <c r="C647" s="349">
        <v>20</v>
      </c>
      <c r="D647" s="340">
        <v>270885.47521291598</v>
      </c>
      <c r="E647" s="341">
        <v>29.31</v>
      </c>
      <c r="F647" s="340">
        <v>5256565.0047039902</v>
      </c>
      <c r="G647" s="340"/>
      <c r="H647" s="340"/>
      <c r="I647" s="340"/>
      <c r="J647" s="340">
        <v>270885.47521291598</v>
      </c>
      <c r="K647" s="340">
        <v>270885.47521291598</v>
      </c>
      <c r="L647" s="340">
        <v>270885.47521291598</v>
      </c>
      <c r="M647" s="340">
        <v>270885.47521291598</v>
      </c>
      <c r="N647" s="340">
        <v>270885.47521291598</v>
      </c>
      <c r="O647" s="340">
        <v>270885.47521291598</v>
      </c>
      <c r="P647" s="340">
        <v>270885.47521291598</v>
      </c>
      <c r="Q647" s="340">
        <v>270885.47521291598</v>
      </c>
      <c r="R647" s="340">
        <v>270885.47521291598</v>
      </c>
      <c r="S647" s="340">
        <v>270885.47521291598</v>
      </c>
      <c r="T647" s="340">
        <v>257339.525637974</v>
      </c>
      <c r="U647" s="340">
        <v>257339.525637974</v>
      </c>
      <c r="V647" s="340">
        <v>257339.525637974</v>
      </c>
      <c r="W647" s="340">
        <v>253670.23938013101</v>
      </c>
      <c r="X647" s="340">
        <v>253670.23938013101</v>
      </c>
      <c r="Y647" s="340">
        <v>253670.23938013101</v>
      </c>
      <c r="Z647" s="340">
        <v>253670.23938013101</v>
      </c>
      <c r="AA647" s="340">
        <v>253670.23938013101</v>
      </c>
      <c r="AB647" s="340">
        <v>253670.23938013101</v>
      </c>
      <c r="AC647" s="340">
        <v>253670.23938013101</v>
      </c>
      <c r="AD647" s="340"/>
      <c r="AE647" s="340"/>
      <c r="AF647" s="340"/>
      <c r="AG647" s="340"/>
      <c r="AH647" s="340"/>
      <c r="AI647" s="340"/>
      <c r="AJ647" s="340"/>
      <c r="AK647" s="340"/>
      <c r="AL647" s="340"/>
      <c r="AM647" s="340"/>
      <c r="AN647" s="340" t="s">
        <v>1198</v>
      </c>
      <c r="AO647" s="340" t="s">
        <v>1262</v>
      </c>
      <c r="AP647" s="340" t="s">
        <v>591</v>
      </c>
      <c r="AQ647" s="340" t="s">
        <v>199</v>
      </c>
      <c r="AR647" s="340" t="s">
        <v>370</v>
      </c>
      <c r="AS647" s="340" t="s">
        <v>370</v>
      </c>
      <c r="AT647" s="340" t="s">
        <v>329</v>
      </c>
      <c r="AU647" s="340" t="s">
        <v>256</v>
      </c>
      <c r="AV647" s="340" t="s">
        <v>199</v>
      </c>
      <c r="AW647" s="340">
        <v>1</v>
      </c>
    </row>
    <row r="648" spans="1:49" ht="15" thickBot="1" x14ac:dyDescent="0.4">
      <c r="A648" s="322" t="s">
        <v>23</v>
      </c>
      <c r="B648" s="322" t="s">
        <v>822</v>
      </c>
      <c r="C648" s="349">
        <v>20</v>
      </c>
      <c r="D648" s="340">
        <v>155947.60328784</v>
      </c>
      <c r="E648" s="341">
        <v>29.31</v>
      </c>
      <c r="F648" s="340">
        <v>3118952.0657568201</v>
      </c>
      <c r="G648" s="340"/>
      <c r="H648" s="340"/>
      <c r="I648" s="340"/>
      <c r="J648" s="340">
        <v>155947.60328784</v>
      </c>
      <c r="K648" s="340">
        <v>155947.60328784</v>
      </c>
      <c r="L648" s="340">
        <v>155947.60328784</v>
      </c>
      <c r="M648" s="340">
        <v>155947.60328784</v>
      </c>
      <c r="N648" s="340">
        <v>155947.60328784</v>
      </c>
      <c r="O648" s="340">
        <v>155947.60328784</v>
      </c>
      <c r="P648" s="340">
        <v>155947.60328784</v>
      </c>
      <c r="Q648" s="340">
        <v>155947.60328784</v>
      </c>
      <c r="R648" s="340">
        <v>155947.60328784</v>
      </c>
      <c r="S648" s="340">
        <v>155947.60328784</v>
      </c>
      <c r="T648" s="340">
        <v>155947.60328784</v>
      </c>
      <c r="U648" s="340">
        <v>155947.60328784</v>
      </c>
      <c r="V648" s="340">
        <v>155947.60328784</v>
      </c>
      <c r="W648" s="340">
        <v>155947.60328784</v>
      </c>
      <c r="X648" s="340">
        <v>155947.60328784</v>
      </c>
      <c r="Y648" s="340">
        <v>155947.60328784</v>
      </c>
      <c r="Z648" s="340">
        <v>155947.60328784</v>
      </c>
      <c r="AA648" s="340">
        <v>155947.60328784</v>
      </c>
      <c r="AB648" s="340">
        <v>155947.60328784</v>
      </c>
      <c r="AC648" s="340">
        <v>155947.60328784</v>
      </c>
      <c r="AD648" s="340"/>
      <c r="AE648" s="340"/>
      <c r="AF648" s="340"/>
      <c r="AG648" s="340"/>
      <c r="AH648" s="340"/>
      <c r="AI648" s="340"/>
      <c r="AJ648" s="340"/>
      <c r="AK648" s="340"/>
      <c r="AL648" s="340"/>
      <c r="AM648" s="340"/>
      <c r="AN648" s="340" t="s">
        <v>1198</v>
      </c>
      <c r="AO648" s="340" t="s">
        <v>1262</v>
      </c>
      <c r="AP648" s="340" t="s">
        <v>591</v>
      </c>
      <c r="AQ648" s="340" t="s">
        <v>199</v>
      </c>
      <c r="AR648" s="340" t="s">
        <v>500</v>
      </c>
      <c r="AS648" s="340" t="s">
        <v>500</v>
      </c>
      <c r="AT648" s="340" t="s">
        <v>23</v>
      </c>
      <c r="AU648" s="340" t="s">
        <v>256</v>
      </c>
      <c r="AV648" s="340" t="s">
        <v>199</v>
      </c>
      <c r="AW648" s="340">
        <v>1</v>
      </c>
    </row>
    <row r="649" spans="1:49" ht="15" thickBot="1" x14ac:dyDescent="0.4">
      <c r="A649" s="322" t="s">
        <v>329</v>
      </c>
      <c r="B649" s="322" t="s">
        <v>826</v>
      </c>
      <c r="C649" s="349">
        <v>20</v>
      </c>
      <c r="D649" s="340">
        <v>94409.999414704405</v>
      </c>
      <c r="E649" s="341">
        <v>29.31</v>
      </c>
      <c r="F649" s="340">
        <v>1823912.08682586</v>
      </c>
      <c r="G649" s="340"/>
      <c r="H649" s="340"/>
      <c r="I649" s="340"/>
      <c r="J649" s="340">
        <v>94409.999414704405</v>
      </c>
      <c r="K649" s="340">
        <v>94409.999414704405</v>
      </c>
      <c r="L649" s="340">
        <v>94409.999414704405</v>
      </c>
      <c r="M649" s="340">
        <v>94409.999414704405</v>
      </c>
      <c r="N649" s="340">
        <v>94409.999414704405</v>
      </c>
      <c r="O649" s="340">
        <v>94409.999414704405</v>
      </c>
      <c r="P649" s="340">
        <v>94409.999414704405</v>
      </c>
      <c r="Q649" s="340">
        <v>94409.999414704405</v>
      </c>
      <c r="R649" s="340">
        <v>94409.999414704405</v>
      </c>
      <c r="S649" s="340">
        <v>94409.999414704405</v>
      </c>
      <c r="T649" s="340">
        <v>88377.1080663865</v>
      </c>
      <c r="U649" s="340">
        <v>88377.1080663865</v>
      </c>
      <c r="V649" s="340">
        <v>88377.1080663865</v>
      </c>
      <c r="W649" s="340">
        <v>87811.538354236603</v>
      </c>
      <c r="X649" s="340">
        <v>87811.538354236603</v>
      </c>
      <c r="Y649" s="340">
        <v>87811.538354236603</v>
      </c>
      <c r="Z649" s="340">
        <v>87811.538354236603</v>
      </c>
      <c r="AA649" s="340">
        <v>87811.538354236603</v>
      </c>
      <c r="AB649" s="340">
        <v>87811.538354236603</v>
      </c>
      <c r="AC649" s="340">
        <v>87811.538354236603</v>
      </c>
      <c r="AD649" s="340"/>
      <c r="AE649" s="340"/>
      <c r="AF649" s="340"/>
      <c r="AG649" s="340"/>
      <c r="AH649" s="340"/>
      <c r="AI649" s="340"/>
      <c r="AJ649" s="340"/>
      <c r="AK649" s="340"/>
      <c r="AL649" s="340"/>
      <c r="AM649" s="340"/>
      <c r="AN649" s="340" t="s">
        <v>1198</v>
      </c>
      <c r="AO649" s="340" t="s">
        <v>1262</v>
      </c>
      <c r="AP649" s="340" t="s">
        <v>591</v>
      </c>
      <c r="AQ649" s="340" t="s">
        <v>199</v>
      </c>
      <c r="AR649" s="340" t="s">
        <v>370</v>
      </c>
      <c r="AS649" s="340" t="s">
        <v>370</v>
      </c>
      <c r="AT649" s="340" t="s">
        <v>329</v>
      </c>
      <c r="AU649" s="340" t="s">
        <v>256</v>
      </c>
      <c r="AV649" s="340" t="s">
        <v>199</v>
      </c>
      <c r="AW649" s="340">
        <v>1</v>
      </c>
    </row>
    <row r="650" spans="1:49" ht="15" thickBot="1" x14ac:dyDescent="0.4">
      <c r="A650" s="322" t="s">
        <v>329</v>
      </c>
      <c r="B650" s="322" t="s">
        <v>827</v>
      </c>
      <c r="C650" s="349">
        <v>20</v>
      </c>
      <c r="D650" s="340">
        <v>18689.0542076487</v>
      </c>
      <c r="E650" s="341">
        <v>29.31</v>
      </c>
      <c r="F650" s="340">
        <v>364563.71261128999</v>
      </c>
      <c r="G650" s="340"/>
      <c r="H650" s="340"/>
      <c r="I650" s="340"/>
      <c r="J650" s="340">
        <v>18689.0542076487</v>
      </c>
      <c r="K650" s="340">
        <v>18689.0542076487</v>
      </c>
      <c r="L650" s="340">
        <v>18689.0542076487</v>
      </c>
      <c r="M650" s="340">
        <v>18689.0542076487</v>
      </c>
      <c r="N650" s="340">
        <v>18689.0542076487</v>
      </c>
      <c r="O650" s="340">
        <v>18689.0542076487</v>
      </c>
      <c r="P650" s="340">
        <v>18689.0542076487</v>
      </c>
      <c r="Q650" s="340">
        <v>18689.0542076487</v>
      </c>
      <c r="R650" s="340">
        <v>18689.0542076487</v>
      </c>
      <c r="S650" s="340">
        <v>18689.0542076487</v>
      </c>
      <c r="T650" s="340">
        <v>17767.317053480201</v>
      </c>
      <c r="U650" s="340">
        <v>17767.317053480201</v>
      </c>
      <c r="V650" s="340">
        <v>17767.317053480201</v>
      </c>
      <c r="W650" s="340">
        <v>17767.317053480201</v>
      </c>
      <c r="X650" s="340">
        <v>17767.317053480201</v>
      </c>
      <c r="Y650" s="340">
        <v>17767.317053480201</v>
      </c>
      <c r="Z650" s="340">
        <v>17767.317053480201</v>
      </c>
      <c r="AA650" s="340">
        <v>17767.317053480201</v>
      </c>
      <c r="AB650" s="340">
        <v>17767.317053480201</v>
      </c>
      <c r="AC650" s="340">
        <v>17767.317053480201</v>
      </c>
      <c r="AD650" s="340"/>
      <c r="AE650" s="340"/>
      <c r="AF650" s="340"/>
      <c r="AG650" s="340"/>
      <c r="AH650" s="340"/>
      <c r="AI650" s="340"/>
      <c r="AJ650" s="340"/>
      <c r="AK650" s="340"/>
      <c r="AL650" s="340"/>
      <c r="AM650" s="340"/>
      <c r="AN650" s="340" t="s">
        <v>1198</v>
      </c>
      <c r="AO650" s="340" t="s">
        <v>1262</v>
      </c>
      <c r="AP650" s="340" t="s">
        <v>591</v>
      </c>
      <c r="AQ650" s="340" t="s">
        <v>199</v>
      </c>
      <c r="AR650" s="340" t="s">
        <v>370</v>
      </c>
      <c r="AS650" s="340" t="s">
        <v>370</v>
      </c>
      <c r="AT650" s="340" t="s">
        <v>329</v>
      </c>
      <c r="AU650" s="340" t="s">
        <v>256</v>
      </c>
      <c r="AV650" s="340" t="s">
        <v>199</v>
      </c>
      <c r="AW650" s="340">
        <v>1</v>
      </c>
    </row>
    <row r="651" spans="1:49" ht="15" thickBot="1" x14ac:dyDescent="0.4">
      <c r="A651" s="322" t="s">
        <v>329</v>
      </c>
      <c r="B651" s="322" t="s">
        <v>834</v>
      </c>
      <c r="C651" s="349">
        <v>20</v>
      </c>
      <c r="D651" s="340">
        <v>4581.4268891284</v>
      </c>
      <c r="E651" s="341">
        <v>29.31</v>
      </c>
      <c r="F651" s="340">
        <v>88871.9986248192</v>
      </c>
      <c r="G651" s="340"/>
      <c r="H651" s="340"/>
      <c r="I651" s="340"/>
      <c r="J651" s="340">
        <v>4581.4268891284</v>
      </c>
      <c r="K651" s="340">
        <v>4581.4268891284</v>
      </c>
      <c r="L651" s="340">
        <v>4581.4268891284</v>
      </c>
      <c r="M651" s="340">
        <v>4581.4268891284</v>
      </c>
      <c r="N651" s="340">
        <v>4581.4268891284</v>
      </c>
      <c r="O651" s="340">
        <v>4581.4268891284</v>
      </c>
      <c r="P651" s="340">
        <v>4581.4268891284</v>
      </c>
      <c r="Q651" s="340">
        <v>4581.4268891284</v>
      </c>
      <c r="R651" s="340">
        <v>4581.4268891284</v>
      </c>
      <c r="S651" s="340">
        <v>4581.4268891284</v>
      </c>
      <c r="T651" s="340">
        <v>4305.7729733535198</v>
      </c>
      <c r="U651" s="340">
        <v>4305.7729733535198</v>
      </c>
      <c r="V651" s="340">
        <v>4305.7729733535198</v>
      </c>
      <c r="W651" s="340">
        <v>4305.7729733535198</v>
      </c>
      <c r="X651" s="340">
        <v>4305.7729733535198</v>
      </c>
      <c r="Y651" s="340">
        <v>4305.7729733535198</v>
      </c>
      <c r="Z651" s="340">
        <v>4305.7729733535198</v>
      </c>
      <c r="AA651" s="340">
        <v>4305.7729733535198</v>
      </c>
      <c r="AB651" s="340">
        <v>4305.7729733535198</v>
      </c>
      <c r="AC651" s="340">
        <v>4305.7729733535198</v>
      </c>
      <c r="AD651" s="340"/>
      <c r="AE651" s="340"/>
      <c r="AF651" s="340"/>
      <c r="AG651" s="340"/>
      <c r="AH651" s="340"/>
      <c r="AI651" s="340"/>
      <c r="AJ651" s="340"/>
      <c r="AK651" s="340"/>
      <c r="AL651" s="340"/>
      <c r="AM651" s="340"/>
      <c r="AN651" s="340" t="s">
        <v>1198</v>
      </c>
      <c r="AO651" s="340" t="s">
        <v>1262</v>
      </c>
      <c r="AP651" s="340" t="s">
        <v>591</v>
      </c>
      <c r="AQ651" s="340" t="s">
        <v>199</v>
      </c>
      <c r="AR651" s="340" t="s">
        <v>370</v>
      </c>
      <c r="AS651" s="340" t="s">
        <v>370</v>
      </c>
      <c r="AT651" s="340" t="s">
        <v>329</v>
      </c>
      <c r="AU651" s="340" t="s">
        <v>256</v>
      </c>
      <c r="AV651" s="340" t="s">
        <v>199</v>
      </c>
      <c r="AW651" s="340">
        <v>1</v>
      </c>
    </row>
    <row r="652" spans="1:49" ht="15" thickBot="1" x14ac:dyDescent="0.4">
      <c r="A652" s="322" t="s">
        <v>329</v>
      </c>
      <c r="B652" s="322" t="s">
        <v>836</v>
      </c>
      <c r="C652" s="349">
        <v>20</v>
      </c>
      <c r="D652" s="340">
        <v>1358.13571065461</v>
      </c>
      <c r="E652" s="341">
        <v>29.31</v>
      </c>
      <c r="F652" s="340">
        <v>25769.362711537498</v>
      </c>
      <c r="G652" s="340"/>
      <c r="H652" s="340"/>
      <c r="I652" s="340"/>
      <c r="J652" s="340">
        <v>1358.13571065461</v>
      </c>
      <c r="K652" s="340">
        <v>1358.13571065461</v>
      </c>
      <c r="L652" s="340">
        <v>1358.13571065461</v>
      </c>
      <c r="M652" s="340">
        <v>1358.13571065461</v>
      </c>
      <c r="N652" s="340">
        <v>1358.13571065461</v>
      </c>
      <c r="O652" s="340">
        <v>1358.13571065461</v>
      </c>
      <c r="P652" s="340">
        <v>1358.13571065461</v>
      </c>
      <c r="Q652" s="340">
        <v>1358.13571065461</v>
      </c>
      <c r="R652" s="340">
        <v>1358.13571065461</v>
      </c>
      <c r="S652" s="340">
        <v>1358.13571065461</v>
      </c>
      <c r="T652" s="340">
        <v>1218.8005604991299</v>
      </c>
      <c r="U652" s="340">
        <v>1218.8005604991299</v>
      </c>
      <c r="V652" s="340">
        <v>1218.8005604991299</v>
      </c>
      <c r="W652" s="340">
        <v>1218.8005604991299</v>
      </c>
      <c r="X652" s="340">
        <v>1218.8005604991299</v>
      </c>
      <c r="Y652" s="340">
        <v>1218.8005604991299</v>
      </c>
      <c r="Z652" s="340">
        <v>1218.8005604991299</v>
      </c>
      <c r="AA652" s="340">
        <v>1218.8005604991299</v>
      </c>
      <c r="AB652" s="340">
        <v>1218.8005604991299</v>
      </c>
      <c r="AC652" s="340">
        <v>1218.8005604991299</v>
      </c>
      <c r="AD652" s="340"/>
      <c r="AE652" s="340"/>
      <c r="AF652" s="340"/>
      <c r="AG652" s="340"/>
      <c r="AH652" s="340"/>
      <c r="AI652" s="340"/>
      <c r="AJ652" s="340"/>
      <c r="AK652" s="340"/>
      <c r="AL652" s="340"/>
      <c r="AM652" s="340"/>
      <c r="AN652" s="340" t="s">
        <v>1198</v>
      </c>
      <c r="AO652" s="340" t="s">
        <v>1262</v>
      </c>
      <c r="AP652" s="340" t="s">
        <v>591</v>
      </c>
      <c r="AQ652" s="340" t="s">
        <v>199</v>
      </c>
      <c r="AR652" s="340" t="s">
        <v>370</v>
      </c>
      <c r="AS652" s="340" t="s">
        <v>370</v>
      </c>
      <c r="AT652" s="340" t="s">
        <v>329</v>
      </c>
      <c r="AU652" s="340" t="s">
        <v>256</v>
      </c>
      <c r="AV652" s="340" t="s">
        <v>199</v>
      </c>
      <c r="AW652" s="340">
        <v>1</v>
      </c>
    </row>
    <row r="653" spans="1:49" ht="15" thickBot="1" x14ac:dyDescent="0.4">
      <c r="A653" s="322" t="s">
        <v>23</v>
      </c>
      <c r="B653" s="322" t="s">
        <v>842</v>
      </c>
      <c r="C653" s="349">
        <v>20</v>
      </c>
      <c r="D653" s="340">
        <v>13285.705818709101</v>
      </c>
      <c r="E653" s="341">
        <v>29.31</v>
      </c>
      <c r="F653" s="340">
        <v>265714.11637418298</v>
      </c>
      <c r="G653" s="340"/>
      <c r="H653" s="340"/>
      <c r="I653" s="340"/>
      <c r="J653" s="340">
        <v>13285.705818709101</v>
      </c>
      <c r="K653" s="340">
        <v>13285.705818709101</v>
      </c>
      <c r="L653" s="340">
        <v>13285.705818709101</v>
      </c>
      <c r="M653" s="340">
        <v>13285.705818709101</v>
      </c>
      <c r="N653" s="340">
        <v>13285.705818709101</v>
      </c>
      <c r="O653" s="340">
        <v>13285.705818709101</v>
      </c>
      <c r="P653" s="340">
        <v>13285.705818709101</v>
      </c>
      <c r="Q653" s="340">
        <v>13285.705818709101</v>
      </c>
      <c r="R653" s="340">
        <v>13285.705818709101</v>
      </c>
      <c r="S653" s="340">
        <v>13285.705818709101</v>
      </c>
      <c r="T653" s="340">
        <v>13285.705818709101</v>
      </c>
      <c r="U653" s="340">
        <v>13285.705818709101</v>
      </c>
      <c r="V653" s="340">
        <v>13285.705818709101</v>
      </c>
      <c r="W653" s="340">
        <v>13285.705818709101</v>
      </c>
      <c r="X653" s="340">
        <v>13285.705818709101</v>
      </c>
      <c r="Y653" s="340">
        <v>13285.705818709101</v>
      </c>
      <c r="Z653" s="340">
        <v>13285.705818709101</v>
      </c>
      <c r="AA653" s="340">
        <v>13285.705818709101</v>
      </c>
      <c r="AB653" s="340">
        <v>13285.705818709101</v>
      </c>
      <c r="AC653" s="340">
        <v>13285.705818709101</v>
      </c>
      <c r="AD653" s="340"/>
      <c r="AE653" s="340"/>
      <c r="AF653" s="340"/>
      <c r="AG653" s="340"/>
      <c r="AH653" s="340"/>
      <c r="AI653" s="340"/>
      <c r="AJ653" s="340"/>
      <c r="AK653" s="340"/>
      <c r="AL653" s="340"/>
      <c r="AM653" s="340"/>
      <c r="AN653" s="340" t="s">
        <v>1198</v>
      </c>
      <c r="AO653" s="340" t="s">
        <v>1262</v>
      </c>
      <c r="AP653" s="340" t="s">
        <v>591</v>
      </c>
      <c r="AQ653" s="340" t="s">
        <v>199</v>
      </c>
      <c r="AR653" s="340" t="s">
        <v>78</v>
      </c>
      <c r="AS653" s="340" t="s">
        <v>78</v>
      </c>
      <c r="AT653" s="340" t="s">
        <v>23</v>
      </c>
      <c r="AU653" s="340" t="s">
        <v>256</v>
      </c>
      <c r="AV653" s="340" t="s">
        <v>199</v>
      </c>
      <c r="AW653" s="340">
        <v>1</v>
      </c>
    </row>
    <row r="654" spans="1:49" ht="15" thickBot="1" x14ac:dyDescent="0.4">
      <c r="A654" s="322" t="s">
        <v>23</v>
      </c>
      <c r="B654" s="322" t="s">
        <v>990</v>
      </c>
      <c r="C654" s="349">
        <v>16</v>
      </c>
      <c r="D654" s="340">
        <v>286880.90532300802</v>
      </c>
      <c r="E654" s="341">
        <v>29.31</v>
      </c>
      <c r="F654" s="340">
        <v>2394397.7813956002</v>
      </c>
      <c r="G654" s="340"/>
      <c r="H654" s="340"/>
      <c r="I654" s="340"/>
      <c r="J654" s="340">
        <v>286880.90532300802</v>
      </c>
      <c r="K654" s="340">
        <v>286880.90532300802</v>
      </c>
      <c r="L654" s="340">
        <v>286880.90532300802</v>
      </c>
      <c r="M654" s="340">
        <v>286880.90532300802</v>
      </c>
      <c r="N654" s="340">
        <v>286880.90532300802</v>
      </c>
      <c r="O654" s="340">
        <v>87272.11407096</v>
      </c>
      <c r="P654" s="340">
        <v>87272.11407096</v>
      </c>
      <c r="Q654" s="340">
        <v>87272.11407096</v>
      </c>
      <c r="R654" s="340">
        <v>87272.11407096</v>
      </c>
      <c r="S654" s="340">
        <v>87272.11407096</v>
      </c>
      <c r="T654" s="340">
        <v>87272.11407096</v>
      </c>
      <c r="U654" s="340">
        <v>87272.11407096</v>
      </c>
      <c r="V654" s="340">
        <v>87272.11407096</v>
      </c>
      <c r="W654" s="340">
        <v>87272.11407096</v>
      </c>
      <c r="X654" s="340">
        <v>87272.11407096</v>
      </c>
      <c r="Y654" s="340">
        <v>87272.11407096</v>
      </c>
      <c r="Z654" s="340"/>
      <c r="AA654" s="340"/>
      <c r="AB654" s="340"/>
      <c r="AC654" s="340"/>
      <c r="AD654" s="340"/>
      <c r="AE654" s="340"/>
      <c r="AF654" s="340"/>
      <c r="AG654" s="340"/>
      <c r="AH654" s="340"/>
      <c r="AI654" s="340"/>
      <c r="AJ654" s="340"/>
      <c r="AK654" s="340"/>
      <c r="AL654" s="340"/>
      <c r="AM654" s="340"/>
      <c r="AN654" s="340" t="s">
        <v>1198</v>
      </c>
      <c r="AO654" s="340" t="s">
        <v>1250</v>
      </c>
      <c r="AP654" s="340" t="s">
        <v>564</v>
      </c>
      <c r="AQ654" s="340" t="s">
        <v>199</v>
      </c>
      <c r="AR654" s="340" t="s">
        <v>349</v>
      </c>
      <c r="AS654" s="340" t="s">
        <v>349</v>
      </c>
      <c r="AT654" s="340" t="s">
        <v>23</v>
      </c>
      <c r="AU654" s="340" t="s">
        <v>256</v>
      </c>
      <c r="AV654" s="340" t="s">
        <v>199</v>
      </c>
      <c r="AW654" s="340">
        <v>1</v>
      </c>
    </row>
    <row r="655" spans="1:49" ht="15" thickBot="1" x14ac:dyDescent="0.4">
      <c r="A655" s="322" t="s">
        <v>23</v>
      </c>
      <c r="B655" s="322" t="s">
        <v>833</v>
      </c>
      <c r="C655" s="349">
        <v>16</v>
      </c>
      <c r="D655" s="340">
        <v>15898.131473510401</v>
      </c>
      <c r="E655" s="341">
        <v>29.31</v>
      </c>
      <c r="F655" s="340">
        <v>254370.103576166</v>
      </c>
      <c r="G655" s="340"/>
      <c r="H655" s="340"/>
      <c r="I655" s="340"/>
      <c r="J655" s="340">
        <v>15898.131473510401</v>
      </c>
      <c r="K655" s="340">
        <v>15898.131473510401</v>
      </c>
      <c r="L655" s="340">
        <v>15898.131473510401</v>
      </c>
      <c r="M655" s="340">
        <v>15898.131473510401</v>
      </c>
      <c r="N655" s="340">
        <v>15898.131473510401</v>
      </c>
      <c r="O655" s="340">
        <v>15898.131473510401</v>
      </c>
      <c r="P655" s="340">
        <v>15898.131473510401</v>
      </c>
      <c r="Q655" s="340">
        <v>15898.131473510401</v>
      </c>
      <c r="R655" s="340">
        <v>15898.131473510401</v>
      </c>
      <c r="S655" s="340">
        <v>15898.131473510401</v>
      </c>
      <c r="T655" s="340">
        <v>15898.131473510401</v>
      </c>
      <c r="U655" s="340">
        <v>15898.131473510401</v>
      </c>
      <c r="V655" s="340">
        <v>15898.131473510401</v>
      </c>
      <c r="W655" s="340">
        <v>15898.131473510401</v>
      </c>
      <c r="X655" s="340">
        <v>15898.131473510401</v>
      </c>
      <c r="Y655" s="340">
        <v>15898.131473510401</v>
      </c>
      <c r="Z655" s="340"/>
      <c r="AA655" s="340"/>
      <c r="AB655" s="340"/>
      <c r="AC655" s="340"/>
      <c r="AD655" s="340"/>
      <c r="AE655" s="340"/>
      <c r="AF655" s="340"/>
      <c r="AG655" s="340"/>
      <c r="AH655" s="340"/>
      <c r="AI655" s="340"/>
      <c r="AJ655" s="340"/>
      <c r="AK655" s="340"/>
      <c r="AL655" s="340"/>
      <c r="AM655" s="340"/>
      <c r="AN655" s="340" t="s">
        <v>1198</v>
      </c>
      <c r="AO655" s="340" t="s">
        <v>1254</v>
      </c>
      <c r="AP655" s="340" t="s">
        <v>552</v>
      </c>
      <c r="AQ655" s="340" t="s">
        <v>199</v>
      </c>
      <c r="AR655" s="340" t="s">
        <v>349</v>
      </c>
      <c r="AS655" s="340" t="s">
        <v>349</v>
      </c>
      <c r="AT655" s="340" t="s">
        <v>23</v>
      </c>
      <c r="AU655" s="340" t="s">
        <v>256</v>
      </c>
      <c r="AV655" s="340" t="s">
        <v>199</v>
      </c>
      <c r="AW655" s="340">
        <v>1</v>
      </c>
    </row>
    <row r="656" spans="1:49" ht="15" thickBot="1" x14ac:dyDescent="0.4">
      <c r="A656" s="322" t="s">
        <v>23</v>
      </c>
      <c r="B656" s="322" t="s">
        <v>833</v>
      </c>
      <c r="C656" s="349">
        <v>16</v>
      </c>
      <c r="D656" s="340">
        <v>94776.873975180002</v>
      </c>
      <c r="E656" s="341">
        <v>29.31</v>
      </c>
      <c r="F656" s="340">
        <v>1516429.9909890001</v>
      </c>
      <c r="G656" s="340"/>
      <c r="H656" s="340"/>
      <c r="I656" s="340"/>
      <c r="J656" s="340">
        <v>94776.874033800006</v>
      </c>
      <c r="K656" s="340">
        <v>94776.874033800006</v>
      </c>
      <c r="L656" s="340">
        <v>94776.874033800006</v>
      </c>
      <c r="M656" s="340">
        <v>94776.874033800006</v>
      </c>
      <c r="N656" s="340">
        <v>94776.874033800006</v>
      </c>
      <c r="O656" s="340">
        <v>94776.874620000002</v>
      </c>
      <c r="P656" s="340">
        <v>94776.874620000002</v>
      </c>
      <c r="Q656" s="340">
        <v>94776.874620000002</v>
      </c>
      <c r="R656" s="340">
        <v>94776.874620000002</v>
      </c>
      <c r="S656" s="340">
        <v>94776.874620000002</v>
      </c>
      <c r="T656" s="340">
        <v>94776.874620000002</v>
      </c>
      <c r="U656" s="340">
        <v>94776.874620000002</v>
      </c>
      <c r="V656" s="340">
        <v>94776.874620000002</v>
      </c>
      <c r="W656" s="340">
        <v>94776.874620000002</v>
      </c>
      <c r="X656" s="340">
        <v>94776.874620000002</v>
      </c>
      <c r="Y656" s="340">
        <v>94776.874620000002</v>
      </c>
      <c r="Z656" s="340"/>
      <c r="AA656" s="340"/>
      <c r="AB656" s="340"/>
      <c r="AC656" s="340"/>
      <c r="AD656" s="340"/>
      <c r="AE656" s="340"/>
      <c r="AF656" s="340"/>
      <c r="AG656" s="340"/>
      <c r="AH656" s="340"/>
      <c r="AI656" s="340"/>
      <c r="AJ656" s="340"/>
      <c r="AK656" s="340"/>
      <c r="AL656" s="340"/>
      <c r="AM656" s="340"/>
      <c r="AN656" s="340" t="s">
        <v>1198</v>
      </c>
      <c r="AO656" s="340" t="s">
        <v>1261</v>
      </c>
      <c r="AP656" s="340" t="s">
        <v>591</v>
      </c>
      <c r="AQ656" s="340" t="s">
        <v>199</v>
      </c>
      <c r="AR656" s="340" t="s">
        <v>349</v>
      </c>
      <c r="AS656" s="340" t="s">
        <v>349</v>
      </c>
      <c r="AT656" s="340" t="s">
        <v>23</v>
      </c>
      <c r="AU656" s="340" t="s">
        <v>256</v>
      </c>
      <c r="AV656" s="340" t="s">
        <v>199</v>
      </c>
      <c r="AW656" s="340">
        <v>1</v>
      </c>
    </row>
    <row r="657" spans="1:49" ht="15" thickBot="1" x14ac:dyDescent="0.4">
      <c r="A657" s="322" t="s">
        <v>23</v>
      </c>
      <c r="B657" s="322" t="s">
        <v>833</v>
      </c>
      <c r="C657" s="349">
        <v>16</v>
      </c>
      <c r="D657" s="340">
        <v>17394.557587528499</v>
      </c>
      <c r="E657" s="341">
        <v>29.31</v>
      </c>
      <c r="F657" s="340">
        <v>278312.92140045599</v>
      </c>
      <c r="G657" s="340"/>
      <c r="H657" s="340"/>
      <c r="I657" s="340"/>
      <c r="J657" s="340">
        <v>17394.557587528499</v>
      </c>
      <c r="K657" s="340">
        <v>17394.557587528499</v>
      </c>
      <c r="L657" s="340">
        <v>17394.557587528499</v>
      </c>
      <c r="M657" s="340">
        <v>17394.557587528499</v>
      </c>
      <c r="N657" s="340">
        <v>17394.557587528499</v>
      </c>
      <c r="O657" s="340">
        <v>17394.557587528499</v>
      </c>
      <c r="P657" s="340">
        <v>17394.557587528499</v>
      </c>
      <c r="Q657" s="340">
        <v>17394.557587528499</v>
      </c>
      <c r="R657" s="340">
        <v>17394.557587528499</v>
      </c>
      <c r="S657" s="340">
        <v>17394.557587528499</v>
      </c>
      <c r="T657" s="340">
        <v>17394.557587528499</v>
      </c>
      <c r="U657" s="340">
        <v>17394.557587528499</v>
      </c>
      <c r="V657" s="340">
        <v>17394.557587528499</v>
      </c>
      <c r="W657" s="340">
        <v>17394.557587528499</v>
      </c>
      <c r="X657" s="340">
        <v>17394.557587528499</v>
      </c>
      <c r="Y657" s="340">
        <v>17394.557587528499</v>
      </c>
      <c r="Z657" s="340"/>
      <c r="AA657" s="340"/>
      <c r="AB657" s="340"/>
      <c r="AC657" s="340"/>
      <c r="AD657" s="340"/>
      <c r="AE657" s="340"/>
      <c r="AF657" s="340"/>
      <c r="AG657" s="340"/>
      <c r="AH657" s="340"/>
      <c r="AI657" s="340"/>
      <c r="AJ657" s="340"/>
      <c r="AK657" s="340"/>
      <c r="AL657" s="340"/>
      <c r="AM657" s="340"/>
      <c r="AN657" s="340" t="s">
        <v>1198</v>
      </c>
      <c r="AO657" s="340" t="s">
        <v>1262</v>
      </c>
      <c r="AP657" s="340" t="s">
        <v>591</v>
      </c>
      <c r="AQ657" s="340" t="s">
        <v>199</v>
      </c>
      <c r="AR657" s="340" t="s">
        <v>349</v>
      </c>
      <c r="AS657" s="340" t="s">
        <v>349</v>
      </c>
      <c r="AT657" s="340" t="s">
        <v>23</v>
      </c>
      <c r="AU657" s="340" t="s">
        <v>256</v>
      </c>
      <c r="AV657" s="340" t="s">
        <v>199</v>
      </c>
      <c r="AW657" s="340">
        <v>1</v>
      </c>
    </row>
    <row r="658" spans="1:49" ht="15" thickBot="1" x14ac:dyDescent="0.4">
      <c r="A658" s="322" t="s">
        <v>122</v>
      </c>
      <c r="B658" s="322" t="s">
        <v>1042</v>
      </c>
      <c r="C658" s="349">
        <v>15</v>
      </c>
      <c r="D658" s="340">
        <v>288245.00132547901</v>
      </c>
      <c r="E658" s="341">
        <v>29.31</v>
      </c>
      <c r="F658" s="340">
        <v>4323675.01988219</v>
      </c>
      <c r="G658" s="340"/>
      <c r="H658" s="340"/>
      <c r="I658" s="340"/>
      <c r="J658" s="340">
        <v>288245.00132547901</v>
      </c>
      <c r="K658" s="340">
        <v>288245.00132547901</v>
      </c>
      <c r="L658" s="340">
        <v>288245.00132547901</v>
      </c>
      <c r="M658" s="340">
        <v>288245.00132547901</v>
      </c>
      <c r="N658" s="340">
        <v>288245.00132547901</v>
      </c>
      <c r="O658" s="340">
        <v>288245.00132547901</v>
      </c>
      <c r="P658" s="340">
        <v>288245.00132547901</v>
      </c>
      <c r="Q658" s="340">
        <v>288245.00132547901</v>
      </c>
      <c r="R658" s="340">
        <v>288245.00132547901</v>
      </c>
      <c r="S658" s="340">
        <v>288245.00132547901</v>
      </c>
      <c r="T658" s="340">
        <v>288245.00132547901</v>
      </c>
      <c r="U658" s="340">
        <v>288245.00132547901</v>
      </c>
      <c r="V658" s="340">
        <v>288245.00132547901</v>
      </c>
      <c r="W658" s="340">
        <v>288245.00132547901</v>
      </c>
      <c r="X658" s="340">
        <v>288245.00132547901</v>
      </c>
      <c r="Y658" s="340"/>
      <c r="Z658" s="340"/>
      <c r="AA658" s="340"/>
      <c r="AB658" s="340"/>
      <c r="AC658" s="340"/>
      <c r="AD658" s="340"/>
      <c r="AE658" s="340"/>
      <c r="AF658" s="340"/>
      <c r="AG658" s="340"/>
      <c r="AH658" s="340"/>
      <c r="AI658" s="340"/>
      <c r="AJ658" s="340"/>
      <c r="AK658" s="340"/>
      <c r="AL658" s="340"/>
      <c r="AM658" s="340"/>
      <c r="AN658" s="340" t="s">
        <v>1198</v>
      </c>
      <c r="AO658" s="340" t="s">
        <v>1250</v>
      </c>
      <c r="AP658" s="340" t="s">
        <v>564</v>
      </c>
      <c r="AQ658" s="340" t="s">
        <v>199</v>
      </c>
      <c r="AR658" s="340" t="s">
        <v>493</v>
      </c>
      <c r="AS658" s="340" t="s">
        <v>493</v>
      </c>
      <c r="AT658" s="340" t="s">
        <v>23</v>
      </c>
      <c r="AU658" s="340" t="s">
        <v>256</v>
      </c>
      <c r="AV658" s="340" t="s">
        <v>199</v>
      </c>
      <c r="AW658" s="340">
        <v>1</v>
      </c>
    </row>
    <row r="659" spans="1:49" ht="15" thickBot="1" x14ac:dyDescent="0.4">
      <c r="A659" s="322" t="s">
        <v>23</v>
      </c>
      <c r="B659" s="322" t="s">
        <v>998</v>
      </c>
      <c r="C659" s="349">
        <v>15</v>
      </c>
      <c r="D659" s="340">
        <v>5877951.0044165105</v>
      </c>
      <c r="E659" s="341">
        <v>29.31</v>
      </c>
      <c r="F659" s="340">
        <v>88169265.066247895</v>
      </c>
      <c r="G659" s="340"/>
      <c r="H659" s="340"/>
      <c r="I659" s="340"/>
      <c r="J659" s="340">
        <v>5877951.0044165105</v>
      </c>
      <c r="K659" s="340">
        <v>5877951.0044165105</v>
      </c>
      <c r="L659" s="340">
        <v>5877951.0044165105</v>
      </c>
      <c r="M659" s="340">
        <v>5877951.0044165105</v>
      </c>
      <c r="N659" s="340">
        <v>5877951.0044165105</v>
      </c>
      <c r="O659" s="340">
        <v>5877951.0044165105</v>
      </c>
      <c r="P659" s="340">
        <v>5877951.0044165105</v>
      </c>
      <c r="Q659" s="340">
        <v>5877951.0044165105</v>
      </c>
      <c r="R659" s="340">
        <v>5877951.0044165105</v>
      </c>
      <c r="S659" s="340">
        <v>5877951.0044165105</v>
      </c>
      <c r="T659" s="340">
        <v>5877951.0044165105</v>
      </c>
      <c r="U659" s="340">
        <v>5877951.0044165105</v>
      </c>
      <c r="V659" s="340">
        <v>5877951.0044165105</v>
      </c>
      <c r="W659" s="340">
        <v>5877951.0044165105</v>
      </c>
      <c r="X659" s="340">
        <v>5877951.0044165105</v>
      </c>
      <c r="Y659" s="340"/>
      <c r="Z659" s="340"/>
      <c r="AA659" s="340"/>
      <c r="AB659" s="340"/>
      <c r="AC659" s="340"/>
      <c r="AD659" s="340"/>
      <c r="AE659" s="340"/>
      <c r="AF659" s="340"/>
      <c r="AG659" s="340"/>
      <c r="AH659" s="340"/>
      <c r="AI659" s="340"/>
      <c r="AJ659" s="340"/>
      <c r="AK659" s="340"/>
      <c r="AL659" s="340"/>
      <c r="AM659" s="340"/>
      <c r="AN659" s="340" t="s">
        <v>1198</v>
      </c>
      <c r="AO659" s="340" t="s">
        <v>1250</v>
      </c>
      <c r="AP659" s="340" t="s">
        <v>564</v>
      </c>
      <c r="AQ659" s="340" t="s">
        <v>199</v>
      </c>
      <c r="AR659" s="340" t="s">
        <v>131</v>
      </c>
      <c r="AS659" s="340" t="s">
        <v>131</v>
      </c>
      <c r="AT659" s="340" t="s">
        <v>23</v>
      </c>
      <c r="AU659" s="340" t="s">
        <v>256</v>
      </c>
      <c r="AV659" s="340" t="s">
        <v>199</v>
      </c>
      <c r="AW659" s="340">
        <v>1</v>
      </c>
    </row>
    <row r="660" spans="1:49" ht="15" thickBot="1" x14ac:dyDescent="0.4">
      <c r="A660" s="322" t="s">
        <v>122</v>
      </c>
      <c r="B660" s="322" t="s">
        <v>1067</v>
      </c>
      <c r="C660" s="349">
        <v>15</v>
      </c>
      <c r="D660" s="340">
        <v>108505.058679629</v>
      </c>
      <c r="E660" s="341">
        <v>29.31</v>
      </c>
      <c r="F660" s="340">
        <v>1627575.88019443</v>
      </c>
      <c r="G660" s="340"/>
      <c r="H660" s="340"/>
      <c r="I660" s="340"/>
      <c r="J660" s="340">
        <v>108505.058679629</v>
      </c>
      <c r="K660" s="340">
        <v>108505.058679629</v>
      </c>
      <c r="L660" s="340">
        <v>108505.058679629</v>
      </c>
      <c r="M660" s="340">
        <v>108505.058679629</v>
      </c>
      <c r="N660" s="340">
        <v>108505.058679629</v>
      </c>
      <c r="O660" s="340">
        <v>108505.058679629</v>
      </c>
      <c r="P660" s="340">
        <v>108505.058679629</v>
      </c>
      <c r="Q660" s="340">
        <v>108505.058679629</v>
      </c>
      <c r="R660" s="340">
        <v>108505.058679629</v>
      </c>
      <c r="S660" s="340">
        <v>108505.058679629</v>
      </c>
      <c r="T660" s="340">
        <v>108505.058679629</v>
      </c>
      <c r="U660" s="340">
        <v>108505.058679629</v>
      </c>
      <c r="V660" s="340">
        <v>108505.058679629</v>
      </c>
      <c r="W660" s="340">
        <v>108505.058679629</v>
      </c>
      <c r="X660" s="340">
        <v>108505.058679629</v>
      </c>
      <c r="Y660" s="340"/>
      <c r="Z660" s="340"/>
      <c r="AA660" s="340"/>
      <c r="AB660" s="340"/>
      <c r="AC660" s="340"/>
      <c r="AD660" s="340"/>
      <c r="AE660" s="340"/>
      <c r="AF660" s="340"/>
      <c r="AG660" s="340"/>
      <c r="AH660" s="340"/>
      <c r="AI660" s="340"/>
      <c r="AJ660" s="340"/>
      <c r="AK660" s="340"/>
      <c r="AL660" s="340"/>
      <c r="AM660" s="340"/>
      <c r="AN660" s="340" t="s">
        <v>1198</v>
      </c>
      <c r="AO660" s="340" t="s">
        <v>1251</v>
      </c>
      <c r="AP660" s="340" t="s">
        <v>564</v>
      </c>
      <c r="AQ660" s="340" t="s">
        <v>199</v>
      </c>
      <c r="AR660" s="340" t="s">
        <v>622</v>
      </c>
      <c r="AS660" s="340" t="s">
        <v>622</v>
      </c>
      <c r="AT660" s="340" t="s">
        <v>23</v>
      </c>
      <c r="AU660" s="340" t="s">
        <v>256</v>
      </c>
      <c r="AV660" s="340" t="s">
        <v>199</v>
      </c>
      <c r="AW660" s="340">
        <v>1</v>
      </c>
    </row>
    <row r="661" spans="1:49" ht="15" thickBot="1" x14ac:dyDescent="0.4">
      <c r="A661" s="322" t="s">
        <v>122</v>
      </c>
      <c r="B661" s="322" t="s">
        <v>835</v>
      </c>
      <c r="C661" s="349">
        <v>15</v>
      </c>
      <c r="D661" s="340">
        <v>25019.815846451998</v>
      </c>
      <c r="E661" s="341">
        <v>29.31</v>
      </c>
      <c r="F661" s="340">
        <v>375297.24083294999</v>
      </c>
      <c r="G661" s="340"/>
      <c r="H661" s="340"/>
      <c r="I661" s="340"/>
      <c r="J661" s="340">
        <v>25019.815840589999</v>
      </c>
      <c r="K661" s="340">
        <v>25019.815840589999</v>
      </c>
      <c r="L661" s="340">
        <v>25019.815840589999</v>
      </c>
      <c r="M661" s="340">
        <v>25019.815840589999</v>
      </c>
      <c r="N661" s="340">
        <v>25019.815840589999</v>
      </c>
      <c r="O661" s="340">
        <v>25019.816163</v>
      </c>
      <c r="P661" s="340">
        <v>25019.816163</v>
      </c>
      <c r="Q661" s="340">
        <v>25019.816163</v>
      </c>
      <c r="R661" s="340">
        <v>25019.816163</v>
      </c>
      <c r="S661" s="340">
        <v>25019.816163</v>
      </c>
      <c r="T661" s="340">
        <v>25019.816163</v>
      </c>
      <c r="U661" s="340">
        <v>25019.816163</v>
      </c>
      <c r="V661" s="340">
        <v>25019.816163</v>
      </c>
      <c r="W661" s="340">
        <v>25019.816163</v>
      </c>
      <c r="X661" s="340">
        <v>25019.816163</v>
      </c>
      <c r="Y661" s="340"/>
      <c r="Z661" s="340"/>
      <c r="AA661" s="340"/>
      <c r="AB661" s="340"/>
      <c r="AC661" s="340"/>
      <c r="AD661" s="340"/>
      <c r="AE661" s="340"/>
      <c r="AF661" s="340"/>
      <c r="AG661" s="340"/>
      <c r="AH661" s="340"/>
      <c r="AI661" s="340"/>
      <c r="AJ661" s="340"/>
      <c r="AK661" s="340"/>
      <c r="AL661" s="340"/>
      <c r="AM661" s="340"/>
      <c r="AN661" s="340" t="s">
        <v>1198</v>
      </c>
      <c r="AO661" s="340" t="s">
        <v>1261</v>
      </c>
      <c r="AP661" s="340" t="s">
        <v>591</v>
      </c>
      <c r="AQ661" s="340" t="s">
        <v>199</v>
      </c>
      <c r="AR661" s="340" t="s">
        <v>131</v>
      </c>
      <c r="AS661" s="340" t="s">
        <v>131</v>
      </c>
      <c r="AT661" s="340" t="s">
        <v>122</v>
      </c>
      <c r="AU661" s="340" t="s">
        <v>256</v>
      </c>
      <c r="AV661" s="340" t="s">
        <v>199</v>
      </c>
      <c r="AW661" s="340">
        <v>1</v>
      </c>
    </row>
    <row r="662" spans="1:49" ht="15" thickBot="1" x14ac:dyDescent="0.4">
      <c r="A662" s="322" t="s">
        <v>122</v>
      </c>
      <c r="B662" s="322" t="s">
        <v>835</v>
      </c>
      <c r="C662" s="349">
        <v>15</v>
      </c>
      <c r="D662" s="340">
        <v>12560.339712953801</v>
      </c>
      <c r="E662" s="341">
        <v>29.31</v>
      </c>
      <c r="F662" s="340">
        <v>188405.09569430701</v>
      </c>
      <c r="G662" s="340"/>
      <c r="H662" s="340"/>
      <c r="I662" s="340"/>
      <c r="J662" s="340">
        <v>12560.339712953801</v>
      </c>
      <c r="K662" s="340">
        <v>12560.339712953801</v>
      </c>
      <c r="L662" s="340">
        <v>12560.339712953801</v>
      </c>
      <c r="M662" s="340">
        <v>12560.339712953801</v>
      </c>
      <c r="N662" s="340">
        <v>12560.339712953801</v>
      </c>
      <c r="O662" s="340">
        <v>12560.339712953801</v>
      </c>
      <c r="P662" s="340">
        <v>12560.339712953801</v>
      </c>
      <c r="Q662" s="340">
        <v>12560.339712953801</v>
      </c>
      <c r="R662" s="340">
        <v>12560.339712953801</v>
      </c>
      <c r="S662" s="340">
        <v>12560.339712953801</v>
      </c>
      <c r="T662" s="340">
        <v>12560.339712953801</v>
      </c>
      <c r="U662" s="340">
        <v>12560.339712953801</v>
      </c>
      <c r="V662" s="340">
        <v>12560.339712953801</v>
      </c>
      <c r="W662" s="340">
        <v>12560.339712953801</v>
      </c>
      <c r="X662" s="340">
        <v>12560.339712953801</v>
      </c>
      <c r="Y662" s="340"/>
      <c r="Z662" s="340"/>
      <c r="AA662" s="340"/>
      <c r="AB662" s="340"/>
      <c r="AC662" s="340"/>
      <c r="AD662" s="340"/>
      <c r="AE662" s="340"/>
      <c r="AF662" s="340"/>
      <c r="AG662" s="340"/>
      <c r="AH662" s="340"/>
      <c r="AI662" s="340"/>
      <c r="AJ662" s="340"/>
      <c r="AK662" s="340"/>
      <c r="AL662" s="340"/>
      <c r="AM662" s="340"/>
      <c r="AN662" s="340" t="s">
        <v>1198</v>
      </c>
      <c r="AO662" s="340" t="s">
        <v>1262</v>
      </c>
      <c r="AP662" s="340" t="s">
        <v>591</v>
      </c>
      <c r="AQ662" s="340" t="s">
        <v>199</v>
      </c>
      <c r="AR662" s="340" t="s">
        <v>131</v>
      </c>
      <c r="AS662" s="340" t="s">
        <v>131</v>
      </c>
      <c r="AT662" s="340" t="s">
        <v>122</v>
      </c>
      <c r="AU662" s="340" t="s">
        <v>256</v>
      </c>
      <c r="AV662" s="340" t="s">
        <v>199</v>
      </c>
      <c r="AW662" s="340">
        <v>1</v>
      </c>
    </row>
    <row r="663" spans="1:49" ht="15" thickBot="1" x14ac:dyDescent="0.4">
      <c r="A663" s="322" t="s">
        <v>122</v>
      </c>
      <c r="B663" s="322" t="s">
        <v>1056</v>
      </c>
      <c r="C663" s="349">
        <v>13</v>
      </c>
      <c r="D663" s="340">
        <v>2159.5656790845601</v>
      </c>
      <c r="E663" s="341">
        <v>29.31</v>
      </c>
      <c r="F663" s="340">
        <v>28074.353828099302</v>
      </c>
      <c r="G663" s="340"/>
      <c r="H663" s="340"/>
      <c r="I663" s="340"/>
      <c r="J663" s="340">
        <v>2159.5656790845601</v>
      </c>
      <c r="K663" s="340">
        <v>2159.5656790845601</v>
      </c>
      <c r="L663" s="340">
        <v>2159.5656790845601</v>
      </c>
      <c r="M663" s="340">
        <v>2159.5656790845601</v>
      </c>
      <c r="N663" s="340">
        <v>2159.5656790845601</v>
      </c>
      <c r="O663" s="340">
        <v>2159.5656790845601</v>
      </c>
      <c r="P663" s="340">
        <v>2159.5656790845601</v>
      </c>
      <c r="Q663" s="340">
        <v>2159.5656790845601</v>
      </c>
      <c r="R663" s="340">
        <v>2159.5656790845601</v>
      </c>
      <c r="S663" s="340">
        <v>2159.5656790845601</v>
      </c>
      <c r="T663" s="340">
        <v>2159.5656790845601</v>
      </c>
      <c r="U663" s="340">
        <v>2159.5656790845601</v>
      </c>
      <c r="V663" s="340">
        <v>2159.5656790845601</v>
      </c>
      <c r="W663" s="340"/>
      <c r="X663" s="340"/>
      <c r="Y663" s="340"/>
      <c r="Z663" s="340"/>
      <c r="AA663" s="340"/>
      <c r="AB663" s="340"/>
      <c r="AC663" s="340"/>
      <c r="AD663" s="340"/>
      <c r="AE663" s="340"/>
      <c r="AF663" s="340"/>
      <c r="AG663" s="340"/>
      <c r="AH663" s="340"/>
      <c r="AI663" s="340"/>
      <c r="AJ663" s="340"/>
      <c r="AK663" s="340"/>
      <c r="AL663" s="340"/>
      <c r="AM663" s="340"/>
      <c r="AN663" s="340" t="s">
        <v>1198</v>
      </c>
      <c r="AO663" s="340" t="s">
        <v>1250</v>
      </c>
      <c r="AP663" s="340" t="s">
        <v>564</v>
      </c>
      <c r="AQ663" s="340" t="s">
        <v>199</v>
      </c>
      <c r="AR663" s="340" t="s">
        <v>695</v>
      </c>
      <c r="AS663" s="340" t="s">
        <v>695</v>
      </c>
      <c r="AT663" s="340" t="s">
        <v>122</v>
      </c>
      <c r="AU663" s="340" t="s">
        <v>256</v>
      </c>
      <c r="AV663" s="340" t="s">
        <v>199</v>
      </c>
      <c r="AW663" s="340">
        <v>1</v>
      </c>
    </row>
    <row r="664" spans="1:49" ht="15" thickBot="1" x14ac:dyDescent="0.4">
      <c r="A664" s="322" t="s">
        <v>122</v>
      </c>
      <c r="B664" s="322" t="s">
        <v>695</v>
      </c>
      <c r="C664" s="349">
        <v>13</v>
      </c>
      <c r="D664" s="340">
        <v>307.48924503415202</v>
      </c>
      <c r="E664" s="341">
        <v>29.31</v>
      </c>
      <c r="F664" s="340">
        <v>3997.3601854439498</v>
      </c>
      <c r="G664" s="340"/>
      <c r="H664" s="340"/>
      <c r="I664" s="340"/>
      <c r="J664" s="340">
        <v>307.48924503415202</v>
      </c>
      <c r="K664" s="340">
        <v>307.48924503415202</v>
      </c>
      <c r="L664" s="340">
        <v>307.48924503415202</v>
      </c>
      <c r="M664" s="340">
        <v>307.48924503415202</v>
      </c>
      <c r="N664" s="340">
        <v>307.48924503415202</v>
      </c>
      <c r="O664" s="340">
        <v>307.48924503415202</v>
      </c>
      <c r="P664" s="340">
        <v>307.48924503415202</v>
      </c>
      <c r="Q664" s="340">
        <v>307.48924503415202</v>
      </c>
      <c r="R664" s="340">
        <v>307.48924503415202</v>
      </c>
      <c r="S664" s="340">
        <v>307.48924503415202</v>
      </c>
      <c r="T664" s="340">
        <v>307.48924503415202</v>
      </c>
      <c r="U664" s="340">
        <v>307.48924503415202</v>
      </c>
      <c r="V664" s="340">
        <v>307.48924503415202</v>
      </c>
      <c r="W664" s="340"/>
      <c r="X664" s="340"/>
      <c r="Y664" s="340"/>
      <c r="Z664" s="340"/>
      <c r="AA664" s="340"/>
      <c r="AB664" s="340"/>
      <c r="AC664" s="340"/>
      <c r="AD664" s="340"/>
      <c r="AE664" s="340"/>
      <c r="AF664" s="340"/>
      <c r="AG664" s="340"/>
      <c r="AH664" s="340"/>
      <c r="AI664" s="340"/>
      <c r="AJ664" s="340"/>
      <c r="AK664" s="340"/>
      <c r="AL664" s="340"/>
      <c r="AM664" s="340"/>
      <c r="AN664" s="340" t="s">
        <v>1198</v>
      </c>
      <c r="AO664" s="340" t="s">
        <v>1254</v>
      </c>
      <c r="AP664" s="340" t="s">
        <v>552</v>
      </c>
      <c r="AQ664" s="340" t="s">
        <v>199</v>
      </c>
      <c r="AR664" s="340" t="s">
        <v>695</v>
      </c>
      <c r="AS664" s="340" t="s">
        <v>695</v>
      </c>
      <c r="AT664" s="340" t="s">
        <v>122</v>
      </c>
      <c r="AU664" s="340" t="s">
        <v>256</v>
      </c>
      <c r="AV664" s="340" t="s">
        <v>199</v>
      </c>
      <c r="AW664" s="340">
        <v>1</v>
      </c>
    </row>
    <row r="665" spans="1:49" ht="15" thickBot="1" x14ac:dyDescent="0.4">
      <c r="A665" s="322" t="s">
        <v>122</v>
      </c>
      <c r="B665" s="322" t="s">
        <v>843</v>
      </c>
      <c r="C665" s="349">
        <v>13</v>
      </c>
      <c r="D665" s="340">
        <v>26787.197723604299</v>
      </c>
      <c r="E665" s="341">
        <v>29.31</v>
      </c>
      <c r="F665" s="340">
        <v>281519.03919719998</v>
      </c>
      <c r="G665" s="340"/>
      <c r="H665" s="340"/>
      <c r="I665" s="340"/>
      <c r="J665" s="340">
        <v>26787.197723604299</v>
      </c>
      <c r="K665" s="340">
        <v>26787.197723604299</v>
      </c>
      <c r="L665" s="340">
        <v>26787.197723604299</v>
      </c>
      <c r="M665" s="340">
        <v>26787.197723604299</v>
      </c>
      <c r="N665" s="340">
        <v>19374.4720336426</v>
      </c>
      <c r="O665" s="340">
        <v>19374.4720336426</v>
      </c>
      <c r="P665" s="340">
        <v>19374.4720336426</v>
      </c>
      <c r="Q665" s="340">
        <v>19374.4720336426</v>
      </c>
      <c r="R665" s="340">
        <v>19374.4720336426</v>
      </c>
      <c r="S665" s="340">
        <v>19374.4720336426</v>
      </c>
      <c r="T665" s="340">
        <v>19374.4720336426</v>
      </c>
      <c r="U665" s="340">
        <v>19374.4720336426</v>
      </c>
      <c r="V665" s="340">
        <v>19374.4720336426</v>
      </c>
      <c r="W665" s="340"/>
      <c r="X665" s="340"/>
      <c r="Y665" s="340"/>
      <c r="Z665" s="340"/>
      <c r="AA665" s="340"/>
      <c r="AB665" s="340"/>
      <c r="AC665" s="340"/>
      <c r="AD665" s="340"/>
      <c r="AE665" s="340"/>
      <c r="AF665" s="340"/>
      <c r="AG665" s="340"/>
      <c r="AH665" s="340"/>
      <c r="AI665" s="340"/>
      <c r="AJ665" s="340"/>
      <c r="AK665" s="340"/>
      <c r="AL665" s="340"/>
      <c r="AM665" s="340"/>
      <c r="AN665" s="340" t="s">
        <v>1198</v>
      </c>
      <c r="AO665" s="340" t="s">
        <v>1262</v>
      </c>
      <c r="AP665" s="340" t="s">
        <v>591</v>
      </c>
      <c r="AQ665" s="340" t="s">
        <v>199</v>
      </c>
      <c r="AR665" s="340" t="s">
        <v>156</v>
      </c>
      <c r="AS665" s="340" t="s">
        <v>156</v>
      </c>
      <c r="AT665" s="340" t="s">
        <v>122</v>
      </c>
      <c r="AU665" s="340" t="s">
        <v>256</v>
      </c>
      <c r="AV665" s="340" t="s">
        <v>199</v>
      </c>
      <c r="AW665" s="340">
        <v>1</v>
      </c>
    </row>
    <row r="666" spans="1:49" ht="15" thickBot="1" x14ac:dyDescent="0.4">
      <c r="A666" s="322" t="s">
        <v>23</v>
      </c>
      <c r="B666" s="322" t="s">
        <v>1029</v>
      </c>
      <c r="C666" s="349">
        <v>11</v>
      </c>
      <c r="D666" s="340">
        <v>648572.73868332605</v>
      </c>
      <c r="E666" s="341">
        <v>29.31</v>
      </c>
      <c r="F666" s="340">
        <v>7134300.1255165804</v>
      </c>
      <c r="G666" s="340"/>
      <c r="H666" s="340"/>
      <c r="I666" s="340"/>
      <c r="J666" s="340">
        <v>648572.73868332605</v>
      </c>
      <c r="K666" s="340">
        <v>648572.73868332605</v>
      </c>
      <c r="L666" s="340">
        <v>648572.73868332605</v>
      </c>
      <c r="M666" s="340">
        <v>648572.73868332605</v>
      </c>
      <c r="N666" s="340">
        <v>648572.73868332605</v>
      </c>
      <c r="O666" s="340">
        <v>648572.73868332605</v>
      </c>
      <c r="P666" s="340">
        <v>648572.73868332605</v>
      </c>
      <c r="Q666" s="340">
        <v>648572.73868332605</v>
      </c>
      <c r="R666" s="340">
        <v>648572.73868332605</v>
      </c>
      <c r="S666" s="340">
        <v>648572.73868332605</v>
      </c>
      <c r="T666" s="340">
        <v>648572.73868332605</v>
      </c>
      <c r="U666" s="340"/>
      <c r="V666" s="340"/>
      <c r="W666" s="340"/>
      <c r="X666" s="340"/>
      <c r="Y666" s="340"/>
      <c r="Z666" s="340"/>
      <c r="AA666" s="340"/>
      <c r="AB666" s="340"/>
      <c r="AC666" s="340"/>
      <c r="AD666" s="340"/>
      <c r="AE666" s="340"/>
      <c r="AF666" s="340"/>
      <c r="AG666" s="340"/>
      <c r="AH666" s="340"/>
      <c r="AI666" s="340"/>
      <c r="AJ666" s="340"/>
      <c r="AK666" s="340"/>
      <c r="AL666" s="340"/>
      <c r="AM666" s="340"/>
      <c r="AN666" s="340" t="s">
        <v>1198</v>
      </c>
      <c r="AO666" s="340" t="s">
        <v>1250</v>
      </c>
      <c r="AP666" s="340" t="s">
        <v>564</v>
      </c>
      <c r="AQ666" s="340" t="s">
        <v>199</v>
      </c>
      <c r="AR666" s="340" t="s">
        <v>349</v>
      </c>
      <c r="AS666" s="340" t="s">
        <v>349</v>
      </c>
      <c r="AT666" s="340" t="s">
        <v>23</v>
      </c>
      <c r="AU666" s="340" t="s">
        <v>256</v>
      </c>
      <c r="AV666" s="340" t="s">
        <v>199</v>
      </c>
      <c r="AW666" s="340">
        <v>1</v>
      </c>
    </row>
    <row r="667" spans="1:49" ht="15" thickBot="1" x14ac:dyDescent="0.4">
      <c r="A667" s="322" t="s">
        <v>23</v>
      </c>
      <c r="B667" s="322" t="s">
        <v>371</v>
      </c>
      <c r="C667" s="349">
        <v>11</v>
      </c>
      <c r="D667" s="340">
        <v>14109.687449999999</v>
      </c>
      <c r="E667" s="341">
        <v>29.31</v>
      </c>
      <c r="F667" s="340">
        <v>155206.56195</v>
      </c>
      <c r="G667" s="340"/>
      <c r="H667" s="340"/>
      <c r="I667" s="340"/>
      <c r="J667" s="340">
        <v>14109.687449999999</v>
      </c>
      <c r="K667" s="340">
        <v>14109.687449999999</v>
      </c>
      <c r="L667" s="340">
        <v>14109.687449999999</v>
      </c>
      <c r="M667" s="340">
        <v>14109.687449999999</v>
      </c>
      <c r="N667" s="340">
        <v>14109.687449999999</v>
      </c>
      <c r="O667" s="340">
        <v>14109.687449999999</v>
      </c>
      <c r="P667" s="340">
        <v>14109.687449999999</v>
      </c>
      <c r="Q667" s="340">
        <v>14109.687449999999</v>
      </c>
      <c r="R667" s="340">
        <v>14109.687449999999</v>
      </c>
      <c r="S667" s="340">
        <v>14109.687449999999</v>
      </c>
      <c r="T667" s="340">
        <v>14109.687449999999</v>
      </c>
      <c r="U667" s="340"/>
      <c r="V667" s="340"/>
      <c r="W667" s="340"/>
      <c r="X667" s="340"/>
      <c r="Y667" s="340"/>
      <c r="Z667" s="340"/>
      <c r="AA667" s="340"/>
      <c r="AB667" s="340"/>
      <c r="AC667" s="340"/>
      <c r="AD667" s="340"/>
      <c r="AE667" s="340"/>
      <c r="AF667" s="340"/>
      <c r="AG667" s="340"/>
      <c r="AH667" s="340"/>
      <c r="AI667" s="340"/>
      <c r="AJ667" s="340"/>
      <c r="AK667" s="340"/>
      <c r="AL667" s="340"/>
      <c r="AM667" s="340"/>
      <c r="AN667" s="340" t="s">
        <v>1198</v>
      </c>
      <c r="AO667" s="340" t="s">
        <v>1261</v>
      </c>
      <c r="AP667" s="340" t="s">
        <v>591</v>
      </c>
      <c r="AQ667" s="340" t="s">
        <v>199</v>
      </c>
      <c r="AR667" s="340" t="s">
        <v>371</v>
      </c>
      <c r="AS667" s="340" t="s">
        <v>371</v>
      </c>
      <c r="AT667" s="340" t="s">
        <v>23</v>
      </c>
      <c r="AU667" s="340" t="s">
        <v>256</v>
      </c>
      <c r="AV667" s="340" t="s">
        <v>199</v>
      </c>
      <c r="AW667" s="340">
        <v>1</v>
      </c>
    </row>
    <row r="668" spans="1:49" ht="15" thickBot="1" x14ac:dyDescent="0.4">
      <c r="A668" s="322" t="s">
        <v>23</v>
      </c>
      <c r="B668" s="322" t="s">
        <v>371</v>
      </c>
      <c r="C668" s="349">
        <v>11</v>
      </c>
      <c r="D668" s="340">
        <v>72261.998459727198</v>
      </c>
      <c r="E668" s="341">
        <v>29.31</v>
      </c>
      <c r="F668" s="340">
        <v>794881.983056998</v>
      </c>
      <c r="G668" s="340"/>
      <c r="H668" s="340"/>
      <c r="I668" s="340"/>
      <c r="J668" s="340">
        <v>72261.998459727198</v>
      </c>
      <c r="K668" s="340">
        <v>72261.998459727198</v>
      </c>
      <c r="L668" s="340">
        <v>72261.998459727198</v>
      </c>
      <c r="M668" s="340">
        <v>72261.998459727198</v>
      </c>
      <c r="N668" s="340">
        <v>72261.998459727198</v>
      </c>
      <c r="O668" s="340">
        <v>72261.998459727198</v>
      </c>
      <c r="P668" s="340">
        <v>72261.998459727198</v>
      </c>
      <c r="Q668" s="340">
        <v>72261.998459727198</v>
      </c>
      <c r="R668" s="340">
        <v>72261.998459727198</v>
      </c>
      <c r="S668" s="340">
        <v>72261.998459727198</v>
      </c>
      <c r="T668" s="340">
        <v>72261.998459727198</v>
      </c>
      <c r="U668" s="340"/>
      <c r="V668" s="340"/>
      <c r="W668" s="340"/>
      <c r="X668" s="340"/>
      <c r="Y668" s="340"/>
      <c r="Z668" s="340"/>
      <c r="AA668" s="340"/>
      <c r="AB668" s="340"/>
      <c r="AC668" s="340"/>
      <c r="AD668" s="340"/>
      <c r="AE668" s="340"/>
      <c r="AF668" s="340"/>
      <c r="AG668" s="340"/>
      <c r="AH668" s="340"/>
      <c r="AI668" s="340"/>
      <c r="AJ668" s="340"/>
      <c r="AK668" s="340"/>
      <c r="AL668" s="340"/>
      <c r="AM668" s="340"/>
      <c r="AN668" s="340" t="s">
        <v>1198</v>
      </c>
      <c r="AO668" s="340" t="s">
        <v>1262</v>
      </c>
      <c r="AP668" s="340" t="s">
        <v>591</v>
      </c>
      <c r="AQ668" s="340" t="s">
        <v>199</v>
      </c>
      <c r="AR668" s="340" t="s">
        <v>371</v>
      </c>
      <c r="AS668" s="340" t="s">
        <v>371</v>
      </c>
      <c r="AT668" s="340" t="s">
        <v>23</v>
      </c>
      <c r="AU668" s="340" t="s">
        <v>256</v>
      </c>
      <c r="AV668" s="340" t="s">
        <v>199</v>
      </c>
      <c r="AW668" s="340">
        <v>1</v>
      </c>
    </row>
    <row r="669" spans="1:49" ht="15" thickBot="1" x14ac:dyDescent="0.4">
      <c r="A669" s="322" t="s">
        <v>122</v>
      </c>
      <c r="B669" s="322" t="s">
        <v>1030</v>
      </c>
      <c r="C669" s="349">
        <v>10</v>
      </c>
      <c r="D669" s="340">
        <v>433699.28890256601</v>
      </c>
      <c r="E669" s="341">
        <v>29.31</v>
      </c>
      <c r="F669" s="340">
        <v>4336992.8890256602</v>
      </c>
      <c r="G669" s="340"/>
      <c r="H669" s="340"/>
      <c r="I669" s="340"/>
      <c r="J669" s="340">
        <v>433699.28890256601</v>
      </c>
      <c r="K669" s="340">
        <v>433699.28890256601</v>
      </c>
      <c r="L669" s="340">
        <v>433699.28890256601</v>
      </c>
      <c r="M669" s="340">
        <v>433699.28890256601</v>
      </c>
      <c r="N669" s="340">
        <v>433699.28890256601</v>
      </c>
      <c r="O669" s="340">
        <v>433699.28890256601</v>
      </c>
      <c r="P669" s="340">
        <v>433699.28890256601</v>
      </c>
      <c r="Q669" s="340">
        <v>433699.28890256601</v>
      </c>
      <c r="R669" s="340">
        <v>433699.28890256601</v>
      </c>
      <c r="S669" s="340">
        <v>433699.28890256601</v>
      </c>
      <c r="T669" s="340"/>
      <c r="U669" s="340"/>
      <c r="V669" s="340"/>
      <c r="W669" s="340"/>
      <c r="X669" s="340"/>
      <c r="Y669" s="340"/>
      <c r="Z669" s="340"/>
      <c r="AA669" s="340"/>
      <c r="AB669" s="340"/>
      <c r="AC669" s="340"/>
      <c r="AD669" s="340"/>
      <c r="AE669" s="340"/>
      <c r="AF669" s="340"/>
      <c r="AG669" s="340"/>
      <c r="AH669" s="340"/>
      <c r="AI669" s="340"/>
      <c r="AJ669" s="340"/>
      <c r="AK669" s="340"/>
      <c r="AL669" s="340"/>
      <c r="AM669" s="340"/>
      <c r="AN669" s="340" t="s">
        <v>1198</v>
      </c>
      <c r="AO669" s="340" t="s">
        <v>1250</v>
      </c>
      <c r="AP669" s="340" t="s">
        <v>564</v>
      </c>
      <c r="AQ669" s="340" t="s">
        <v>199</v>
      </c>
      <c r="AR669" s="340" t="s">
        <v>491</v>
      </c>
      <c r="AS669" s="340" t="s">
        <v>491</v>
      </c>
      <c r="AT669" s="340" t="s">
        <v>122</v>
      </c>
      <c r="AU669" s="340" t="s">
        <v>256</v>
      </c>
      <c r="AV669" s="340" t="s">
        <v>199</v>
      </c>
      <c r="AW669" s="340">
        <v>1</v>
      </c>
    </row>
    <row r="670" spans="1:49" ht="15" thickBot="1" x14ac:dyDescent="0.4">
      <c r="A670" s="322" t="s">
        <v>122</v>
      </c>
      <c r="B670" s="322" t="s">
        <v>1031</v>
      </c>
      <c r="C670" s="349">
        <v>10</v>
      </c>
      <c r="D670" s="340">
        <v>434678.74917559099</v>
      </c>
      <c r="E670" s="341">
        <v>29.31</v>
      </c>
      <c r="F670" s="340">
        <v>4346787.4917559102</v>
      </c>
      <c r="G670" s="340"/>
      <c r="H670" s="340"/>
      <c r="I670" s="340"/>
      <c r="J670" s="340">
        <v>434678.74917559099</v>
      </c>
      <c r="K670" s="340">
        <v>434678.74917559099</v>
      </c>
      <c r="L670" s="340">
        <v>434678.74917559099</v>
      </c>
      <c r="M670" s="340">
        <v>434678.74917559099</v>
      </c>
      <c r="N670" s="340">
        <v>434678.74917559099</v>
      </c>
      <c r="O670" s="340">
        <v>434678.74917559099</v>
      </c>
      <c r="P670" s="340">
        <v>434678.74917559099</v>
      </c>
      <c r="Q670" s="340">
        <v>434678.74917559099</v>
      </c>
      <c r="R670" s="340">
        <v>434678.74917559099</v>
      </c>
      <c r="S670" s="340">
        <v>434678.74917559099</v>
      </c>
      <c r="T670" s="340"/>
      <c r="U670" s="340"/>
      <c r="V670" s="340"/>
      <c r="W670" s="340"/>
      <c r="X670" s="340"/>
      <c r="Y670" s="340"/>
      <c r="Z670" s="340"/>
      <c r="AA670" s="340"/>
      <c r="AB670" s="340"/>
      <c r="AC670" s="340"/>
      <c r="AD670" s="340"/>
      <c r="AE670" s="340"/>
      <c r="AF670" s="340"/>
      <c r="AG670" s="340"/>
      <c r="AH670" s="340"/>
      <c r="AI670" s="340"/>
      <c r="AJ670" s="340"/>
      <c r="AK670" s="340"/>
      <c r="AL670" s="340"/>
      <c r="AM670" s="340"/>
      <c r="AN670" s="340" t="s">
        <v>1198</v>
      </c>
      <c r="AO670" s="340" t="s">
        <v>1250</v>
      </c>
      <c r="AP670" s="340" t="s">
        <v>564</v>
      </c>
      <c r="AQ670" s="340" t="s">
        <v>199</v>
      </c>
      <c r="AR670" s="340" t="s">
        <v>367</v>
      </c>
      <c r="AS670" s="340" t="s">
        <v>367</v>
      </c>
      <c r="AT670" s="340" t="s">
        <v>122</v>
      </c>
      <c r="AU670" s="340" t="s">
        <v>256</v>
      </c>
      <c r="AV670" s="340" t="s">
        <v>199</v>
      </c>
      <c r="AW670" s="340">
        <v>1</v>
      </c>
    </row>
    <row r="671" spans="1:49" ht="15" thickBot="1" x14ac:dyDescent="0.4">
      <c r="A671" s="322" t="s">
        <v>122</v>
      </c>
      <c r="B671" s="322" t="s">
        <v>1039</v>
      </c>
      <c r="C671" s="349">
        <v>10</v>
      </c>
      <c r="D671" s="340">
        <v>49747.803687494401</v>
      </c>
      <c r="E671" s="341">
        <v>29.31</v>
      </c>
      <c r="F671" s="340">
        <v>497478.03687494399</v>
      </c>
      <c r="G671" s="340"/>
      <c r="H671" s="340"/>
      <c r="I671" s="340"/>
      <c r="J671" s="340">
        <v>49747.803687494401</v>
      </c>
      <c r="K671" s="340">
        <v>49747.803687494401</v>
      </c>
      <c r="L671" s="340">
        <v>49747.803687494401</v>
      </c>
      <c r="M671" s="340">
        <v>49747.803687494401</v>
      </c>
      <c r="N671" s="340">
        <v>49747.803687494401</v>
      </c>
      <c r="O671" s="340">
        <v>49747.803687494401</v>
      </c>
      <c r="P671" s="340">
        <v>49747.803687494401</v>
      </c>
      <c r="Q671" s="340">
        <v>49747.803687494401</v>
      </c>
      <c r="R671" s="340">
        <v>49747.803687494401</v>
      </c>
      <c r="S671" s="340">
        <v>49747.803687494401</v>
      </c>
      <c r="T671" s="340"/>
      <c r="U671" s="340"/>
      <c r="V671" s="340"/>
      <c r="W671" s="340"/>
      <c r="X671" s="340"/>
      <c r="Y671" s="340"/>
      <c r="Z671" s="340"/>
      <c r="AA671" s="340"/>
      <c r="AB671" s="340"/>
      <c r="AC671" s="340"/>
      <c r="AD671" s="340"/>
      <c r="AE671" s="340"/>
      <c r="AF671" s="340"/>
      <c r="AG671" s="340"/>
      <c r="AH671" s="340"/>
      <c r="AI671" s="340"/>
      <c r="AJ671" s="340"/>
      <c r="AK671" s="340"/>
      <c r="AL671" s="340"/>
      <c r="AM671" s="340"/>
      <c r="AN671" s="340" t="s">
        <v>1198</v>
      </c>
      <c r="AO671" s="340" t="s">
        <v>1250</v>
      </c>
      <c r="AP671" s="340" t="s">
        <v>564</v>
      </c>
      <c r="AQ671" s="340" t="s">
        <v>199</v>
      </c>
      <c r="AR671" s="340" t="s">
        <v>491</v>
      </c>
      <c r="AS671" s="340" t="s">
        <v>491</v>
      </c>
      <c r="AT671" s="340" t="s">
        <v>122</v>
      </c>
      <c r="AU671" s="340" t="s">
        <v>256</v>
      </c>
      <c r="AV671" s="340" t="s">
        <v>199</v>
      </c>
      <c r="AW671" s="340">
        <v>1</v>
      </c>
    </row>
    <row r="672" spans="1:49" ht="15" thickBot="1" x14ac:dyDescent="0.4">
      <c r="A672" s="322" t="s">
        <v>122</v>
      </c>
      <c r="B672" s="322" t="s">
        <v>1064</v>
      </c>
      <c r="C672" s="349">
        <v>10</v>
      </c>
      <c r="D672" s="340">
        <v>3315.1304544126401</v>
      </c>
      <c r="E672" s="341">
        <v>29.31</v>
      </c>
      <c r="F672" s="340">
        <v>33151.304544126397</v>
      </c>
      <c r="G672" s="340"/>
      <c r="H672" s="340"/>
      <c r="I672" s="340"/>
      <c r="J672" s="340">
        <v>3315.1304544126401</v>
      </c>
      <c r="K672" s="340">
        <v>3315.1304544126401</v>
      </c>
      <c r="L672" s="340">
        <v>3315.1304544126401</v>
      </c>
      <c r="M672" s="340">
        <v>3315.1304544126401</v>
      </c>
      <c r="N672" s="340">
        <v>3315.1304544126401</v>
      </c>
      <c r="O672" s="340">
        <v>3315.1304544126401</v>
      </c>
      <c r="P672" s="340">
        <v>3315.1304544126401</v>
      </c>
      <c r="Q672" s="340">
        <v>3315.1304544126401</v>
      </c>
      <c r="R672" s="340">
        <v>3315.1304544126401</v>
      </c>
      <c r="S672" s="340">
        <v>3315.1304544126401</v>
      </c>
      <c r="T672" s="340"/>
      <c r="U672" s="340"/>
      <c r="V672" s="340"/>
      <c r="W672" s="340"/>
      <c r="X672" s="340"/>
      <c r="Y672" s="340"/>
      <c r="Z672" s="340"/>
      <c r="AA672" s="340"/>
      <c r="AB672" s="340"/>
      <c r="AC672" s="340"/>
      <c r="AD672" s="340"/>
      <c r="AE672" s="340"/>
      <c r="AF672" s="340"/>
      <c r="AG672" s="340"/>
      <c r="AH672" s="340"/>
      <c r="AI672" s="340"/>
      <c r="AJ672" s="340"/>
      <c r="AK672" s="340"/>
      <c r="AL672" s="340"/>
      <c r="AM672" s="340"/>
      <c r="AN672" s="340" t="s">
        <v>1198</v>
      </c>
      <c r="AO672" s="340" t="s">
        <v>1251</v>
      </c>
      <c r="AP672" s="340" t="s">
        <v>564</v>
      </c>
      <c r="AQ672" s="340" t="s">
        <v>199</v>
      </c>
      <c r="AR672" s="340" t="s">
        <v>491</v>
      </c>
      <c r="AS672" s="340" t="s">
        <v>491</v>
      </c>
      <c r="AT672" s="340" t="s">
        <v>122</v>
      </c>
      <c r="AU672" s="340" t="s">
        <v>256</v>
      </c>
      <c r="AV672" s="340" t="s">
        <v>199</v>
      </c>
      <c r="AW672" s="340">
        <v>1</v>
      </c>
    </row>
    <row r="673" spans="1:49" ht="15" thickBot="1" x14ac:dyDescent="0.4">
      <c r="A673" s="322" t="s">
        <v>122</v>
      </c>
      <c r="B673" s="322" t="s">
        <v>367</v>
      </c>
      <c r="C673" s="349">
        <v>10</v>
      </c>
      <c r="D673" s="340">
        <v>968.21212411774502</v>
      </c>
      <c r="E673" s="341">
        <v>29.31</v>
      </c>
      <c r="F673" s="340">
        <v>9682.1212411774504</v>
      </c>
      <c r="G673" s="340"/>
      <c r="H673" s="340"/>
      <c r="I673" s="340"/>
      <c r="J673" s="340">
        <v>968.21212411774502</v>
      </c>
      <c r="K673" s="340">
        <v>968.21212411774502</v>
      </c>
      <c r="L673" s="340">
        <v>968.21212411774502</v>
      </c>
      <c r="M673" s="340">
        <v>968.21212411774502</v>
      </c>
      <c r="N673" s="340">
        <v>968.21212411774502</v>
      </c>
      <c r="O673" s="340">
        <v>968.21212411774502</v>
      </c>
      <c r="P673" s="340">
        <v>968.21212411774502</v>
      </c>
      <c r="Q673" s="340">
        <v>968.21212411774502</v>
      </c>
      <c r="R673" s="340">
        <v>968.21212411774502</v>
      </c>
      <c r="S673" s="340">
        <v>968.21212411774502</v>
      </c>
      <c r="T673" s="340"/>
      <c r="U673" s="340"/>
      <c r="V673" s="340"/>
      <c r="W673" s="340"/>
      <c r="X673" s="340"/>
      <c r="Y673" s="340"/>
      <c r="Z673" s="340"/>
      <c r="AA673" s="340"/>
      <c r="AB673" s="340"/>
      <c r="AC673" s="340"/>
      <c r="AD673" s="340"/>
      <c r="AE673" s="340"/>
      <c r="AF673" s="340"/>
      <c r="AG673" s="340"/>
      <c r="AH673" s="340"/>
      <c r="AI673" s="340"/>
      <c r="AJ673" s="340"/>
      <c r="AK673" s="340"/>
      <c r="AL673" s="340"/>
      <c r="AM673" s="340"/>
      <c r="AN673" s="340" t="s">
        <v>1198</v>
      </c>
      <c r="AO673" s="340" t="s">
        <v>1251</v>
      </c>
      <c r="AP673" s="340" t="s">
        <v>564</v>
      </c>
      <c r="AQ673" s="340" t="s">
        <v>199</v>
      </c>
      <c r="AR673" s="340" t="s">
        <v>367</v>
      </c>
      <c r="AS673" s="340" t="s">
        <v>367</v>
      </c>
      <c r="AT673" s="340" t="s">
        <v>122</v>
      </c>
      <c r="AU673" s="340" t="s">
        <v>256</v>
      </c>
      <c r="AV673" s="340" t="s">
        <v>199</v>
      </c>
      <c r="AW673" s="340">
        <v>1</v>
      </c>
    </row>
    <row r="674" spans="1:49" ht="15" thickBot="1" x14ac:dyDescent="0.4">
      <c r="A674" s="322" t="s">
        <v>122</v>
      </c>
      <c r="B674" s="322" t="s">
        <v>1089</v>
      </c>
      <c r="C674" s="349">
        <v>10</v>
      </c>
      <c r="D674" s="340">
        <v>5540.2657695062899</v>
      </c>
      <c r="E674" s="341">
        <v>29.31</v>
      </c>
      <c r="F674" s="340">
        <v>55402.657695062902</v>
      </c>
      <c r="G674" s="340"/>
      <c r="H674" s="340"/>
      <c r="I674" s="340"/>
      <c r="J674" s="340">
        <v>5540.2657695062899</v>
      </c>
      <c r="K674" s="340">
        <v>5540.2657695062899</v>
      </c>
      <c r="L674" s="340">
        <v>5540.2657695062899</v>
      </c>
      <c r="M674" s="340">
        <v>5540.2657695062899</v>
      </c>
      <c r="N674" s="340">
        <v>5540.2657695062899</v>
      </c>
      <c r="O674" s="340">
        <v>5540.2657695062899</v>
      </c>
      <c r="P674" s="340">
        <v>5540.2657695062899</v>
      </c>
      <c r="Q674" s="340">
        <v>5540.2657695062899</v>
      </c>
      <c r="R674" s="340">
        <v>5540.2657695062899</v>
      </c>
      <c r="S674" s="340">
        <v>5540.2657695062899</v>
      </c>
      <c r="T674" s="340"/>
      <c r="U674" s="340"/>
      <c r="V674" s="340"/>
      <c r="W674" s="340"/>
      <c r="X674" s="340"/>
      <c r="Y674" s="340"/>
      <c r="Z674" s="340"/>
      <c r="AA674" s="340"/>
      <c r="AB674" s="340"/>
      <c r="AC674" s="340"/>
      <c r="AD674" s="340"/>
      <c r="AE674" s="340"/>
      <c r="AF674" s="340"/>
      <c r="AG674" s="340"/>
      <c r="AH674" s="340"/>
      <c r="AI674" s="340"/>
      <c r="AJ674" s="340"/>
      <c r="AK674" s="340"/>
      <c r="AL674" s="340"/>
      <c r="AM674" s="340"/>
      <c r="AN674" s="340" t="s">
        <v>1198</v>
      </c>
      <c r="AO674" s="340" t="s">
        <v>1254</v>
      </c>
      <c r="AP674" s="340" t="s">
        <v>552</v>
      </c>
      <c r="AQ674" s="340" t="s">
        <v>199</v>
      </c>
      <c r="AR674" s="340" t="s">
        <v>367</v>
      </c>
      <c r="AS674" s="340" t="s">
        <v>367</v>
      </c>
      <c r="AT674" s="340" t="s">
        <v>122</v>
      </c>
      <c r="AU674" s="340" t="s">
        <v>256</v>
      </c>
      <c r="AV674" s="340" t="s">
        <v>199</v>
      </c>
      <c r="AW674" s="340">
        <v>1</v>
      </c>
    </row>
    <row r="675" spans="1:49" ht="15" thickBot="1" x14ac:dyDescent="0.4">
      <c r="A675" s="322" t="s">
        <v>122</v>
      </c>
      <c r="B675" s="322" t="s">
        <v>1090</v>
      </c>
      <c r="C675" s="349">
        <v>10</v>
      </c>
      <c r="D675" s="340">
        <v>5070.9162024954903</v>
      </c>
      <c r="E675" s="341">
        <v>29.31</v>
      </c>
      <c r="F675" s="340">
        <v>50709.162024954901</v>
      </c>
      <c r="G675" s="340"/>
      <c r="H675" s="340"/>
      <c r="I675" s="340"/>
      <c r="J675" s="340">
        <v>5070.9162024954903</v>
      </c>
      <c r="K675" s="340">
        <v>5070.9162024954903</v>
      </c>
      <c r="L675" s="340">
        <v>5070.9162024954903</v>
      </c>
      <c r="M675" s="340">
        <v>5070.9162024954903</v>
      </c>
      <c r="N675" s="340">
        <v>5070.9162024954903</v>
      </c>
      <c r="O675" s="340">
        <v>5070.9162024954903</v>
      </c>
      <c r="P675" s="340">
        <v>5070.9162024954903</v>
      </c>
      <c r="Q675" s="340">
        <v>5070.9162024954903</v>
      </c>
      <c r="R675" s="340">
        <v>5070.9162024954903</v>
      </c>
      <c r="S675" s="340">
        <v>5070.9162024954903</v>
      </c>
      <c r="T675" s="340"/>
      <c r="U675" s="340"/>
      <c r="V675" s="340"/>
      <c r="W675" s="340"/>
      <c r="X675" s="340"/>
      <c r="Y675" s="340"/>
      <c r="Z675" s="340"/>
      <c r="AA675" s="340"/>
      <c r="AB675" s="340"/>
      <c r="AC675" s="340"/>
      <c r="AD675" s="340"/>
      <c r="AE675" s="340"/>
      <c r="AF675" s="340"/>
      <c r="AG675" s="340"/>
      <c r="AH675" s="340"/>
      <c r="AI675" s="340"/>
      <c r="AJ675" s="340"/>
      <c r="AK675" s="340"/>
      <c r="AL675" s="340"/>
      <c r="AM675" s="340"/>
      <c r="AN675" s="340" t="s">
        <v>1198</v>
      </c>
      <c r="AO675" s="340" t="s">
        <v>1254</v>
      </c>
      <c r="AP675" s="340" t="s">
        <v>552</v>
      </c>
      <c r="AQ675" s="340" t="s">
        <v>199</v>
      </c>
      <c r="AR675" s="340" t="s">
        <v>491</v>
      </c>
      <c r="AS675" s="340" t="s">
        <v>491</v>
      </c>
      <c r="AT675" s="340" t="s">
        <v>122</v>
      </c>
      <c r="AU675" s="340" t="s">
        <v>256</v>
      </c>
      <c r="AV675" s="340" t="s">
        <v>199</v>
      </c>
      <c r="AW675" s="340">
        <v>1</v>
      </c>
    </row>
    <row r="676" spans="1:49" ht="15" thickBot="1" x14ac:dyDescent="0.4">
      <c r="A676" s="322" t="s">
        <v>122</v>
      </c>
      <c r="B676" s="322" t="s">
        <v>367</v>
      </c>
      <c r="C676" s="349">
        <v>10</v>
      </c>
      <c r="D676" s="340">
        <v>53081.994264120003</v>
      </c>
      <c r="E676" s="341">
        <v>29.31</v>
      </c>
      <c r="F676" s="340">
        <v>530819.93472749996</v>
      </c>
      <c r="G676" s="340"/>
      <c r="H676" s="340"/>
      <c r="I676" s="340"/>
      <c r="J676" s="340">
        <v>53081.994205499999</v>
      </c>
      <c r="K676" s="340">
        <v>53081.994205499999</v>
      </c>
      <c r="L676" s="340">
        <v>53081.994205499999</v>
      </c>
      <c r="M676" s="340">
        <v>53081.994205499999</v>
      </c>
      <c r="N676" s="340">
        <v>53081.994205499999</v>
      </c>
      <c r="O676" s="340">
        <v>53081.992740000002</v>
      </c>
      <c r="P676" s="340">
        <v>53081.992740000002</v>
      </c>
      <c r="Q676" s="340">
        <v>53081.992740000002</v>
      </c>
      <c r="R676" s="340">
        <v>53081.992740000002</v>
      </c>
      <c r="S676" s="340">
        <v>53081.992740000002</v>
      </c>
      <c r="T676" s="340"/>
      <c r="U676" s="340"/>
      <c r="V676" s="340"/>
      <c r="W676" s="340"/>
      <c r="X676" s="340"/>
      <c r="Y676" s="340"/>
      <c r="Z676" s="340"/>
      <c r="AA676" s="340"/>
      <c r="AB676" s="340"/>
      <c r="AC676" s="340"/>
      <c r="AD676" s="340"/>
      <c r="AE676" s="340"/>
      <c r="AF676" s="340"/>
      <c r="AG676" s="340"/>
      <c r="AH676" s="340"/>
      <c r="AI676" s="340"/>
      <c r="AJ676" s="340"/>
      <c r="AK676" s="340"/>
      <c r="AL676" s="340"/>
      <c r="AM676" s="340"/>
      <c r="AN676" s="340" t="s">
        <v>1198</v>
      </c>
      <c r="AO676" s="340" t="s">
        <v>1261</v>
      </c>
      <c r="AP676" s="340" t="s">
        <v>591</v>
      </c>
      <c r="AQ676" s="340" t="s">
        <v>199</v>
      </c>
      <c r="AR676" s="340" t="s">
        <v>367</v>
      </c>
      <c r="AS676" s="340" t="s">
        <v>367</v>
      </c>
      <c r="AT676" s="340" t="s">
        <v>122</v>
      </c>
      <c r="AU676" s="340" t="s">
        <v>256</v>
      </c>
      <c r="AV676" s="340" t="s">
        <v>199</v>
      </c>
      <c r="AW676" s="340">
        <v>1</v>
      </c>
    </row>
    <row r="677" spans="1:49" ht="15" thickBot="1" x14ac:dyDescent="0.4">
      <c r="A677" s="322" t="s">
        <v>122</v>
      </c>
      <c r="B677" s="322" t="s">
        <v>838</v>
      </c>
      <c r="C677" s="349">
        <v>10</v>
      </c>
      <c r="D677" s="340">
        <v>5770.0817003700004</v>
      </c>
      <c r="E677" s="341">
        <v>29.31</v>
      </c>
      <c r="F677" s="340">
        <v>57700.813046850002</v>
      </c>
      <c r="G677" s="340"/>
      <c r="H677" s="340"/>
      <c r="I677" s="340"/>
      <c r="J677" s="340">
        <v>5770.0817003700004</v>
      </c>
      <c r="K677" s="340">
        <v>5770.0817003700004</v>
      </c>
      <c r="L677" s="340">
        <v>5770.0817003700004</v>
      </c>
      <c r="M677" s="340">
        <v>5770.0817003700004</v>
      </c>
      <c r="N677" s="340">
        <v>5770.0817003700004</v>
      </c>
      <c r="O677" s="340">
        <v>5770.0809090000002</v>
      </c>
      <c r="P677" s="340">
        <v>5770.0809090000002</v>
      </c>
      <c r="Q677" s="340">
        <v>5770.0809090000002</v>
      </c>
      <c r="R677" s="340">
        <v>5770.0809090000002</v>
      </c>
      <c r="S677" s="340">
        <v>5770.0809090000002</v>
      </c>
      <c r="T677" s="340"/>
      <c r="U677" s="340"/>
      <c r="V677" s="340"/>
      <c r="W677" s="340"/>
      <c r="X677" s="340"/>
      <c r="Y677" s="340"/>
      <c r="Z677" s="340"/>
      <c r="AA677" s="340"/>
      <c r="AB677" s="340"/>
      <c r="AC677" s="340"/>
      <c r="AD677" s="340"/>
      <c r="AE677" s="340"/>
      <c r="AF677" s="340"/>
      <c r="AG677" s="340"/>
      <c r="AH677" s="340"/>
      <c r="AI677" s="340"/>
      <c r="AJ677" s="340"/>
      <c r="AK677" s="340"/>
      <c r="AL677" s="340"/>
      <c r="AM677" s="340"/>
      <c r="AN677" s="340" t="s">
        <v>1198</v>
      </c>
      <c r="AO677" s="340" t="s">
        <v>1261</v>
      </c>
      <c r="AP677" s="340" t="s">
        <v>591</v>
      </c>
      <c r="AQ677" s="340" t="s">
        <v>199</v>
      </c>
      <c r="AR677" s="340" t="s">
        <v>491</v>
      </c>
      <c r="AS677" s="340" t="s">
        <v>491</v>
      </c>
      <c r="AT677" s="340" t="s">
        <v>122</v>
      </c>
      <c r="AU677" s="340" t="s">
        <v>256</v>
      </c>
      <c r="AV677" s="340" t="s">
        <v>199</v>
      </c>
      <c r="AW677" s="340">
        <v>1</v>
      </c>
    </row>
    <row r="678" spans="1:49" ht="15" thickBot="1" x14ac:dyDescent="0.4">
      <c r="A678" s="322" t="s">
        <v>122</v>
      </c>
      <c r="B678" s="322" t="s">
        <v>839</v>
      </c>
      <c r="C678" s="349">
        <v>10</v>
      </c>
      <c r="D678" s="340">
        <v>1409.7326608182</v>
      </c>
      <c r="E678" s="341">
        <v>29.31</v>
      </c>
      <c r="F678" s="340">
        <v>14097.32701266</v>
      </c>
      <c r="G678" s="340"/>
      <c r="H678" s="340"/>
      <c r="I678" s="340"/>
      <c r="J678" s="340">
        <v>1409.7326602319999</v>
      </c>
      <c r="K678" s="340">
        <v>1409.7326602319999</v>
      </c>
      <c r="L678" s="340">
        <v>1409.7326602319999</v>
      </c>
      <c r="M678" s="340">
        <v>1409.7326602319999</v>
      </c>
      <c r="N678" s="340">
        <v>1409.7326602319999</v>
      </c>
      <c r="O678" s="340">
        <v>1409.7327422999999</v>
      </c>
      <c r="P678" s="340">
        <v>1409.7327422999999</v>
      </c>
      <c r="Q678" s="340">
        <v>1409.7327422999999</v>
      </c>
      <c r="R678" s="340">
        <v>1409.7327422999999</v>
      </c>
      <c r="S678" s="340">
        <v>1409.7327422999999</v>
      </c>
      <c r="T678" s="340"/>
      <c r="U678" s="340"/>
      <c r="V678" s="340"/>
      <c r="W678" s="340"/>
      <c r="X678" s="340"/>
      <c r="Y678" s="340"/>
      <c r="Z678" s="340"/>
      <c r="AA678" s="340"/>
      <c r="AB678" s="340"/>
      <c r="AC678" s="340"/>
      <c r="AD678" s="340"/>
      <c r="AE678" s="340"/>
      <c r="AF678" s="340"/>
      <c r="AG678" s="340"/>
      <c r="AH678" s="340"/>
      <c r="AI678" s="340"/>
      <c r="AJ678" s="340"/>
      <c r="AK678" s="340"/>
      <c r="AL678" s="340"/>
      <c r="AM678" s="340"/>
      <c r="AN678" s="340" t="s">
        <v>1198</v>
      </c>
      <c r="AO678" s="340" t="s">
        <v>1261</v>
      </c>
      <c r="AP678" s="340" t="s">
        <v>591</v>
      </c>
      <c r="AQ678" s="340" t="s">
        <v>199</v>
      </c>
      <c r="AR678" s="340" t="s">
        <v>491</v>
      </c>
      <c r="AS678" s="340" t="s">
        <v>491</v>
      </c>
      <c r="AT678" s="340" t="s">
        <v>122</v>
      </c>
      <c r="AU678" s="340" t="s">
        <v>256</v>
      </c>
      <c r="AV678" s="340" t="s">
        <v>199</v>
      </c>
      <c r="AW678" s="340">
        <v>1</v>
      </c>
    </row>
    <row r="679" spans="1:49" ht="15" thickBot="1" x14ac:dyDescent="0.4">
      <c r="A679" s="322" t="s">
        <v>122</v>
      </c>
      <c r="B679" s="322" t="s">
        <v>367</v>
      </c>
      <c r="C679" s="349">
        <v>10</v>
      </c>
      <c r="D679" s="340">
        <v>1828.08244756405</v>
      </c>
      <c r="E679" s="341">
        <v>29.31</v>
      </c>
      <c r="F679" s="340">
        <v>18280.8244756405</v>
      </c>
      <c r="G679" s="340"/>
      <c r="H679" s="340"/>
      <c r="I679" s="340"/>
      <c r="J679" s="340">
        <v>1828.08244756405</v>
      </c>
      <c r="K679" s="340">
        <v>1828.08244756405</v>
      </c>
      <c r="L679" s="340">
        <v>1828.08244756405</v>
      </c>
      <c r="M679" s="340">
        <v>1828.08244756405</v>
      </c>
      <c r="N679" s="340">
        <v>1828.08244756405</v>
      </c>
      <c r="O679" s="340">
        <v>1828.08244756405</v>
      </c>
      <c r="P679" s="340">
        <v>1828.08244756405</v>
      </c>
      <c r="Q679" s="340">
        <v>1828.08244756405</v>
      </c>
      <c r="R679" s="340">
        <v>1828.08244756405</v>
      </c>
      <c r="S679" s="340">
        <v>1828.08244756405</v>
      </c>
      <c r="T679" s="340"/>
      <c r="U679" s="340"/>
      <c r="V679" s="340"/>
      <c r="W679" s="340"/>
      <c r="X679" s="340"/>
      <c r="Y679" s="340"/>
      <c r="Z679" s="340"/>
      <c r="AA679" s="340"/>
      <c r="AB679" s="340"/>
      <c r="AC679" s="340"/>
      <c r="AD679" s="340"/>
      <c r="AE679" s="340"/>
      <c r="AF679" s="340"/>
      <c r="AG679" s="340"/>
      <c r="AH679" s="340"/>
      <c r="AI679" s="340"/>
      <c r="AJ679" s="340"/>
      <c r="AK679" s="340"/>
      <c r="AL679" s="340"/>
      <c r="AM679" s="340"/>
      <c r="AN679" s="340" t="s">
        <v>1198</v>
      </c>
      <c r="AO679" s="340" t="s">
        <v>1262</v>
      </c>
      <c r="AP679" s="340" t="s">
        <v>591</v>
      </c>
      <c r="AQ679" s="340" t="s">
        <v>199</v>
      </c>
      <c r="AR679" s="340" t="s">
        <v>367</v>
      </c>
      <c r="AS679" s="340" t="s">
        <v>367</v>
      </c>
      <c r="AT679" s="340" t="s">
        <v>122</v>
      </c>
      <c r="AU679" s="340" t="s">
        <v>256</v>
      </c>
      <c r="AV679" s="340" t="s">
        <v>199</v>
      </c>
      <c r="AW679" s="340">
        <v>1</v>
      </c>
    </row>
    <row r="680" spans="1:49" ht="15" thickBot="1" x14ac:dyDescent="0.4">
      <c r="A680" s="322" t="s">
        <v>122</v>
      </c>
      <c r="B680" s="322" t="s">
        <v>838</v>
      </c>
      <c r="C680" s="349">
        <v>10</v>
      </c>
      <c r="D680" s="340">
        <v>2162.3865225504601</v>
      </c>
      <c r="E680" s="341">
        <v>29.31</v>
      </c>
      <c r="F680" s="340">
        <v>21623.8652255046</v>
      </c>
      <c r="G680" s="340"/>
      <c r="H680" s="340"/>
      <c r="I680" s="340"/>
      <c r="J680" s="340">
        <v>2162.3865225504601</v>
      </c>
      <c r="K680" s="340">
        <v>2162.3865225504601</v>
      </c>
      <c r="L680" s="340">
        <v>2162.3865225504601</v>
      </c>
      <c r="M680" s="340">
        <v>2162.3865225504601</v>
      </c>
      <c r="N680" s="340">
        <v>2162.3865225504601</v>
      </c>
      <c r="O680" s="340">
        <v>2162.3865225504601</v>
      </c>
      <c r="P680" s="340">
        <v>2162.3865225504601</v>
      </c>
      <c r="Q680" s="340">
        <v>2162.3865225504601</v>
      </c>
      <c r="R680" s="340">
        <v>2162.3865225504601</v>
      </c>
      <c r="S680" s="340">
        <v>2162.3865225504601</v>
      </c>
      <c r="T680" s="340"/>
      <c r="U680" s="340"/>
      <c r="V680" s="340"/>
      <c r="W680" s="340"/>
      <c r="X680" s="340"/>
      <c r="Y680" s="340"/>
      <c r="Z680" s="340"/>
      <c r="AA680" s="340"/>
      <c r="AB680" s="340"/>
      <c r="AC680" s="340"/>
      <c r="AD680" s="340"/>
      <c r="AE680" s="340"/>
      <c r="AF680" s="340"/>
      <c r="AG680" s="340"/>
      <c r="AH680" s="340"/>
      <c r="AI680" s="340"/>
      <c r="AJ680" s="340"/>
      <c r="AK680" s="340"/>
      <c r="AL680" s="340"/>
      <c r="AM680" s="340"/>
      <c r="AN680" s="340" t="s">
        <v>1198</v>
      </c>
      <c r="AO680" s="340" t="s">
        <v>1262</v>
      </c>
      <c r="AP680" s="340" t="s">
        <v>591</v>
      </c>
      <c r="AQ680" s="340" t="s">
        <v>199</v>
      </c>
      <c r="AR680" s="340" t="s">
        <v>491</v>
      </c>
      <c r="AS680" s="340" t="s">
        <v>491</v>
      </c>
      <c r="AT680" s="340" t="s">
        <v>122</v>
      </c>
      <c r="AU680" s="340" t="s">
        <v>256</v>
      </c>
      <c r="AV680" s="340" t="s">
        <v>199</v>
      </c>
      <c r="AW680" s="340">
        <v>1</v>
      </c>
    </row>
    <row r="681" spans="1:49" ht="15" thickBot="1" x14ac:dyDescent="0.4">
      <c r="A681" s="322" t="s">
        <v>122</v>
      </c>
      <c r="B681" s="322" t="s">
        <v>839</v>
      </c>
      <c r="C681" s="349">
        <v>10</v>
      </c>
      <c r="D681" s="340">
        <v>978.75436054706802</v>
      </c>
      <c r="E681" s="341">
        <v>29.31</v>
      </c>
      <c r="F681" s="340">
        <v>9787.5436054706806</v>
      </c>
      <c r="G681" s="340"/>
      <c r="H681" s="340"/>
      <c r="I681" s="340"/>
      <c r="J681" s="340">
        <v>978.75436054706802</v>
      </c>
      <c r="K681" s="340">
        <v>978.75436054706802</v>
      </c>
      <c r="L681" s="340">
        <v>978.75436054706802</v>
      </c>
      <c r="M681" s="340">
        <v>978.75436054706802</v>
      </c>
      <c r="N681" s="340">
        <v>978.75436054706802</v>
      </c>
      <c r="O681" s="340">
        <v>978.75436054706802</v>
      </c>
      <c r="P681" s="340">
        <v>978.75436054706802</v>
      </c>
      <c r="Q681" s="340">
        <v>978.75436054706802</v>
      </c>
      <c r="R681" s="340">
        <v>978.75436054706802</v>
      </c>
      <c r="S681" s="340">
        <v>978.75436054706802</v>
      </c>
      <c r="T681" s="340"/>
      <c r="U681" s="340"/>
      <c r="V681" s="340"/>
      <c r="W681" s="340"/>
      <c r="X681" s="340"/>
      <c r="Y681" s="340"/>
      <c r="Z681" s="340"/>
      <c r="AA681" s="340"/>
      <c r="AB681" s="340"/>
      <c r="AC681" s="340"/>
      <c r="AD681" s="340"/>
      <c r="AE681" s="340"/>
      <c r="AF681" s="340"/>
      <c r="AG681" s="340"/>
      <c r="AH681" s="340"/>
      <c r="AI681" s="340"/>
      <c r="AJ681" s="340"/>
      <c r="AK681" s="340"/>
      <c r="AL681" s="340"/>
      <c r="AM681" s="340"/>
      <c r="AN681" s="340" t="s">
        <v>1198</v>
      </c>
      <c r="AO681" s="340" t="s">
        <v>1262</v>
      </c>
      <c r="AP681" s="340" t="s">
        <v>591</v>
      </c>
      <c r="AQ681" s="340" t="s">
        <v>199</v>
      </c>
      <c r="AR681" s="340" t="s">
        <v>491</v>
      </c>
      <c r="AS681" s="340" t="s">
        <v>491</v>
      </c>
      <c r="AT681" s="340" t="s">
        <v>122</v>
      </c>
      <c r="AU681" s="340" t="s">
        <v>256</v>
      </c>
      <c r="AV681" s="340" t="s">
        <v>199</v>
      </c>
      <c r="AW681" s="340">
        <v>1</v>
      </c>
    </row>
    <row r="682" spans="1:49" ht="15" thickBot="1" x14ac:dyDescent="0.4">
      <c r="A682" s="322" t="s">
        <v>122</v>
      </c>
      <c r="B682" s="322" t="s">
        <v>1188</v>
      </c>
      <c r="C682" s="349">
        <v>10</v>
      </c>
      <c r="D682" s="340">
        <v>10328802.966</v>
      </c>
      <c r="E682" s="341">
        <v>29.31</v>
      </c>
      <c r="F682" s="340">
        <v>103288029.66</v>
      </c>
      <c r="G682" s="340"/>
      <c r="H682" s="340"/>
      <c r="I682" s="340"/>
      <c r="J682" s="340">
        <v>10328802.966</v>
      </c>
      <c r="K682" s="340">
        <v>10328802.966</v>
      </c>
      <c r="L682" s="340">
        <v>10328802.966</v>
      </c>
      <c r="M682" s="340">
        <v>10328802.966</v>
      </c>
      <c r="N682" s="340">
        <v>10328802.966</v>
      </c>
      <c r="O682" s="340">
        <v>10328802.966</v>
      </c>
      <c r="P682" s="340">
        <v>10328802.966</v>
      </c>
      <c r="Q682" s="340">
        <v>10328802.966</v>
      </c>
      <c r="R682" s="340">
        <v>10328802.966</v>
      </c>
      <c r="S682" s="340">
        <v>10328802.966</v>
      </c>
      <c r="T682" s="340"/>
      <c r="U682" s="340"/>
      <c r="V682" s="340"/>
      <c r="W682" s="340"/>
      <c r="X682" s="340"/>
      <c r="Y682" s="340"/>
      <c r="Z682" s="340"/>
      <c r="AA682" s="340"/>
      <c r="AB682" s="340"/>
      <c r="AC682" s="340"/>
      <c r="AD682" s="340"/>
      <c r="AE682" s="340"/>
      <c r="AF682" s="340"/>
      <c r="AG682" s="340"/>
      <c r="AH682" s="340"/>
      <c r="AI682" s="340"/>
      <c r="AJ682" s="340"/>
      <c r="AK682" s="340"/>
      <c r="AL682" s="340"/>
      <c r="AM682" s="340"/>
      <c r="AN682" s="340" t="s">
        <v>1198</v>
      </c>
      <c r="AO682" s="340" t="s">
        <v>1266</v>
      </c>
      <c r="AP682" s="340" t="s">
        <v>451</v>
      </c>
      <c r="AQ682" s="340" t="s">
        <v>563</v>
      </c>
      <c r="AR682" s="340" t="s">
        <v>367</v>
      </c>
      <c r="AS682" s="340" t="s">
        <v>367</v>
      </c>
      <c r="AT682" s="340" t="s">
        <v>122</v>
      </c>
      <c r="AU682" s="340" t="s">
        <v>256</v>
      </c>
      <c r="AV682" s="340" t="s">
        <v>199</v>
      </c>
      <c r="AW682" s="340">
        <v>1</v>
      </c>
    </row>
    <row r="683" spans="1:49" ht="15" thickBot="1" x14ac:dyDescent="0.4">
      <c r="A683" s="322" t="s">
        <v>122</v>
      </c>
      <c r="B683" s="322" t="s">
        <v>1190</v>
      </c>
      <c r="C683" s="349">
        <v>10</v>
      </c>
      <c r="D683" s="340">
        <v>5870083.6979999999</v>
      </c>
      <c r="E683" s="341">
        <v>29.31</v>
      </c>
      <c r="F683" s="340">
        <v>58700836.979999997</v>
      </c>
      <c r="G683" s="340"/>
      <c r="H683" s="340"/>
      <c r="I683" s="340"/>
      <c r="J683" s="340">
        <v>5870083.6979999999</v>
      </c>
      <c r="K683" s="340">
        <v>5870083.6979999999</v>
      </c>
      <c r="L683" s="340">
        <v>5870083.6979999999</v>
      </c>
      <c r="M683" s="340">
        <v>5870083.6979999999</v>
      </c>
      <c r="N683" s="340">
        <v>5870083.6979999999</v>
      </c>
      <c r="O683" s="340">
        <v>5870083.6979999999</v>
      </c>
      <c r="P683" s="340">
        <v>5870083.6979999999</v>
      </c>
      <c r="Q683" s="340">
        <v>5870083.6979999999</v>
      </c>
      <c r="R683" s="340">
        <v>5870083.6979999999</v>
      </c>
      <c r="S683" s="340">
        <v>5870083.6979999999</v>
      </c>
      <c r="T683" s="340"/>
      <c r="U683" s="340"/>
      <c r="V683" s="340"/>
      <c r="W683" s="340"/>
      <c r="X683" s="340"/>
      <c r="Y683" s="340"/>
      <c r="Z683" s="340"/>
      <c r="AA683" s="340"/>
      <c r="AB683" s="340"/>
      <c r="AC683" s="340"/>
      <c r="AD683" s="340"/>
      <c r="AE683" s="340"/>
      <c r="AF683" s="340"/>
      <c r="AG683" s="340"/>
      <c r="AH683" s="340"/>
      <c r="AI683" s="340"/>
      <c r="AJ683" s="340"/>
      <c r="AK683" s="340"/>
      <c r="AL683" s="340"/>
      <c r="AM683" s="340"/>
      <c r="AN683" s="340" t="s">
        <v>1198</v>
      </c>
      <c r="AO683" s="340" t="s">
        <v>1266</v>
      </c>
      <c r="AP683" s="340" t="s">
        <v>451</v>
      </c>
      <c r="AQ683" s="340" t="s">
        <v>563</v>
      </c>
      <c r="AR683" s="340" t="s">
        <v>491</v>
      </c>
      <c r="AS683" s="340" t="s">
        <v>491</v>
      </c>
      <c r="AT683" s="340" t="s">
        <v>122</v>
      </c>
      <c r="AU683" s="340" t="s">
        <v>256</v>
      </c>
      <c r="AV683" s="340" t="s">
        <v>199</v>
      </c>
      <c r="AW683" s="340">
        <v>1</v>
      </c>
    </row>
    <row r="684" spans="1:49" ht="15" thickBot="1" x14ac:dyDescent="0.4">
      <c r="A684" s="322" t="s">
        <v>122</v>
      </c>
      <c r="B684" s="322" t="s">
        <v>1191</v>
      </c>
      <c r="C684" s="349">
        <v>10</v>
      </c>
      <c r="D684" s="340">
        <v>739104.40800000005</v>
      </c>
      <c r="E684" s="341">
        <v>29.31</v>
      </c>
      <c r="F684" s="340">
        <v>7391044.0800000001</v>
      </c>
      <c r="G684" s="340"/>
      <c r="H684" s="340"/>
      <c r="I684" s="340"/>
      <c r="J684" s="340">
        <v>739104.40800000005</v>
      </c>
      <c r="K684" s="340">
        <v>739104.40800000005</v>
      </c>
      <c r="L684" s="340">
        <v>739104.40800000005</v>
      </c>
      <c r="M684" s="340">
        <v>739104.40800000005</v>
      </c>
      <c r="N684" s="340">
        <v>739104.40800000005</v>
      </c>
      <c r="O684" s="340">
        <v>739104.40800000005</v>
      </c>
      <c r="P684" s="340">
        <v>739104.40800000005</v>
      </c>
      <c r="Q684" s="340">
        <v>739104.40800000005</v>
      </c>
      <c r="R684" s="340">
        <v>739104.40800000005</v>
      </c>
      <c r="S684" s="340">
        <v>739104.40800000005</v>
      </c>
      <c r="T684" s="340"/>
      <c r="U684" s="340"/>
      <c r="V684" s="340"/>
      <c r="W684" s="340"/>
      <c r="X684" s="340"/>
      <c r="Y684" s="340"/>
      <c r="Z684" s="340"/>
      <c r="AA684" s="340"/>
      <c r="AB684" s="340"/>
      <c r="AC684" s="340"/>
      <c r="AD684" s="340"/>
      <c r="AE684" s="340"/>
      <c r="AF684" s="340"/>
      <c r="AG684" s="340"/>
      <c r="AH684" s="340"/>
      <c r="AI684" s="340"/>
      <c r="AJ684" s="340"/>
      <c r="AK684" s="340"/>
      <c r="AL684" s="340"/>
      <c r="AM684" s="340"/>
      <c r="AN684" s="340" t="s">
        <v>1198</v>
      </c>
      <c r="AO684" s="340" t="s">
        <v>1266</v>
      </c>
      <c r="AP684" s="340" t="s">
        <v>451</v>
      </c>
      <c r="AQ684" s="340" t="s">
        <v>563</v>
      </c>
      <c r="AR684" s="340" t="s">
        <v>491</v>
      </c>
      <c r="AS684" s="340" t="s">
        <v>491</v>
      </c>
      <c r="AT684" s="340" t="s">
        <v>122</v>
      </c>
      <c r="AU684" s="340" t="s">
        <v>256</v>
      </c>
      <c r="AV684" s="340" t="s">
        <v>199</v>
      </c>
      <c r="AW684" s="340">
        <v>1</v>
      </c>
    </row>
    <row r="685" spans="1:49" ht="15" thickBot="1" x14ac:dyDescent="0.4">
      <c r="A685" s="322" t="s">
        <v>23</v>
      </c>
      <c r="B685" s="322" t="s">
        <v>1050</v>
      </c>
      <c r="C685" s="349">
        <v>6</v>
      </c>
      <c r="D685" s="340">
        <v>127100.237851162</v>
      </c>
      <c r="E685" s="341">
        <v>29.31</v>
      </c>
      <c r="F685" s="340">
        <v>762601.42710697395</v>
      </c>
      <c r="G685" s="340"/>
      <c r="H685" s="340"/>
      <c r="I685" s="340"/>
      <c r="J685" s="340">
        <v>127100.237851162</v>
      </c>
      <c r="K685" s="340">
        <v>127100.237851162</v>
      </c>
      <c r="L685" s="340">
        <v>127100.237851162</v>
      </c>
      <c r="M685" s="340">
        <v>127100.237851162</v>
      </c>
      <c r="N685" s="340">
        <v>127100.237851162</v>
      </c>
      <c r="O685" s="340">
        <v>127100.237851162</v>
      </c>
      <c r="P685" s="340"/>
      <c r="Q685" s="340"/>
      <c r="R685" s="340"/>
      <c r="S685" s="340"/>
      <c r="T685" s="340"/>
      <c r="U685" s="340"/>
      <c r="V685" s="340"/>
      <c r="W685" s="340"/>
      <c r="X685" s="340"/>
      <c r="Y685" s="340"/>
      <c r="Z685" s="340"/>
      <c r="AA685" s="340"/>
      <c r="AB685" s="340"/>
      <c r="AC685" s="340"/>
      <c r="AD685" s="340"/>
      <c r="AE685" s="340"/>
      <c r="AF685" s="340"/>
      <c r="AG685" s="340"/>
      <c r="AH685" s="340"/>
      <c r="AI685" s="340"/>
      <c r="AJ685" s="340"/>
      <c r="AK685" s="340"/>
      <c r="AL685" s="340"/>
      <c r="AM685" s="340"/>
      <c r="AN685" s="340" t="s">
        <v>1198</v>
      </c>
      <c r="AO685" s="340" t="s">
        <v>1250</v>
      </c>
      <c r="AP685" s="340" t="s">
        <v>564</v>
      </c>
      <c r="AQ685" s="340" t="s">
        <v>199</v>
      </c>
      <c r="AR685" s="340" t="s">
        <v>686</v>
      </c>
      <c r="AS685" s="340" t="s">
        <v>686</v>
      </c>
      <c r="AT685" s="340" t="s">
        <v>23</v>
      </c>
      <c r="AU685" s="340" t="s">
        <v>256</v>
      </c>
      <c r="AV685" s="340" t="s">
        <v>199</v>
      </c>
      <c r="AW685" s="340">
        <v>1</v>
      </c>
    </row>
    <row r="686" spans="1:49" ht="15" thickBot="1" x14ac:dyDescent="0.4">
      <c r="A686" s="322" t="s">
        <v>23</v>
      </c>
      <c r="B686" s="322" t="s">
        <v>1092</v>
      </c>
      <c r="C686" s="349">
        <v>6</v>
      </c>
      <c r="D686" s="340">
        <v>1394027.9489907001</v>
      </c>
      <c r="E686" s="341">
        <v>29.31</v>
      </c>
      <c r="F686" s="340">
        <v>8364167.6939441701</v>
      </c>
      <c r="G686" s="340"/>
      <c r="H686" s="340"/>
      <c r="I686" s="340"/>
      <c r="J686" s="340">
        <v>1394027.9489907001</v>
      </c>
      <c r="K686" s="340">
        <v>1394027.9489907001</v>
      </c>
      <c r="L686" s="340">
        <v>1394027.9489907001</v>
      </c>
      <c r="M686" s="340">
        <v>1394027.9489907001</v>
      </c>
      <c r="N686" s="340">
        <v>1394027.9489907001</v>
      </c>
      <c r="O686" s="340">
        <v>1394027.9489907001</v>
      </c>
      <c r="P686" s="340"/>
      <c r="Q686" s="340"/>
      <c r="R686" s="340"/>
      <c r="S686" s="340"/>
      <c r="T686" s="340"/>
      <c r="U686" s="340"/>
      <c r="V686" s="340"/>
      <c r="W686" s="340"/>
      <c r="X686" s="340"/>
      <c r="Y686" s="340"/>
      <c r="Z686" s="340"/>
      <c r="AA686" s="340"/>
      <c r="AB686" s="340"/>
      <c r="AC686" s="340"/>
      <c r="AD686" s="340"/>
      <c r="AE686" s="340"/>
      <c r="AF686" s="340"/>
      <c r="AG686" s="340"/>
      <c r="AH686" s="340"/>
      <c r="AI686" s="340"/>
      <c r="AJ686" s="340"/>
      <c r="AK686" s="340"/>
      <c r="AL686" s="340"/>
      <c r="AM686" s="340"/>
      <c r="AN686" s="340" t="s">
        <v>1198</v>
      </c>
      <c r="AO686" s="340" t="s">
        <v>1254</v>
      </c>
      <c r="AP686" s="340" t="s">
        <v>552</v>
      </c>
      <c r="AQ686" s="340" t="s">
        <v>199</v>
      </c>
      <c r="AR686" s="340" t="s">
        <v>686</v>
      </c>
      <c r="AS686" s="340" t="s">
        <v>686</v>
      </c>
      <c r="AT686" s="340" t="s">
        <v>23</v>
      </c>
      <c r="AU686" s="340" t="s">
        <v>256</v>
      </c>
      <c r="AV686" s="340" t="s">
        <v>199</v>
      </c>
      <c r="AW686" s="340">
        <v>1</v>
      </c>
    </row>
    <row r="687" spans="1:49" ht="15" thickBot="1" x14ac:dyDescent="0.4">
      <c r="A687" s="322" t="s">
        <v>23</v>
      </c>
      <c r="B687" s="322" t="s">
        <v>1035</v>
      </c>
      <c r="C687" s="349">
        <v>5</v>
      </c>
      <c r="D687" s="340">
        <v>5308.4643909054403</v>
      </c>
      <c r="E687" s="341">
        <v>29.31</v>
      </c>
      <c r="F687" s="340">
        <v>26542.3219545272</v>
      </c>
      <c r="G687" s="340"/>
      <c r="H687" s="340"/>
      <c r="I687" s="340"/>
      <c r="J687" s="340">
        <v>5308.4643909054403</v>
      </c>
      <c r="K687" s="340">
        <v>5308.4643909054403</v>
      </c>
      <c r="L687" s="340">
        <v>5308.4643909054403</v>
      </c>
      <c r="M687" s="340">
        <v>5308.4643909054403</v>
      </c>
      <c r="N687" s="340">
        <v>5308.4643909054403</v>
      </c>
      <c r="O687" s="340"/>
      <c r="P687" s="340"/>
      <c r="Q687" s="340"/>
      <c r="R687" s="340"/>
      <c r="S687" s="340"/>
      <c r="T687" s="340"/>
      <c r="U687" s="340"/>
      <c r="V687" s="340"/>
      <c r="W687" s="340"/>
      <c r="X687" s="340"/>
      <c r="Y687" s="340"/>
      <c r="Z687" s="340"/>
      <c r="AA687" s="340"/>
      <c r="AB687" s="340"/>
      <c r="AC687" s="340"/>
      <c r="AD687" s="340"/>
      <c r="AE687" s="340"/>
      <c r="AF687" s="340"/>
      <c r="AG687" s="340"/>
      <c r="AH687" s="340"/>
      <c r="AI687" s="340"/>
      <c r="AJ687" s="340"/>
      <c r="AK687" s="340"/>
      <c r="AL687" s="340"/>
      <c r="AM687" s="340"/>
      <c r="AN687" s="340" t="s">
        <v>1198</v>
      </c>
      <c r="AO687" s="340" t="s">
        <v>1250</v>
      </c>
      <c r="AP687" s="340" t="s">
        <v>564</v>
      </c>
      <c r="AQ687" s="340" t="s">
        <v>199</v>
      </c>
      <c r="AR687" s="340" t="s">
        <v>356</v>
      </c>
      <c r="AS687" s="340" t="s">
        <v>356</v>
      </c>
      <c r="AT687" s="340" t="s">
        <v>23</v>
      </c>
      <c r="AU687" s="340" t="s">
        <v>256</v>
      </c>
      <c r="AV687" s="340" t="s">
        <v>199</v>
      </c>
      <c r="AW687" s="340">
        <v>1</v>
      </c>
    </row>
    <row r="688" spans="1:49" ht="15" thickBot="1" x14ac:dyDescent="0.4">
      <c r="A688" s="322" t="s">
        <v>23</v>
      </c>
      <c r="B688" s="322" t="s">
        <v>1095</v>
      </c>
      <c r="C688" s="349">
        <v>5</v>
      </c>
      <c r="D688" s="340">
        <v>222205.648403039</v>
      </c>
      <c r="E688" s="341">
        <v>29.31</v>
      </c>
      <c r="F688" s="340">
        <v>1111028.24201519</v>
      </c>
      <c r="G688" s="340"/>
      <c r="H688" s="340"/>
      <c r="I688" s="340"/>
      <c r="J688" s="340">
        <v>222205.648403039</v>
      </c>
      <c r="K688" s="340">
        <v>222205.648403039</v>
      </c>
      <c r="L688" s="340">
        <v>222205.648403039</v>
      </c>
      <c r="M688" s="340">
        <v>222205.648403039</v>
      </c>
      <c r="N688" s="340">
        <v>222205.648403039</v>
      </c>
      <c r="O688" s="340"/>
      <c r="P688" s="340"/>
      <c r="Q688" s="340"/>
      <c r="R688" s="340"/>
      <c r="S688" s="340"/>
      <c r="T688" s="340"/>
      <c r="U688" s="340"/>
      <c r="V688" s="340"/>
      <c r="W688" s="340"/>
      <c r="X688" s="340"/>
      <c r="Y688" s="340"/>
      <c r="Z688" s="340"/>
      <c r="AA688" s="340"/>
      <c r="AB688" s="340"/>
      <c r="AC688" s="340"/>
      <c r="AD688" s="340"/>
      <c r="AE688" s="340"/>
      <c r="AF688" s="340"/>
      <c r="AG688" s="340"/>
      <c r="AH688" s="340"/>
      <c r="AI688" s="340"/>
      <c r="AJ688" s="340"/>
      <c r="AK688" s="340"/>
      <c r="AL688" s="340"/>
      <c r="AM688" s="340"/>
      <c r="AN688" s="340" t="s">
        <v>1198</v>
      </c>
      <c r="AO688" s="340" t="s">
        <v>1254</v>
      </c>
      <c r="AP688" s="340" t="s">
        <v>552</v>
      </c>
      <c r="AQ688" s="340" t="s">
        <v>199</v>
      </c>
      <c r="AR688" s="340" t="s">
        <v>356</v>
      </c>
      <c r="AS688" s="340" t="s">
        <v>356</v>
      </c>
      <c r="AT688" s="340" t="s">
        <v>23</v>
      </c>
      <c r="AU688" s="340" t="s">
        <v>256</v>
      </c>
      <c r="AV688" s="340" t="s">
        <v>199</v>
      </c>
      <c r="AW688" s="340">
        <v>1</v>
      </c>
    </row>
    <row r="689" spans="1:49" ht="15" thickBot="1" x14ac:dyDescent="0.4">
      <c r="A689" s="322" t="s">
        <v>23</v>
      </c>
      <c r="B689" s="322" t="s">
        <v>1096</v>
      </c>
      <c r="C689" s="349">
        <v>3</v>
      </c>
      <c r="D689" s="340">
        <v>124256.65454971</v>
      </c>
      <c r="E689" s="341">
        <v>29.31</v>
      </c>
      <c r="F689" s="340">
        <v>372769.96364912897</v>
      </c>
      <c r="G689" s="340"/>
      <c r="H689" s="340"/>
      <c r="I689" s="340"/>
      <c r="J689" s="340">
        <v>124256.65454971</v>
      </c>
      <c r="K689" s="340">
        <v>124256.65454971</v>
      </c>
      <c r="L689" s="340">
        <v>124256.65454971</v>
      </c>
      <c r="M689" s="340"/>
      <c r="N689" s="340"/>
      <c r="O689" s="340"/>
      <c r="P689" s="340"/>
      <c r="Q689" s="340"/>
      <c r="R689" s="340"/>
      <c r="S689" s="340"/>
      <c r="T689" s="340"/>
      <c r="U689" s="340"/>
      <c r="V689" s="340"/>
      <c r="W689" s="340"/>
      <c r="X689" s="340"/>
      <c r="Y689" s="340"/>
      <c r="Z689" s="340"/>
      <c r="AA689" s="340"/>
      <c r="AB689" s="340"/>
      <c r="AC689" s="340"/>
      <c r="AD689" s="340"/>
      <c r="AE689" s="340"/>
      <c r="AF689" s="340"/>
      <c r="AG689" s="340"/>
      <c r="AH689" s="340"/>
      <c r="AI689" s="340"/>
      <c r="AJ689" s="340"/>
      <c r="AK689" s="340"/>
      <c r="AL689" s="340"/>
      <c r="AM689" s="340"/>
      <c r="AN689" s="340" t="s">
        <v>1198</v>
      </c>
      <c r="AO689" s="340" t="s">
        <v>1254</v>
      </c>
      <c r="AP689" s="340" t="s">
        <v>552</v>
      </c>
      <c r="AQ689" s="340" t="s">
        <v>199</v>
      </c>
      <c r="AR689" s="340" t="s">
        <v>618</v>
      </c>
      <c r="AS689" s="340" t="s">
        <v>618</v>
      </c>
      <c r="AT689" s="340" t="s">
        <v>23</v>
      </c>
      <c r="AU689" s="340" t="s">
        <v>256</v>
      </c>
      <c r="AV689" s="340" t="s">
        <v>199</v>
      </c>
      <c r="AW689" s="340">
        <v>1</v>
      </c>
    </row>
    <row r="690" spans="1:49" ht="15" thickBot="1" x14ac:dyDescent="0.4">
      <c r="A690" s="322" t="s">
        <v>23</v>
      </c>
      <c r="B690" s="322" t="s">
        <v>832</v>
      </c>
      <c r="C690" s="349">
        <v>3</v>
      </c>
      <c r="D690" s="340">
        <v>90479.131552503997</v>
      </c>
      <c r="E690" s="341">
        <v>29.31</v>
      </c>
      <c r="F690" s="340">
        <v>271437.39465751202</v>
      </c>
      <c r="G690" s="340"/>
      <c r="H690" s="340"/>
      <c r="I690" s="340"/>
      <c r="J690" s="340">
        <v>90479.131552503997</v>
      </c>
      <c r="K690" s="340">
        <v>90479.131552503997</v>
      </c>
      <c r="L690" s="340">
        <v>90479.131552503997</v>
      </c>
      <c r="M690" s="340"/>
      <c r="N690" s="340"/>
      <c r="O690" s="340"/>
      <c r="P690" s="340"/>
      <c r="Q690" s="340"/>
      <c r="R690" s="340"/>
      <c r="S690" s="340"/>
      <c r="T690" s="340"/>
      <c r="U690" s="340"/>
      <c r="V690" s="340"/>
      <c r="W690" s="340"/>
      <c r="X690" s="340"/>
      <c r="Y690" s="340"/>
      <c r="Z690" s="340"/>
      <c r="AA690" s="340"/>
      <c r="AB690" s="340"/>
      <c r="AC690" s="340"/>
      <c r="AD690" s="340"/>
      <c r="AE690" s="340"/>
      <c r="AF690" s="340"/>
      <c r="AG690" s="340"/>
      <c r="AH690" s="340"/>
      <c r="AI690" s="340"/>
      <c r="AJ690" s="340"/>
      <c r="AK690" s="340"/>
      <c r="AL690" s="340"/>
      <c r="AM690" s="340"/>
      <c r="AN690" s="340" t="s">
        <v>1198</v>
      </c>
      <c r="AO690" s="340" t="s">
        <v>1262</v>
      </c>
      <c r="AP690" s="340" t="s">
        <v>591</v>
      </c>
      <c r="AQ690" s="340" t="s">
        <v>199</v>
      </c>
      <c r="AR690" s="340" t="s">
        <v>618</v>
      </c>
      <c r="AS690" s="340" t="s">
        <v>618</v>
      </c>
      <c r="AT690" s="340" t="s">
        <v>23</v>
      </c>
      <c r="AU690" s="340" t="s">
        <v>256</v>
      </c>
      <c r="AV690" s="340" t="s">
        <v>199</v>
      </c>
      <c r="AW690" s="340">
        <v>1</v>
      </c>
    </row>
    <row r="691" spans="1:49" ht="15" thickBot="1" x14ac:dyDescent="0.4">
      <c r="A691" s="322" t="s">
        <v>122</v>
      </c>
      <c r="B691" s="322" t="s">
        <v>1043</v>
      </c>
      <c r="C691" s="349">
        <v>2</v>
      </c>
      <c r="D691" s="340">
        <v>161912.22861678101</v>
      </c>
      <c r="E691" s="341">
        <v>29.31</v>
      </c>
      <c r="F691" s="340">
        <v>323824.45723355998</v>
      </c>
      <c r="G691" s="340"/>
      <c r="H691" s="340"/>
      <c r="I691" s="340"/>
      <c r="J691" s="340">
        <v>161912.22861678101</v>
      </c>
      <c r="K691" s="340">
        <v>161912.22861678101</v>
      </c>
      <c r="L691" s="340"/>
      <c r="M691" s="340"/>
      <c r="N691" s="340"/>
      <c r="O691" s="340"/>
      <c r="P691" s="340"/>
      <c r="Q691" s="340"/>
      <c r="R691" s="340"/>
      <c r="S691" s="340"/>
      <c r="T691" s="340"/>
      <c r="U691" s="340"/>
      <c r="V691" s="340"/>
      <c r="W691" s="340"/>
      <c r="X691" s="340"/>
      <c r="Y691" s="340"/>
      <c r="Z691" s="340"/>
      <c r="AA691" s="340"/>
      <c r="AB691" s="340"/>
      <c r="AC691" s="340"/>
      <c r="AD691" s="340"/>
      <c r="AE691" s="340"/>
      <c r="AF691" s="340"/>
      <c r="AG691" s="340"/>
      <c r="AH691" s="340"/>
      <c r="AI691" s="340"/>
      <c r="AJ691" s="340"/>
      <c r="AK691" s="340"/>
      <c r="AL691" s="340"/>
      <c r="AM691" s="340"/>
      <c r="AN691" s="340" t="s">
        <v>1198</v>
      </c>
      <c r="AO691" s="340" t="s">
        <v>1250</v>
      </c>
      <c r="AP691" s="340" t="s">
        <v>564</v>
      </c>
      <c r="AQ691" s="340" t="s">
        <v>199</v>
      </c>
      <c r="AR691" s="340" t="s">
        <v>379</v>
      </c>
      <c r="AS691" s="340" t="s">
        <v>379</v>
      </c>
      <c r="AT691" s="340" t="s">
        <v>122</v>
      </c>
      <c r="AU691" s="340" t="s">
        <v>256</v>
      </c>
      <c r="AV691" s="340" t="s">
        <v>199</v>
      </c>
      <c r="AW691" s="340">
        <v>1</v>
      </c>
    </row>
    <row r="692" spans="1:49" ht="15" thickBot="1" x14ac:dyDescent="0.4">
      <c r="A692" s="322" t="s">
        <v>23</v>
      </c>
      <c r="B692" s="322" t="s">
        <v>993</v>
      </c>
      <c r="C692" s="349">
        <v>2</v>
      </c>
      <c r="D692" s="340">
        <v>18042.301684397298</v>
      </c>
      <c r="E692" s="341">
        <v>29.31</v>
      </c>
      <c r="F692" s="340">
        <v>36084.603368794502</v>
      </c>
      <c r="G692" s="340"/>
      <c r="H692" s="340"/>
      <c r="I692" s="340"/>
      <c r="J692" s="340">
        <v>18042.301684397298</v>
      </c>
      <c r="K692" s="340">
        <v>18042.301684397298</v>
      </c>
      <c r="L692" s="340"/>
      <c r="M692" s="340"/>
      <c r="N692" s="340"/>
      <c r="O692" s="340"/>
      <c r="P692" s="340"/>
      <c r="Q692" s="340"/>
      <c r="R692" s="340"/>
      <c r="S692" s="340"/>
      <c r="T692" s="340"/>
      <c r="U692" s="340"/>
      <c r="V692" s="340"/>
      <c r="W692" s="340"/>
      <c r="X692" s="340"/>
      <c r="Y692" s="340"/>
      <c r="Z692" s="340"/>
      <c r="AA692" s="340"/>
      <c r="AB692" s="340"/>
      <c r="AC692" s="340"/>
      <c r="AD692" s="340"/>
      <c r="AE692" s="340"/>
      <c r="AF692" s="340"/>
      <c r="AG692" s="340"/>
      <c r="AH692" s="340"/>
      <c r="AI692" s="340"/>
      <c r="AJ692" s="340"/>
      <c r="AK692" s="340"/>
      <c r="AL692" s="340"/>
      <c r="AM692" s="340"/>
      <c r="AN692" s="340" t="s">
        <v>1198</v>
      </c>
      <c r="AO692" s="340" t="s">
        <v>1250</v>
      </c>
      <c r="AP692" s="340" t="s">
        <v>564</v>
      </c>
      <c r="AQ692" s="340" t="s">
        <v>199</v>
      </c>
      <c r="AR692" s="340" t="s">
        <v>349</v>
      </c>
      <c r="AS692" s="340" t="s">
        <v>349</v>
      </c>
      <c r="AT692" s="340" t="s">
        <v>23</v>
      </c>
      <c r="AU692" s="340" t="s">
        <v>256</v>
      </c>
      <c r="AV692" s="340" t="s">
        <v>199</v>
      </c>
      <c r="AW692" s="340">
        <v>1</v>
      </c>
    </row>
    <row r="693" spans="1:49" ht="15" thickBot="1" x14ac:dyDescent="0.4">
      <c r="A693" s="322" t="s">
        <v>232</v>
      </c>
      <c r="B693" s="322" t="s">
        <v>889</v>
      </c>
      <c r="C693" s="349">
        <v>20</v>
      </c>
      <c r="D693" s="340">
        <v>1661923.7787599999</v>
      </c>
      <c r="E693" s="341">
        <v>20.516999999999999</v>
      </c>
      <c r="F693" s="340">
        <v>23266932.90264</v>
      </c>
      <c r="G693" s="340"/>
      <c r="H693" s="340"/>
      <c r="I693" s="340"/>
      <c r="J693" s="340">
        <v>1163346.6451320001</v>
      </c>
      <c r="K693" s="340">
        <v>1163346.6451320001</v>
      </c>
      <c r="L693" s="340">
        <v>1163346.6451320001</v>
      </c>
      <c r="M693" s="340">
        <v>1163346.6451320001</v>
      </c>
      <c r="N693" s="340">
        <v>1163346.6451320001</v>
      </c>
      <c r="O693" s="340">
        <v>1163346.6451320001</v>
      </c>
      <c r="P693" s="340">
        <v>1163346.6451320001</v>
      </c>
      <c r="Q693" s="340">
        <v>1163346.6451320001</v>
      </c>
      <c r="R693" s="340">
        <v>1163346.6451320001</v>
      </c>
      <c r="S693" s="340">
        <v>1163346.6451320001</v>
      </c>
      <c r="T693" s="340">
        <v>1163346.6451320001</v>
      </c>
      <c r="U693" s="340">
        <v>1163346.6451320001</v>
      </c>
      <c r="V693" s="340">
        <v>1163346.6451320001</v>
      </c>
      <c r="W693" s="340">
        <v>1163346.6451320001</v>
      </c>
      <c r="X693" s="340">
        <v>1163346.6451320001</v>
      </c>
      <c r="Y693" s="340">
        <v>1163346.6451320001</v>
      </c>
      <c r="Z693" s="340">
        <v>1163346.6451320001</v>
      </c>
      <c r="AA693" s="340">
        <v>1163346.6451320001</v>
      </c>
      <c r="AB693" s="340">
        <v>1163346.6451320001</v>
      </c>
      <c r="AC693" s="340">
        <v>1163346.6451320001</v>
      </c>
      <c r="AD693" s="340"/>
      <c r="AE693" s="340"/>
      <c r="AF693" s="340"/>
      <c r="AG693" s="340"/>
      <c r="AH693" s="340"/>
      <c r="AI693" s="340"/>
      <c r="AJ693" s="340"/>
      <c r="AK693" s="340"/>
      <c r="AL693" s="340"/>
      <c r="AM693" s="340"/>
      <c r="AN693" s="340" t="s">
        <v>1198</v>
      </c>
      <c r="AO693" s="340" t="s">
        <v>1245</v>
      </c>
      <c r="AP693" s="340" t="s">
        <v>507</v>
      </c>
      <c r="AQ693" s="340" t="s">
        <v>198</v>
      </c>
      <c r="AR693" s="340" t="s">
        <v>493</v>
      </c>
      <c r="AS693" s="340" t="s">
        <v>493</v>
      </c>
      <c r="AT693" s="340" t="s">
        <v>232</v>
      </c>
      <c r="AU693" s="340" t="s">
        <v>256</v>
      </c>
      <c r="AV693" s="340" t="s">
        <v>125</v>
      </c>
      <c r="AW693" s="340">
        <v>1</v>
      </c>
    </row>
    <row r="694" spans="1:49" ht="15" thickBot="1" x14ac:dyDescent="0.4">
      <c r="A694" s="322" t="s">
        <v>23</v>
      </c>
      <c r="B694" s="322" t="s">
        <v>1123</v>
      </c>
      <c r="C694" s="349">
        <v>20</v>
      </c>
      <c r="D694" s="340">
        <v>342985.07342466997</v>
      </c>
      <c r="E694" s="341">
        <v>25.7928</v>
      </c>
      <c r="F694" s="340">
        <v>6036537.2922741696</v>
      </c>
      <c r="G694" s="340"/>
      <c r="H694" s="340"/>
      <c r="I694" s="340"/>
      <c r="J694" s="340">
        <v>301826.86461370799</v>
      </c>
      <c r="K694" s="340">
        <v>301826.86461370799</v>
      </c>
      <c r="L694" s="340">
        <v>301826.86461370799</v>
      </c>
      <c r="M694" s="340">
        <v>301826.86461370799</v>
      </c>
      <c r="N694" s="340">
        <v>301826.86461370799</v>
      </c>
      <c r="O694" s="340">
        <v>301826.86461370799</v>
      </c>
      <c r="P694" s="340">
        <v>301826.86461370799</v>
      </c>
      <c r="Q694" s="340">
        <v>301826.86461370799</v>
      </c>
      <c r="R694" s="340">
        <v>301826.86461370799</v>
      </c>
      <c r="S694" s="340">
        <v>301826.86461370799</v>
      </c>
      <c r="T694" s="340">
        <v>301826.86461370799</v>
      </c>
      <c r="U694" s="340">
        <v>301826.86461370799</v>
      </c>
      <c r="V694" s="340">
        <v>301826.86461370799</v>
      </c>
      <c r="W694" s="340">
        <v>301826.86461370799</v>
      </c>
      <c r="X694" s="340">
        <v>301826.86461370799</v>
      </c>
      <c r="Y694" s="340">
        <v>301826.86461370799</v>
      </c>
      <c r="Z694" s="340">
        <v>301826.86461370799</v>
      </c>
      <c r="AA694" s="340">
        <v>301826.86461370799</v>
      </c>
      <c r="AB694" s="340">
        <v>301826.86461370799</v>
      </c>
      <c r="AC694" s="340">
        <v>301826.86461370799</v>
      </c>
      <c r="AD694" s="340"/>
      <c r="AE694" s="340"/>
      <c r="AF694" s="340"/>
      <c r="AG694" s="340"/>
      <c r="AH694" s="340"/>
      <c r="AI694" s="340"/>
      <c r="AJ694" s="340"/>
      <c r="AK694" s="340"/>
      <c r="AL694" s="340"/>
      <c r="AM694" s="340"/>
      <c r="AN694" s="340" t="s">
        <v>1198</v>
      </c>
      <c r="AO694" s="340" t="s">
        <v>1256</v>
      </c>
      <c r="AP694" s="340" t="s">
        <v>456</v>
      </c>
      <c r="AQ694" s="340" t="s">
        <v>97</v>
      </c>
      <c r="AR694" s="340" t="s">
        <v>500</v>
      </c>
      <c r="AS694" s="340" t="s">
        <v>500</v>
      </c>
      <c r="AT694" s="340" t="s">
        <v>23</v>
      </c>
      <c r="AU694" s="340" t="s">
        <v>256</v>
      </c>
      <c r="AV694" s="340" t="s">
        <v>125</v>
      </c>
      <c r="AW694" s="340">
        <v>1</v>
      </c>
    </row>
    <row r="695" spans="1:49" ht="15" thickBot="1" x14ac:dyDescent="0.4">
      <c r="A695" s="322" t="s">
        <v>232</v>
      </c>
      <c r="B695" s="322" t="s">
        <v>1154</v>
      </c>
      <c r="C695" s="349">
        <v>20</v>
      </c>
      <c r="D695" s="340">
        <v>181920.75843749999</v>
      </c>
      <c r="E695" s="341">
        <v>28.430700000000002</v>
      </c>
      <c r="F695" s="340">
        <v>3529262.7136875</v>
      </c>
      <c r="G695" s="340"/>
      <c r="H695" s="340"/>
      <c r="I695" s="340"/>
      <c r="J695" s="340">
        <v>176463.13568437501</v>
      </c>
      <c r="K695" s="340">
        <v>176463.13568437501</v>
      </c>
      <c r="L695" s="340">
        <v>176463.13568437501</v>
      </c>
      <c r="M695" s="340">
        <v>176463.13568437501</v>
      </c>
      <c r="N695" s="340">
        <v>176463.13568437501</v>
      </c>
      <c r="O695" s="340">
        <v>176463.13568437501</v>
      </c>
      <c r="P695" s="340">
        <v>176463.13568437501</v>
      </c>
      <c r="Q695" s="340">
        <v>176463.13568437501</v>
      </c>
      <c r="R695" s="340">
        <v>176463.13568437501</v>
      </c>
      <c r="S695" s="340">
        <v>176463.13568437501</v>
      </c>
      <c r="T695" s="340">
        <v>176463.13568437501</v>
      </c>
      <c r="U695" s="340">
        <v>176463.13568437501</v>
      </c>
      <c r="V695" s="340">
        <v>176463.13568437501</v>
      </c>
      <c r="W695" s="340">
        <v>176463.13568437501</v>
      </c>
      <c r="X695" s="340">
        <v>176463.13568437501</v>
      </c>
      <c r="Y695" s="340">
        <v>176463.13568437501</v>
      </c>
      <c r="Z695" s="340">
        <v>176463.13568437501</v>
      </c>
      <c r="AA695" s="340">
        <v>176463.13568437501</v>
      </c>
      <c r="AB695" s="340">
        <v>176463.13568437501</v>
      </c>
      <c r="AC695" s="340">
        <v>176463.13568437501</v>
      </c>
      <c r="AD695" s="340"/>
      <c r="AE695" s="340"/>
      <c r="AF695" s="340"/>
      <c r="AG695" s="340"/>
      <c r="AH695" s="340"/>
      <c r="AI695" s="340"/>
      <c r="AJ695" s="340"/>
      <c r="AK695" s="340"/>
      <c r="AL695" s="340"/>
      <c r="AM695" s="340"/>
      <c r="AN695" s="340" t="s">
        <v>1198</v>
      </c>
      <c r="AO695" s="340" t="s">
        <v>1263</v>
      </c>
      <c r="AP695" s="340" t="s">
        <v>542</v>
      </c>
      <c r="AQ695" s="340" t="s">
        <v>198</v>
      </c>
      <c r="AR695" s="340" t="s">
        <v>493</v>
      </c>
      <c r="AS695" s="340" t="s">
        <v>493</v>
      </c>
      <c r="AT695" s="340" t="s">
        <v>23</v>
      </c>
      <c r="AU695" s="340" t="s">
        <v>256</v>
      </c>
      <c r="AV695" s="340" t="s">
        <v>125</v>
      </c>
      <c r="AW695" s="340">
        <v>1</v>
      </c>
    </row>
    <row r="696" spans="1:49" ht="15" thickBot="1" x14ac:dyDescent="0.4">
      <c r="A696" s="322" t="s">
        <v>377</v>
      </c>
      <c r="B696" s="322" t="s">
        <v>734</v>
      </c>
      <c r="C696" s="349">
        <v>17.399999999999999</v>
      </c>
      <c r="D696" s="340">
        <v>2313335.7973977299</v>
      </c>
      <c r="E696" s="341">
        <v>15.5343</v>
      </c>
      <c r="F696" s="340">
        <v>21333582.7236019</v>
      </c>
      <c r="G696" s="340"/>
      <c r="H696" s="340"/>
      <c r="I696" s="340"/>
      <c r="J696" s="340">
        <v>1226067.9726207899</v>
      </c>
      <c r="K696" s="340">
        <v>1226067.9726207899</v>
      </c>
      <c r="L696" s="340">
        <v>1226067.9726207899</v>
      </c>
      <c r="M696" s="340">
        <v>1226067.9726207899</v>
      </c>
      <c r="N696" s="340">
        <v>1226067.9726207899</v>
      </c>
      <c r="O696" s="340">
        <v>1226067.9726207899</v>
      </c>
      <c r="P696" s="340">
        <v>1226067.9726207899</v>
      </c>
      <c r="Q696" s="340">
        <v>1226067.9726207899</v>
      </c>
      <c r="R696" s="340">
        <v>1226067.9726207899</v>
      </c>
      <c r="S696" s="340">
        <v>1226067.9726207899</v>
      </c>
      <c r="T696" s="340">
        <v>1226067.9726207899</v>
      </c>
      <c r="U696" s="340">
        <v>1226067.9726207899</v>
      </c>
      <c r="V696" s="340">
        <v>1226067.9726207899</v>
      </c>
      <c r="W696" s="340">
        <v>1226067.9726207899</v>
      </c>
      <c r="X696" s="340">
        <v>1226067.9726207899</v>
      </c>
      <c r="Y696" s="340">
        <v>1226067.9726207899</v>
      </c>
      <c r="Z696" s="340">
        <v>1226067.9726207899</v>
      </c>
      <c r="AA696" s="340">
        <v>490427.18904831703</v>
      </c>
      <c r="AB696" s="340"/>
      <c r="AC696" s="340"/>
      <c r="AD696" s="340"/>
      <c r="AE696" s="340"/>
      <c r="AF696" s="340"/>
      <c r="AG696" s="340"/>
      <c r="AH696" s="340"/>
      <c r="AI696" s="340"/>
      <c r="AJ696" s="340"/>
      <c r="AK696" s="340"/>
      <c r="AL696" s="340"/>
      <c r="AM696" s="340"/>
      <c r="AN696" s="340" t="s">
        <v>1198</v>
      </c>
      <c r="AO696" s="340" t="s">
        <v>1229</v>
      </c>
      <c r="AP696" s="340" t="s">
        <v>538</v>
      </c>
      <c r="AQ696" s="340" t="s">
        <v>198</v>
      </c>
      <c r="AR696" s="340" t="s">
        <v>377</v>
      </c>
      <c r="AS696" s="340" t="s">
        <v>377</v>
      </c>
      <c r="AT696" s="340" t="s">
        <v>125</v>
      </c>
      <c r="AU696" s="340" t="s">
        <v>256</v>
      </c>
      <c r="AV696" s="340" t="s">
        <v>125</v>
      </c>
      <c r="AW696" s="340">
        <v>1</v>
      </c>
    </row>
    <row r="697" spans="1:49" ht="15" thickBot="1" x14ac:dyDescent="0.4">
      <c r="A697" s="322" t="s">
        <v>24</v>
      </c>
      <c r="B697" s="322" t="s">
        <v>812</v>
      </c>
      <c r="C697" s="349">
        <v>15</v>
      </c>
      <c r="D697" s="340">
        <v>510079.73174999998</v>
      </c>
      <c r="E697" s="341">
        <v>28.430700000000002</v>
      </c>
      <c r="F697" s="340">
        <v>7421660.0969625004</v>
      </c>
      <c r="G697" s="340"/>
      <c r="H697" s="340"/>
      <c r="I697" s="340"/>
      <c r="J697" s="340">
        <v>494777.3397975</v>
      </c>
      <c r="K697" s="340">
        <v>494777.3397975</v>
      </c>
      <c r="L697" s="340">
        <v>494777.3397975</v>
      </c>
      <c r="M697" s="340">
        <v>494777.3397975</v>
      </c>
      <c r="N697" s="340">
        <v>494777.3397975</v>
      </c>
      <c r="O697" s="340">
        <v>494777.3397975</v>
      </c>
      <c r="P697" s="340">
        <v>494777.3397975</v>
      </c>
      <c r="Q697" s="340">
        <v>494777.3397975</v>
      </c>
      <c r="R697" s="340">
        <v>494777.3397975</v>
      </c>
      <c r="S697" s="340">
        <v>494777.3397975</v>
      </c>
      <c r="T697" s="340">
        <v>494777.3397975</v>
      </c>
      <c r="U697" s="340">
        <v>494777.3397975</v>
      </c>
      <c r="V697" s="340">
        <v>494777.3397975</v>
      </c>
      <c r="W697" s="340">
        <v>494777.3397975</v>
      </c>
      <c r="X697" s="340">
        <v>494777.3397975</v>
      </c>
      <c r="Y697" s="340"/>
      <c r="Z697" s="340"/>
      <c r="AA697" s="340"/>
      <c r="AB697" s="340"/>
      <c r="AC697" s="340"/>
      <c r="AD697" s="340"/>
      <c r="AE697" s="340"/>
      <c r="AF697" s="340"/>
      <c r="AG697" s="340"/>
      <c r="AH697" s="340"/>
      <c r="AI697" s="340"/>
      <c r="AJ697" s="340"/>
      <c r="AK697" s="340"/>
      <c r="AL697" s="340"/>
      <c r="AM697" s="340"/>
      <c r="AN697" s="340" t="s">
        <v>1198</v>
      </c>
      <c r="AO697" s="340" t="s">
        <v>1241</v>
      </c>
      <c r="AP697" s="340" t="s">
        <v>443</v>
      </c>
      <c r="AQ697" s="340" t="s">
        <v>563</v>
      </c>
      <c r="AR697" s="340" t="s">
        <v>496</v>
      </c>
      <c r="AS697" s="340" t="s">
        <v>496</v>
      </c>
      <c r="AT697" s="340" t="s">
        <v>24</v>
      </c>
      <c r="AU697" s="340" t="s">
        <v>256</v>
      </c>
      <c r="AV697" s="340" t="s">
        <v>125</v>
      </c>
      <c r="AW697" s="340">
        <v>1</v>
      </c>
    </row>
    <row r="698" spans="1:49" ht="15" thickBot="1" x14ac:dyDescent="0.4">
      <c r="A698" s="322" t="s">
        <v>231</v>
      </c>
      <c r="B698" s="322" t="s">
        <v>868</v>
      </c>
      <c r="C698" s="349">
        <v>15</v>
      </c>
      <c r="D698" s="340">
        <v>52884636.707382202</v>
      </c>
      <c r="E698" s="341">
        <v>12.7094211867696</v>
      </c>
      <c r="F698" s="340">
        <v>555288685.427513</v>
      </c>
      <c r="G698" s="340"/>
      <c r="H698" s="340"/>
      <c r="I698" s="340"/>
      <c r="J698" s="340">
        <v>37019245.695167601</v>
      </c>
      <c r="K698" s="340">
        <v>37019245.695167601</v>
      </c>
      <c r="L698" s="340">
        <v>37019245.695167601</v>
      </c>
      <c r="M698" s="340">
        <v>37019245.695167601</v>
      </c>
      <c r="N698" s="340">
        <v>37019245.695167601</v>
      </c>
      <c r="O698" s="340">
        <v>37019245.695167601</v>
      </c>
      <c r="P698" s="340">
        <v>37019245.695167601</v>
      </c>
      <c r="Q698" s="340">
        <v>37019245.695167601</v>
      </c>
      <c r="R698" s="340">
        <v>37019245.695167601</v>
      </c>
      <c r="S698" s="340">
        <v>37019245.695167601</v>
      </c>
      <c r="T698" s="340">
        <v>37019245.695167601</v>
      </c>
      <c r="U698" s="340">
        <v>37019245.695167601</v>
      </c>
      <c r="V698" s="340">
        <v>37019245.695167601</v>
      </c>
      <c r="W698" s="340">
        <v>37019245.695167601</v>
      </c>
      <c r="X698" s="340">
        <v>37019245.695167601</v>
      </c>
      <c r="Y698" s="340"/>
      <c r="Z698" s="340"/>
      <c r="AA698" s="340"/>
      <c r="AB698" s="340"/>
      <c r="AC698" s="340"/>
      <c r="AD698" s="340"/>
      <c r="AE698" s="340"/>
      <c r="AF698" s="340"/>
      <c r="AG698" s="340"/>
      <c r="AH698" s="340"/>
      <c r="AI698" s="340"/>
      <c r="AJ698" s="340"/>
      <c r="AK698" s="340"/>
      <c r="AL698" s="340"/>
      <c r="AM698" s="340"/>
      <c r="AN698" s="340" t="s">
        <v>1198</v>
      </c>
      <c r="AO698" s="340" t="s">
        <v>1245</v>
      </c>
      <c r="AP698" s="340" t="s">
        <v>507</v>
      </c>
      <c r="AQ698" s="340" t="s">
        <v>198</v>
      </c>
      <c r="AR698" s="340" t="s">
        <v>231</v>
      </c>
      <c r="AS698" s="340" t="s">
        <v>231</v>
      </c>
      <c r="AT698" s="340" t="s">
        <v>487</v>
      </c>
      <c r="AU698" s="340" t="s">
        <v>256</v>
      </c>
      <c r="AV698" s="340" t="s">
        <v>125</v>
      </c>
      <c r="AW698" s="340">
        <v>0.38372829834926703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7FBBC-F1EB-4B17-B365-59DDE33CA06A}">
  <sheetPr codeName="Sheet64"/>
  <dimension ref="A1:G698"/>
  <sheetViews>
    <sheetView topLeftCell="A664" workbookViewId="0">
      <selection activeCell="J683" sqref="J683"/>
    </sheetView>
  </sheetViews>
  <sheetFormatPr defaultRowHeight="14.5" x14ac:dyDescent="0.35"/>
  <cols>
    <col min="1" max="5" width="12.54296875" customWidth="1"/>
    <col min="6" max="6" width="18.26953125" customWidth="1"/>
  </cols>
  <sheetData>
    <row r="1" spans="1:7" ht="38.25" customHeight="1" thickBot="1" x14ac:dyDescent="0.4">
      <c r="A1" s="324" t="s">
        <v>98</v>
      </c>
      <c r="B1" s="324" t="s">
        <v>152</v>
      </c>
      <c r="C1" s="324" t="s">
        <v>21</v>
      </c>
      <c r="D1" s="324" t="s">
        <v>119</v>
      </c>
      <c r="E1" s="324" t="s">
        <v>169</v>
      </c>
      <c r="F1" s="324" t="s">
        <v>570</v>
      </c>
      <c r="G1" s="315"/>
    </row>
    <row r="2" spans="1:7" ht="15" thickTop="1" x14ac:dyDescent="0.35">
      <c r="A2" s="315" t="s">
        <v>199</v>
      </c>
      <c r="B2" s="315" t="s">
        <v>592</v>
      </c>
      <c r="C2" s="315" t="s">
        <v>22</v>
      </c>
      <c r="D2" s="315" t="s">
        <v>650</v>
      </c>
      <c r="E2" s="315">
        <v>14.49</v>
      </c>
      <c r="F2" s="315">
        <v>574536.140214329</v>
      </c>
      <c r="G2" s="315"/>
    </row>
    <row r="3" spans="1:7" x14ac:dyDescent="0.35">
      <c r="A3" s="315" t="s">
        <v>199</v>
      </c>
      <c r="B3" s="315" t="s">
        <v>592</v>
      </c>
      <c r="C3" s="315" t="s">
        <v>23</v>
      </c>
      <c r="D3" s="315" t="s">
        <v>651</v>
      </c>
      <c r="E3" s="315">
        <v>16.600000000000001</v>
      </c>
      <c r="F3" s="315">
        <v>325877.40403142897</v>
      </c>
      <c r="G3" s="315"/>
    </row>
    <row r="4" spans="1:7" x14ac:dyDescent="0.35">
      <c r="A4" s="315" t="s">
        <v>199</v>
      </c>
      <c r="B4" s="315" t="s">
        <v>592</v>
      </c>
      <c r="C4" s="315" t="s">
        <v>329</v>
      </c>
      <c r="D4" s="315" t="s">
        <v>652</v>
      </c>
      <c r="E4" s="315">
        <v>16.28</v>
      </c>
      <c r="F4" s="315">
        <v>95422.741227268998</v>
      </c>
      <c r="G4" s="315"/>
    </row>
    <row r="5" spans="1:7" x14ac:dyDescent="0.35">
      <c r="A5" s="315" t="s">
        <v>199</v>
      </c>
      <c r="B5" s="315" t="s">
        <v>592</v>
      </c>
      <c r="C5" s="315" t="s">
        <v>22</v>
      </c>
      <c r="D5" s="315" t="s">
        <v>710</v>
      </c>
      <c r="E5" s="315">
        <v>8</v>
      </c>
      <c r="F5" s="315">
        <v>87970.713837949093</v>
      </c>
      <c r="G5" s="315"/>
    </row>
    <row r="6" spans="1:7" x14ac:dyDescent="0.35">
      <c r="A6" s="315" t="s">
        <v>199</v>
      </c>
      <c r="B6" s="315" t="s">
        <v>592</v>
      </c>
      <c r="C6" s="315" t="s">
        <v>329</v>
      </c>
      <c r="D6" s="315" t="s">
        <v>655</v>
      </c>
      <c r="E6" s="315">
        <v>23.89</v>
      </c>
      <c r="F6" s="315">
        <v>75066.263225883697</v>
      </c>
      <c r="G6" s="315"/>
    </row>
    <row r="7" spans="1:7" x14ac:dyDescent="0.35">
      <c r="A7" s="315" t="s">
        <v>199</v>
      </c>
      <c r="B7" s="315" t="s">
        <v>592</v>
      </c>
      <c r="C7" s="315" t="s">
        <v>22</v>
      </c>
      <c r="D7" s="315" t="s">
        <v>653</v>
      </c>
      <c r="E7" s="315">
        <v>14.72</v>
      </c>
      <c r="F7" s="315">
        <v>55754.210594066702</v>
      </c>
      <c r="G7" s="315"/>
    </row>
    <row r="8" spans="1:7" x14ac:dyDescent="0.35">
      <c r="A8" s="315" t="s">
        <v>199</v>
      </c>
      <c r="B8" s="315" t="s">
        <v>592</v>
      </c>
      <c r="C8" s="315" t="s">
        <v>23</v>
      </c>
      <c r="D8" s="315" t="s">
        <v>711</v>
      </c>
      <c r="E8" s="315">
        <v>19</v>
      </c>
      <c r="F8" s="315">
        <v>48487.146850525503</v>
      </c>
      <c r="G8" s="315"/>
    </row>
    <row r="9" spans="1:7" x14ac:dyDescent="0.35">
      <c r="A9" t="s">
        <v>199</v>
      </c>
      <c r="B9" t="s">
        <v>592</v>
      </c>
      <c r="C9" t="s">
        <v>121</v>
      </c>
      <c r="D9" t="s">
        <v>654</v>
      </c>
      <c r="E9">
        <v>13.09</v>
      </c>
      <c r="F9">
        <v>31507.829872013601</v>
      </c>
    </row>
    <row r="10" spans="1:7" x14ac:dyDescent="0.35">
      <c r="A10" t="s">
        <v>199</v>
      </c>
      <c r="B10" t="s">
        <v>592</v>
      </c>
      <c r="C10" t="s">
        <v>23</v>
      </c>
      <c r="D10" t="s">
        <v>656</v>
      </c>
      <c r="E10">
        <v>15.97</v>
      </c>
      <c r="F10">
        <v>31454.833083495199</v>
      </c>
    </row>
    <row r="11" spans="1:7" x14ac:dyDescent="0.35">
      <c r="A11" t="s">
        <v>199</v>
      </c>
      <c r="B11" t="s">
        <v>592</v>
      </c>
      <c r="C11" t="s">
        <v>329</v>
      </c>
      <c r="D11" t="s">
        <v>506</v>
      </c>
      <c r="E11">
        <v>23.5</v>
      </c>
      <c r="F11">
        <v>19386.6848118095</v>
      </c>
    </row>
    <row r="12" spans="1:7" x14ac:dyDescent="0.35">
      <c r="A12" t="s">
        <v>199</v>
      </c>
      <c r="B12" t="s">
        <v>592</v>
      </c>
      <c r="C12" t="s">
        <v>23</v>
      </c>
      <c r="D12" t="s">
        <v>712</v>
      </c>
      <c r="E12">
        <v>10.9</v>
      </c>
      <c r="F12">
        <v>27233.3177068326</v>
      </c>
    </row>
    <row r="13" spans="1:7" x14ac:dyDescent="0.35">
      <c r="A13" t="s">
        <v>199</v>
      </c>
      <c r="B13" t="s">
        <v>592</v>
      </c>
      <c r="C13" t="s">
        <v>122</v>
      </c>
      <c r="D13" t="s">
        <v>605</v>
      </c>
      <c r="E13">
        <v>10</v>
      </c>
      <c r="F13">
        <v>1722.2968565403</v>
      </c>
    </row>
    <row r="14" spans="1:7" x14ac:dyDescent="0.35">
      <c r="A14" t="s">
        <v>199</v>
      </c>
      <c r="B14" t="s">
        <v>592</v>
      </c>
      <c r="C14" t="s">
        <v>122</v>
      </c>
      <c r="D14" t="s">
        <v>713</v>
      </c>
      <c r="E14">
        <v>17</v>
      </c>
      <c r="F14">
        <v>0</v>
      </c>
    </row>
    <row r="15" spans="1:7" x14ac:dyDescent="0.35">
      <c r="A15" t="s">
        <v>563</v>
      </c>
      <c r="B15" t="s">
        <v>674</v>
      </c>
      <c r="C15" t="s">
        <v>122</v>
      </c>
      <c r="D15" t="s">
        <v>714</v>
      </c>
      <c r="E15">
        <v>10</v>
      </c>
      <c r="F15">
        <v>975153.04692391597</v>
      </c>
    </row>
    <row r="16" spans="1:7" x14ac:dyDescent="0.35">
      <c r="A16" t="s">
        <v>563</v>
      </c>
      <c r="B16" t="s">
        <v>674</v>
      </c>
      <c r="C16" t="s">
        <v>122</v>
      </c>
      <c r="D16" t="s">
        <v>715</v>
      </c>
      <c r="E16">
        <v>10</v>
      </c>
      <c r="F16">
        <v>654911.517800614</v>
      </c>
    </row>
    <row r="17" spans="1:6" x14ac:dyDescent="0.35">
      <c r="A17" t="s">
        <v>563</v>
      </c>
      <c r="B17" t="s">
        <v>674</v>
      </c>
      <c r="C17" t="s">
        <v>122</v>
      </c>
      <c r="D17" t="s">
        <v>657</v>
      </c>
      <c r="E17">
        <v>10</v>
      </c>
      <c r="F17">
        <v>615918.19674057502</v>
      </c>
    </row>
    <row r="18" spans="1:6" x14ac:dyDescent="0.35">
      <c r="A18" t="s">
        <v>563</v>
      </c>
      <c r="B18" t="s">
        <v>674</v>
      </c>
      <c r="C18" t="s">
        <v>22</v>
      </c>
      <c r="D18" t="s">
        <v>716</v>
      </c>
      <c r="E18">
        <v>10</v>
      </c>
      <c r="F18">
        <v>577119.10657397099</v>
      </c>
    </row>
    <row r="19" spans="1:6" x14ac:dyDescent="0.35">
      <c r="A19" t="s">
        <v>563</v>
      </c>
      <c r="B19" t="s">
        <v>674</v>
      </c>
      <c r="C19" t="s">
        <v>22</v>
      </c>
      <c r="D19" t="s">
        <v>717</v>
      </c>
      <c r="E19">
        <v>8</v>
      </c>
      <c r="F19">
        <v>419854.67020012997</v>
      </c>
    </row>
    <row r="20" spans="1:6" x14ac:dyDescent="0.35">
      <c r="A20" t="s">
        <v>563</v>
      </c>
      <c r="B20" t="s">
        <v>674</v>
      </c>
      <c r="C20" t="s">
        <v>122</v>
      </c>
      <c r="D20" t="s">
        <v>718</v>
      </c>
      <c r="E20">
        <v>10</v>
      </c>
      <c r="F20">
        <v>312733.00569338701</v>
      </c>
    </row>
    <row r="21" spans="1:6" x14ac:dyDescent="0.35">
      <c r="A21" t="s">
        <v>563</v>
      </c>
      <c r="B21" t="s">
        <v>674</v>
      </c>
      <c r="C21" t="s">
        <v>22</v>
      </c>
      <c r="D21" t="s">
        <v>719</v>
      </c>
      <c r="E21">
        <v>10</v>
      </c>
      <c r="F21">
        <v>255582.87408479201</v>
      </c>
    </row>
    <row r="22" spans="1:6" x14ac:dyDescent="0.35">
      <c r="A22" t="s">
        <v>563</v>
      </c>
      <c r="B22" t="s">
        <v>674</v>
      </c>
      <c r="C22" t="s">
        <v>22</v>
      </c>
      <c r="D22" t="s">
        <v>720</v>
      </c>
      <c r="E22">
        <v>8</v>
      </c>
      <c r="F22">
        <v>176203.864247007</v>
      </c>
    </row>
    <row r="23" spans="1:6" x14ac:dyDescent="0.35">
      <c r="A23" t="s">
        <v>563</v>
      </c>
      <c r="B23" t="s">
        <v>674</v>
      </c>
      <c r="C23" t="s">
        <v>122</v>
      </c>
      <c r="D23" t="s">
        <v>721</v>
      </c>
      <c r="E23">
        <v>2</v>
      </c>
      <c r="F23">
        <v>139294.11673699701</v>
      </c>
    </row>
    <row r="24" spans="1:6" x14ac:dyDescent="0.35">
      <c r="A24" t="s">
        <v>563</v>
      </c>
      <c r="B24" t="s">
        <v>674</v>
      </c>
      <c r="C24" t="s">
        <v>22</v>
      </c>
      <c r="D24" t="s">
        <v>722</v>
      </c>
      <c r="E24">
        <v>10</v>
      </c>
      <c r="F24">
        <v>60470.909249756201</v>
      </c>
    </row>
    <row r="25" spans="1:6" x14ac:dyDescent="0.35">
      <c r="A25" t="s">
        <v>563</v>
      </c>
      <c r="B25" t="s">
        <v>674</v>
      </c>
      <c r="C25" t="s">
        <v>122</v>
      </c>
      <c r="D25" t="s">
        <v>723</v>
      </c>
      <c r="E25">
        <v>10</v>
      </c>
      <c r="F25">
        <v>55501.840055282497</v>
      </c>
    </row>
    <row r="26" spans="1:6" x14ac:dyDescent="0.35">
      <c r="A26" t="s">
        <v>563</v>
      </c>
      <c r="B26" t="s">
        <v>674</v>
      </c>
      <c r="C26" t="s">
        <v>122</v>
      </c>
      <c r="D26" t="s">
        <v>724</v>
      </c>
      <c r="E26">
        <v>2</v>
      </c>
      <c r="F26">
        <v>46910.571733776298</v>
      </c>
    </row>
    <row r="27" spans="1:6" x14ac:dyDescent="0.35">
      <c r="A27" t="s">
        <v>563</v>
      </c>
      <c r="B27" t="s">
        <v>674</v>
      </c>
      <c r="C27" t="s">
        <v>122</v>
      </c>
      <c r="D27" t="s">
        <v>725</v>
      </c>
      <c r="E27">
        <v>10</v>
      </c>
      <c r="F27">
        <v>46310.452530203802</v>
      </c>
    </row>
    <row r="28" spans="1:6" x14ac:dyDescent="0.35">
      <c r="A28" t="s">
        <v>563</v>
      </c>
      <c r="B28" t="s">
        <v>674</v>
      </c>
      <c r="C28" t="s">
        <v>122</v>
      </c>
      <c r="D28" t="s">
        <v>726</v>
      </c>
      <c r="E28">
        <v>10</v>
      </c>
      <c r="F28">
        <v>46306.379965339998</v>
      </c>
    </row>
    <row r="29" spans="1:6" x14ac:dyDescent="0.35">
      <c r="A29" t="s">
        <v>563</v>
      </c>
      <c r="B29" t="s">
        <v>674</v>
      </c>
      <c r="C29" t="s">
        <v>122</v>
      </c>
      <c r="D29" t="s">
        <v>727</v>
      </c>
      <c r="E29">
        <v>10</v>
      </c>
      <c r="F29">
        <v>44672.0371430339</v>
      </c>
    </row>
    <row r="30" spans="1:6" x14ac:dyDescent="0.35">
      <c r="A30" t="s">
        <v>563</v>
      </c>
      <c r="B30" t="s">
        <v>674</v>
      </c>
      <c r="C30" t="s">
        <v>22</v>
      </c>
      <c r="D30" t="s">
        <v>728</v>
      </c>
      <c r="E30">
        <v>10</v>
      </c>
      <c r="F30">
        <v>36390.140071508999</v>
      </c>
    </row>
    <row r="31" spans="1:6" x14ac:dyDescent="0.35">
      <c r="A31" t="s">
        <v>563</v>
      </c>
      <c r="B31" t="s">
        <v>674</v>
      </c>
      <c r="C31" t="s">
        <v>122</v>
      </c>
      <c r="D31" t="s">
        <v>729</v>
      </c>
      <c r="E31">
        <v>2</v>
      </c>
      <c r="F31">
        <v>17220.344001912399</v>
      </c>
    </row>
    <row r="32" spans="1:6" x14ac:dyDescent="0.35">
      <c r="A32" t="s">
        <v>563</v>
      </c>
      <c r="B32" t="s">
        <v>674</v>
      </c>
      <c r="C32" t="s">
        <v>122</v>
      </c>
      <c r="D32" t="s">
        <v>730</v>
      </c>
      <c r="E32">
        <v>2</v>
      </c>
      <c r="F32">
        <v>9481.9154880259994</v>
      </c>
    </row>
    <row r="33" spans="1:6" x14ac:dyDescent="0.35">
      <c r="A33" t="s">
        <v>563</v>
      </c>
      <c r="B33" t="s">
        <v>674</v>
      </c>
      <c r="C33" t="s">
        <v>22</v>
      </c>
      <c r="D33" t="s">
        <v>731</v>
      </c>
      <c r="E33">
        <v>10</v>
      </c>
      <c r="F33">
        <v>9210.1670922248904</v>
      </c>
    </row>
    <row r="34" spans="1:6" x14ac:dyDescent="0.35">
      <c r="A34" t="s">
        <v>563</v>
      </c>
      <c r="B34" t="s">
        <v>674</v>
      </c>
      <c r="C34" t="s">
        <v>22</v>
      </c>
      <c r="D34" t="s">
        <v>732</v>
      </c>
      <c r="E34">
        <v>10</v>
      </c>
      <c r="F34">
        <v>8017.3126339439596</v>
      </c>
    </row>
    <row r="35" spans="1:6" x14ac:dyDescent="0.35">
      <c r="A35" t="s">
        <v>563</v>
      </c>
      <c r="B35" t="s">
        <v>674</v>
      </c>
      <c r="C35" t="s">
        <v>22</v>
      </c>
      <c r="D35" t="s">
        <v>733</v>
      </c>
      <c r="E35">
        <v>10</v>
      </c>
      <c r="F35">
        <v>4058.5566030753698</v>
      </c>
    </row>
    <row r="36" spans="1:6" x14ac:dyDescent="0.35">
      <c r="A36" t="s">
        <v>563</v>
      </c>
      <c r="B36" t="s">
        <v>674</v>
      </c>
      <c r="C36" t="s">
        <v>55</v>
      </c>
      <c r="D36" t="s">
        <v>664</v>
      </c>
      <c r="E36">
        <v>9.77835889525055</v>
      </c>
      <c r="F36">
        <v>1032384.18957044</v>
      </c>
    </row>
    <row r="37" spans="1:6" x14ac:dyDescent="0.35">
      <c r="A37" t="s">
        <v>198</v>
      </c>
      <c r="B37" t="s">
        <v>538</v>
      </c>
      <c r="C37" t="s">
        <v>377</v>
      </c>
      <c r="D37" t="s">
        <v>734</v>
      </c>
      <c r="E37">
        <v>17.399999999999999</v>
      </c>
      <c r="F37">
        <v>29881254.4588544</v>
      </c>
    </row>
    <row r="38" spans="1:6" x14ac:dyDescent="0.35">
      <c r="A38" t="s">
        <v>198</v>
      </c>
      <c r="B38" t="s">
        <v>585</v>
      </c>
      <c r="C38" t="s">
        <v>696</v>
      </c>
      <c r="D38" t="s">
        <v>618</v>
      </c>
      <c r="E38">
        <v>7.5</v>
      </c>
      <c r="F38">
        <v>2812360.3252224498</v>
      </c>
    </row>
    <row r="39" spans="1:6" x14ac:dyDescent="0.35">
      <c r="A39" t="s">
        <v>198</v>
      </c>
      <c r="B39" t="s">
        <v>585</v>
      </c>
      <c r="C39" t="s">
        <v>23</v>
      </c>
      <c r="D39" t="s">
        <v>17</v>
      </c>
      <c r="F39">
        <v>0</v>
      </c>
    </row>
    <row r="40" spans="1:6" x14ac:dyDescent="0.35">
      <c r="A40" t="s">
        <v>198</v>
      </c>
      <c r="B40" t="s">
        <v>585</v>
      </c>
      <c r="C40" t="s">
        <v>23</v>
      </c>
      <c r="D40" t="s">
        <v>18</v>
      </c>
      <c r="F40">
        <v>0</v>
      </c>
    </row>
    <row r="41" spans="1:6" x14ac:dyDescent="0.35">
      <c r="A41" t="s">
        <v>198</v>
      </c>
      <c r="B41" t="s">
        <v>585</v>
      </c>
      <c r="C41" t="s">
        <v>696</v>
      </c>
      <c r="D41" t="s">
        <v>735</v>
      </c>
      <c r="E41">
        <v>8.6</v>
      </c>
      <c r="F41">
        <v>20551992.602012899</v>
      </c>
    </row>
    <row r="42" spans="1:6" x14ac:dyDescent="0.35">
      <c r="A42" t="s">
        <v>563</v>
      </c>
      <c r="B42" t="s">
        <v>441</v>
      </c>
      <c r="C42" t="s">
        <v>22</v>
      </c>
      <c r="D42" t="s">
        <v>736</v>
      </c>
      <c r="E42">
        <v>14.6542481694351</v>
      </c>
      <c r="F42">
        <v>7834590.4432149902</v>
      </c>
    </row>
    <row r="43" spans="1:6" x14ac:dyDescent="0.35">
      <c r="A43" t="s">
        <v>563</v>
      </c>
      <c r="B43" t="s">
        <v>441</v>
      </c>
      <c r="C43" t="s">
        <v>63</v>
      </c>
      <c r="D43" t="s">
        <v>737</v>
      </c>
      <c r="E43">
        <v>15</v>
      </c>
      <c r="F43">
        <v>652394.25507918501</v>
      </c>
    </row>
    <row r="44" spans="1:6" x14ac:dyDescent="0.35">
      <c r="A44" t="s">
        <v>563</v>
      </c>
      <c r="B44" t="s">
        <v>441</v>
      </c>
      <c r="C44" t="s">
        <v>63</v>
      </c>
      <c r="D44" t="s">
        <v>738</v>
      </c>
      <c r="E44">
        <v>15</v>
      </c>
      <c r="F44">
        <v>410741.48081762402</v>
      </c>
    </row>
    <row r="45" spans="1:6" x14ac:dyDescent="0.35">
      <c r="A45" t="s">
        <v>563</v>
      </c>
      <c r="B45" t="s">
        <v>441</v>
      </c>
      <c r="C45" t="s">
        <v>236</v>
      </c>
      <c r="D45" t="s">
        <v>739</v>
      </c>
      <c r="E45">
        <v>15</v>
      </c>
      <c r="F45">
        <v>364096.33666551101</v>
      </c>
    </row>
    <row r="46" spans="1:6" x14ac:dyDescent="0.35">
      <c r="A46" t="s">
        <v>563</v>
      </c>
      <c r="B46" t="s">
        <v>441</v>
      </c>
      <c r="C46" t="s">
        <v>22</v>
      </c>
      <c r="D46" t="s">
        <v>740</v>
      </c>
      <c r="E46">
        <v>9.5</v>
      </c>
      <c r="F46">
        <v>420541.67791660503</v>
      </c>
    </row>
    <row r="47" spans="1:6" x14ac:dyDescent="0.35">
      <c r="A47" t="s">
        <v>563</v>
      </c>
      <c r="B47" t="s">
        <v>441</v>
      </c>
      <c r="C47" t="s">
        <v>22</v>
      </c>
      <c r="D47" t="s">
        <v>741</v>
      </c>
      <c r="E47">
        <v>10</v>
      </c>
      <c r="F47">
        <v>172167.08655202601</v>
      </c>
    </row>
    <row r="48" spans="1:6" x14ac:dyDescent="0.35">
      <c r="A48" t="s">
        <v>563</v>
      </c>
      <c r="B48" t="s">
        <v>441</v>
      </c>
      <c r="C48" t="s">
        <v>22</v>
      </c>
      <c r="D48" t="s">
        <v>742</v>
      </c>
      <c r="E48">
        <v>10</v>
      </c>
      <c r="F48">
        <v>110093.945714192</v>
      </c>
    </row>
    <row r="49" spans="1:6" x14ac:dyDescent="0.35">
      <c r="A49" t="s">
        <v>563</v>
      </c>
      <c r="B49" t="s">
        <v>441</v>
      </c>
      <c r="C49" t="s">
        <v>236</v>
      </c>
      <c r="D49" t="s">
        <v>743</v>
      </c>
      <c r="E49">
        <v>7</v>
      </c>
      <c r="F49">
        <v>92790.095854268206</v>
      </c>
    </row>
    <row r="50" spans="1:6" x14ac:dyDescent="0.35">
      <c r="A50" t="s">
        <v>563</v>
      </c>
      <c r="B50" t="s">
        <v>441</v>
      </c>
      <c r="C50" t="s">
        <v>236</v>
      </c>
      <c r="D50" t="s">
        <v>744</v>
      </c>
      <c r="E50">
        <v>13</v>
      </c>
      <c r="F50">
        <v>85268.247948521297</v>
      </c>
    </row>
    <row r="51" spans="1:6" x14ac:dyDescent="0.35">
      <c r="A51" t="s">
        <v>563</v>
      </c>
      <c r="B51" t="s">
        <v>441</v>
      </c>
      <c r="C51" t="s">
        <v>236</v>
      </c>
      <c r="D51" t="s">
        <v>745</v>
      </c>
      <c r="E51">
        <v>10</v>
      </c>
      <c r="F51">
        <v>9350.7422106143495</v>
      </c>
    </row>
    <row r="52" spans="1:6" x14ac:dyDescent="0.35">
      <c r="A52" t="s">
        <v>563</v>
      </c>
      <c r="B52" t="s">
        <v>441</v>
      </c>
      <c r="C52" t="s">
        <v>236</v>
      </c>
      <c r="D52" t="s">
        <v>746</v>
      </c>
      <c r="E52">
        <v>15</v>
      </c>
      <c r="F52">
        <v>4029.5856854133499</v>
      </c>
    </row>
    <row r="53" spans="1:6" x14ac:dyDescent="0.35">
      <c r="A53" t="s">
        <v>563</v>
      </c>
      <c r="B53" t="s">
        <v>441</v>
      </c>
      <c r="C53" t="s">
        <v>236</v>
      </c>
      <c r="D53" t="s">
        <v>362</v>
      </c>
      <c r="E53">
        <v>10</v>
      </c>
      <c r="F53">
        <v>3313.9380273084898</v>
      </c>
    </row>
    <row r="54" spans="1:6" x14ac:dyDescent="0.35">
      <c r="A54" t="s">
        <v>97</v>
      </c>
      <c r="B54" t="s">
        <v>267</v>
      </c>
      <c r="C54" t="s">
        <v>23</v>
      </c>
      <c r="D54" t="s">
        <v>371</v>
      </c>
      <c r="E54">
        <v>11</v>
      </c>
      <c r="F54">
        <v>29137431.628629599</v>
      </c>
    </row>
    <row r="55" spans="1:6" x14ac:dyDescent="0.35">
      <c r="A55" t="s">
        <v>97</v>
      </c>
      <c r="B55" t="s">
        <v>267</v>
      </c>
      <c r="C55" t="s">
        <v>328</v>
      </c>
      <c r="D55" t="s">
        <v>747</v>
      </c>
      <c r="E55">
        <v>7</v>
      </c>
      <c r="F55">
        <v>16860560.280000199</v>
      </c>
    </row>
    <row r="56" spans="1:6" x14ac:dyDescent="0.35">
      <c r="A56" t="s">
        <v>97</v>
      </c>
      <c r="B56" t="s">
        <v>267</v>
      </c>
      <c r="C56" t="s">
        <v>748</v>
      </c>
      <c r="D56" t="s">
        <v>375</v>
      </c>
      <c r="E56">
        <v>12</v>
      </c>
      <c r="F56">
        <v>3491284.1569416001</v>
      </c>
    </row>
    <row r="57" spans="1:6" x14ac:dyDescent="0.35">
      <c r="A57" t="s">
        <v>97</v>
      </c>
      <c r="B57" t="s">
        <v>267</v>
      </c>
      <c r="C57" t="s">
        <v>748</v>
      </c>
      <c r="D57" t="s">
        <v>372</v>
      </c>
      <c r="E57">
        <v>9</v>
      </c>
      <c r="F57">
        <v>2207965</v>
      </c>
    </row>
    <row r="58" spans="1:6" x14ac:dyDescent="0.35">
      <c r="A58" t="s">
        <v>97</v>
      </c>
      <c r="B58" t="s">
        <v>267</v>
      </c>
      <c r="C58" t="s">
        <v>748</v>
      </c>
      <c r="D58" t="s">
        <v>374</v>
      </c>
      <c r="E58">
        <v>14</v>
      </c>
      <c r="F58">
        <v>1910687.52623479</v>
      </c>
    </row>
    <row r="59" spans="1:6" x14ac:dyDescent="0.35">
      <c r="A59" t="s">
        <v>97</v>
      </c>
      <c r="B59" t="s">
        <v>267</v>
      </c>
      <c r="C59" t="s">
        <v>748</v>
      </c>
      <c r="D59" t="s">
        <v>749</v>
      </c>
      <c r="E59">
        <v>17</v>
      </c>
      <c r="F59">
        <v>1848261</v>
      </c>
    </row>
    <row r="60" spans="1:6" x14ac:dyDescent="0.35">
      <c r="A60" t="s">
        <v>97</v>
      </c>
      <c r="B60" t="s">
        <v>267</v>
      </c>
      <c r="C60" t="s">
        <v>750</v>
      </c>
      <c r="D60" t="s">
        <v>751</v>
      </c>
      <c r="E60">
        <v>7</v>
      </c>
      <c r="F60">
        <v>714874.79334916896</v>
      </c>
    </row>
    <row r="61" spans="1:6" x14ac:dyDescent="0.35">
      <c r="A61" t="s">
        <v>97</v>
      </c>
      <c r="B61" t="s">
        <v>267</v>
      </c>
      <c r="C61" t="s">
        <v>748</v>
      </c>
      <c r="D61" t="s">
        <v>378</v>
      </c>
      <c r="E61">
        <v>16</v>
      </c>
      <c r="F61">
        <v>187338.93533642101</v>
      </c>
    </row>
    <row r="62" spans="1:6" x14ac:dyDescent="0.35">
      <c r="A62" t="s">
        <v>97</v>
      </c>
      <c r="B62" t="s">
        <v>267</v>
      </c>
      <c r="C62" t="s">
        <v>23</v>
      </c>
      <c r="D62" t="s">
        <v>752</v>
      </c>
      <c r="E62">
        <v>19</v>
      </c>
      <c r="F62">
        <v>154515.80000001201</v>
      </c>
    </row>
    <row r="63" spans="1:6" x14ac:dyDescent="0.35">
      <c r="A63" t="s">
        <v>97</v>
      </c>
      <c r="B63" t="s">
        <v>267</v>
      </c>
      <c r="C63" t="s">
        <v>748</v>
      </c>
      <c r="D63" t="s">
        <v>380</v>
      </c>
      <c r="E63">
        <v>10</v>
      </c>
      <c r="F63">
        <v>110497.621500002</v>
      </c>
    </row>
    <row r="64" spans="1:6" x14ac:dyDescent="0.35">
      <c r="A64" t="s">
        <v>97</v>
      </c>
      <c r="B64" t="s">
        <v>267</v>
      </c>
      <c r="C64" t="s">
        <v>748</v>
      </c>
      <c r="D64" t="s">
        <v>753</v>
      </c>
      <c r="E64">
        <v>22</v>
      </c>
      <c r="F64">
        <v>44659</v>
      </c>
    </row>
    <row r="65" spans="1:6" x14ac:dyDescent="0.35">
      <c r="A65" t="s">
        <v>268</v>
      </c>
      <c r="B65" t="s">
        <v>675</v>
      </c>
      <c r="C65" t="s">
        <v>756</v>
      </c>
      <c r="D65" t="s">
        <v>757</v>
      </c>
      <c r="E65">
        <v>10.199999999999999</v>
      </c>
      <c r="F65">
        <v>756433</v>
      </c>
    </row>
    <row r="66" spans="1:6" x14ac:dyDescent="0.35">
      <c r="A66" t="s">
        <v>268</v>
      </c>
      <c r="B66" t="s">
        <v>675</v>
      </c>
      <c r="C66" t="s">
        <v>23</v>
      </c>
      <c r="D66" t="s">
        <v>17</v>
      </c>
      <c r="F66">
        <v>0</v>
      </c>
    </row>
    <row r="67" spans="1:6" x14ac:dyDescent="0.35">
      <c r="A67" t="s">
        <v>268</v>
      </c>
      <c r="B67" t="s">
        <v>675</v>
      </c>
      <c r="C67" t="s">
        <v>23</v>
      </c>
      <c r="D67" t="s">
        <v>18</v>
      </c>
      <c r="F67">
        <v>0</v>
      </c>
    </row>
    <row r="68" spans="1:6" x14ac:dyDescent="0.35">
      <c r="A68" t="s">
        <v>268</v>
      </c>
      <c r="B68" t="s">
        <v>675</v>
      </c>
      <c r="C68" t="s">
        <v>25</v>
      </c>
      <c r="D68" t="s">
        <v>19</v>
      </c>
      <c r="F68">
        <v>0</v>
      </c>
    </row>
    <row r="69" spans="1:6" x14ac:dyDescent="0.35">
      <c r="A69" t="s">
        <v>198</v>
      </c>
      <c r="B69" t="s">
        <v>442</v>
      </c>
      <c r="C69" t="s">
        <v>22</v>
      </c>
      <c r="D69" t="s">
        <v>758</v>
      </c>
      <c r="E69">
        <v>6.9504904103968803</v>
      </c>
      <c r="F69">
        <v>83396610.418214798</v>
      </c>
    </row>
    <row r="70" spans="1:6" x14ac:dyDescent="0.35">
      <c r="A70" t="s">
        <v>198</v>
      </c>
      <c r="B70" t="s">
        <v>442</v>
      </c>
      <c r="C70" t="s">
        <v>22</v>
      </c>
      <c r="D70" t="s">
        <v>759</v>
      </c>
      <c r="E70">
        <v>14.9906735805762</v>
      </c>
      <c r="F70">
        <v>82843859.892680496</v>
      </c>
    </row>
    <row r="71" spans="1:6" x14ac:dyDescent="0.35">
      <c r="A71" t="s">
        <v>198</v>
      </c>
      <c r="B71" t="s">
        <v>442</v>
      </c>
      <c r="C71" t="s">
        <v>22</v>
      </c>
      <c r="D71" t="s">
        <v>760</v>
      </c>
      <c r="E71">
        <v>13.5458916711756</v>
      </c>
      <c r="F71">
        <v>48059293.529587902</v>
      </c>
    </row>
    <row r="72" spans="1:6" x14ac:dyDescent="0.35">
      <c r="A72" t="s">
        <v>198</v>
      </c>
      <c r="B72" t="s">
        <v>442</v>
      </c>
      <c r="C72" t="s">
        <v>22</v>
      </c>
      <c r="D72" t="s">
        <v>497</v>
      </c>
      <c r="E72">
        <v>14.485529894087399</v>
      </c>
      <c r="F72">
        <v>9056697.1908068005</v>
      </c>
    </row>
    <row r="73" spans="1:6" x14ac:dyDescent="0.35">
      <c r="A73" t="s">
        <v>198</v>
      </c>
      <c r="B73" t="s">
        <v>442</v>
      </c>
      <c r="C73" t="s">
        <v>22</v>
      </c>
      <c r="D73" t="s">
        <v>761</v>
      </c>
      <c r="E73">
        <v>5</v>
      </c>
      <c r="F73">
        <v>6513323.3802585201</v>
      </c>
    </row>
    <row r="74" spans="1:6" x14ac:dyDescent="0.35">
      <c r="A74" t="s">
        <v>198</v>
      </c>
      <c r="B74" t="s">
        <v>442</v>
      </c>
      <c r="C74" t="s">
        <v>22</v>
      </c>
      <c r="D74" t="s">
        <v>478</v>
      </c>
      <c r="E74">
        <v>13.017877243346099</v>
      </c>
      <c r="F74">
        <v>1091559.35171671</v>
      </c>
    </row>
    <row r="75" spans="1:6" x14ac:dyDescent="0.35">
      <c r="A75" t="s">
        <v>198</v>
      </c>
      <c r="B75" t="s">
        <v>442</v>
      </c>
      <c r="C75" t="s">
        <v>23</v>
      </c>
      <c r="D75" t="s">
        <v>23</v>
      </c>
      <c r="E75">
        <v>15</v>
      </c>
      <c r="F75">
        <v>951373.22153389605</v>
      </c>
    </row>
    <row r="76" spans="1:6" x14ac:dyDescent="0.35">
      <c r="A76" t="s">
        <v>198</v>
      </c>
      <c r="B76" t="s">
        <v>442</v>
      </c>
      <c r="C76" t="s">
        <v>762</v>
      </c>
      <c r="D76" t="s">
        <v>763</v>
      </c>
      <c r="E76">
        <v>15</v>
      </c>
      <c r="F76">
        <v>187117</v>
      </c>
    </row>
    <row r="77" spans="1:6" x14ac:dyDescent="0.35">
      <c r="A77" t="s">
        <v>198</v>
      </c>
      <c r="B77" t="s">
        <v>442</v>
      </c>
      <c r="C77" t="s">
        <v>22</v>
      </c>
      <c r="D77" t="s">
        <v>659</v>
      </c>
      <c r="E77">
        <v>9.0134833253993296</v>
      </c>
      <c r="F77">
        <v>19328135.642275698</v>
      </c>
    </row>
    <row r="78" spans="1:6" x14ac:dyDescent="0.35">
      <c r="A78" t="s">
        <v>198</v>
      </c>
      <c r="B78" t="s">
        <v>442</v>
      </c>
      <c r="C78" t="s">
        <v>22</v>
      </c>
      <c r="D78" t="s">
        <v>663</v>
      </c>
      <c r="E78">
        <v>10.4542376098861</v>
      </c>
      <c r="F78">
        <v>17953943.423394799</v>
      </c>
    </row>
    <row r="79" spans="1:6" x14ac:dyDescent="0.35">
      <c r="A79" t="s">
        <v>563</v>
      </c>
      <c r="B79" t="s">
        <v>447</v>
      </c>
      <c r="C79" t="s">
        <v>684</v>
      </c>
      <c r="D79" t="s">
        <v>764</v>
      </c>
      <c r="E79">
        <v>10</v>
      </c>
      <c r="F79">
        <v>6143410.2519458896</v>
      </c>
    </row>
    <row r="80" spans="1:6" x14ac:dyDescent="0.35">
      <c r="A80" t="s">
        <v>563</v>
      </c>
      <c r="B80" t="s">
        <v>447</v>
      </c>
      <c r="C80" t="s">
        <v>684</v>
      </c>
      <c r="D80" t="s">
        <v>765</v>
      </c>
      <c r="E80">
        <v>15</v>
      </c>
      <c r="F80">
        <v>2461647.6256682398</v>
      </c>
    </row>
    <row r="81" spans="1:6" x14ac:dyDescent="0.35">
      <c r="A81" t="s">
        <v>563</v>
      </c>
      <c r="B81" t="s">
        <v>447</v>
      </c>
      <c r="C81" t="s">
        <v>684</v>
      </c>
      <c r="D81" t="s">
        <v>766</v>
      </c>
      <c r="E81">
        <v>8.8000000000000007</v>
      </c>
      <c r="F81">
        <v>1934075.7271078301</v>
      </c>
    </row>
    <row r="82" spans="1:6" x14ac:dyDescent="0.35">
      <c r="A82" t="s">
        <v>563</v>
      </c>
      <c r="B82" t="s">
        <v>447</v>
      </c>
      <c r="C82" t="s">
        <v>684</v>
      </c>
      <c r="D82" t="s">
        <v>767</v>
      </c>
      <c r="E82">
        <v>8.8000000000000007</v>
      </c>
      <c r="F82">
        <v>899219.38103752898</v>
      </c>
    </row>
    <row r="83" spans="1:6" x14ac:dyDescent="0.35">
      <c r="A83" t="s">
        <v>563</v>
      </c>
      <c r="B83" t="s">
        <v>447</v>
      </c>
      <c r="C83" t="s">
        <v>684</v>
      </c>
      <c r="D83" t="s">
        <v>699</v>
      </c>
      <c r="E83">
        <v>10</v>
      </c>
      <c r="F83">
        <v>767667.20708842797</v>
      </c>
    </row>
    <row r="84" spans="1:6" x14ac:dyDescent="0.35">
      <c r="A84" t="s">
        <v>563</v>
      </c>
      <c r="B84" t="s">
        <v>447</v>
      </c>
      <c r="C84" t="s">
        <v>684</v>
      </c>
      <c r="D84" t="s">
        <v>768</v>
      </c>
      <c r="E84">
        <v>15</v>
      </c>
      <c r="F84">
        <v>117273.08406378</v>
      </c>
    </row>
    <row r="85" spans="1:6" x14ac:dyDescent="0.35">
      <c r="A85" t="s">
        <v>563</v>
      </c>
      <c r="B85" t="s">
        <v>447</v>
      </c>
      <c r="C85" t="s">
        <v>684</v>
      </c>
      <c r="D85" t="s">
        <v>769</v>
      </c>
      <c r="E85">
        <v>11</v>
      </c>
      <c r="F85">
        <v>27134.628996949199</v>
      </c>
    </row>
    <row r="86" spans="1:6" x14ac:dyDescent="0.35">
      <c r="A86" t="s">
        <v>268</v>
      </c>
      <c r="B86" t="s">
        <v>559</v>
      </c>
      <c r="C86" t="s">
        <v>748</v>
      </c>
      <c r="D86" t="s">
        <v>770</v>
      </c>
      <c r="E86">
        <v>17</v>
      </c>
      <c r="F86">
        <v>200694.96416883101</v>
      </c>
    </row>
    <row r="87" spans="1:6" x14ac:dyDescent="0.35">
      <c r="A87" t="s">
        <v>268</v>
      </c>
      <c r="B87" t="s">
        <v>559</v>
      </c>
      <c r="C87" t="s">
        <v>748</v>
      </c>
      <c r="D87" t="s">
        <v>694</v>
      </c>
      <c r="E87">
        <v>16</v>
      </c>
      <c r="F87">
        <v>32659.921756866901</v>
      </c>
    </row>
    <row r="88" spans="1:6" x14ac:dyDescent="0.35">
      <c r="A88" t="s">
        <v>268</v>
      </c>
      <c r="B88" t="s">
        <v>559</v>
      </c>
      <c r="C88" t="s">
        <v>748</v>
      </c>
      <c r="D88" t="s">
        <v>771</v>
      </c>
      <c r="E88">
        <v>14</v>
      </c>
      <c r="F88">
        <v>24772.633520379299</v>
      </c>
    </row>
    <row r="89" spans="1:6" x14ac:dyDescent="0.35">
      <c r="A89" t="s">
        <v>268</v>
      </c>
      <c r="B89" t="s">
        <v>559</v>
      </c>
      <c r="C89" t="s">
        <v>328</v>
      </c>
      <c r="D89" t="s">
        <v>772</v>
      </c>
      <c r="E89">
        <v>6</v>
      </c>
      <c r="F89">
        <v>15414.932075548801</v>
      </c>
    </row>
    <row r="90" spans="1:6" x14ac:dyDescent="0.35">
      <c r="A90" t="s">
        <v>268</v>
      </c>
      <c r="B90" t="s">
        <v>559</v>
      </c>
      <c r="C90" t="s">
        <v>748</v>
      </c>
      <c r="D90" t="s">
        <v>773</v>
      </c>
      <c r="E90">
        <v>12</v>
      </c>
      <c r="F90">
        <v>1603.9169676557999</v>
      </c>
    </row>
    <row r="91" spans="1:6" x14ac:dyDescent="0.35">
      <c r="A91" t="s">
        <v>268</v>
      </c>
      <c r="B91" t="s">
        <v>559</v>
      </c>
      <c r="C91" t="s">
        <v>748</v>
      </c>
      <c r="D91" t="s">
        <v>774</v>
      </c>
      <c r="E91">
        <v>11</v>
      </c>
      <c r="F91">
        <v>1168.6630042570901</v>
      </c>
    </row>
    <row r="92" spans="1:6" x14ac:dyDescent="0.35">
      <c r="A92" t="s">
        <v>268</v>
      </c>
      <c r="B92" t="s">
        <v>559</v>
      </c>
      <c r="C92" t="s">
        <v>748</v>
      </c>
      <c r="D92" t="s">
        <v>775</v>
      </c>
      <c r="E92">
        <v>9</v>
      </c>
      <c r="F92">
        <v>717.26744923736806</v>
      </c>
    </row>
    <row r="93" spans="1:6" x14ac:dyDescent="0.35">
      <c r="A93" t="s">
        <v>268</v>
      </c>
      <c r="B93" t="s">
        <v>559</v>
      </c>
      <c r="C93" t="s">
        <v>748</v>
      </c>
      <c r="D93" t="s">
        <v>776</v>
      </c>
      <c r="E93">
        <v>22</v>
      </c>
      <c r="F93">
        <v>513.14019575581301</v>
      </c>
    </row>
    <row r="94" spans="1:6" x14ac:dyDescent="0.35">
      <c r="A94" t="s">
        <v>268</v>
      </c>
      <c r="B94" t="s">
        <v>559</v>
      </c>
      <c r="C94" t="s">
        <v>748</v>
      </c>
      <c r="D94" t="s">
        <v>777</v>
      </c>
      <c r="E94">
        <v>12</v>
      </c>
      <c r="F94">
        <v>378.572082489396</v>
      </c>
    </row>
    <row r="95" spans="1:6" x14ac:dyDescent="0.35">
      <c r="A95" t="s">
        <v>268</v>
      </c>
      <c r="B95" t="s">
        <v>559</v>
      </c>
      <c r="C95" t="s">
        <v>328</v>
      </c>
      <c r="D95" t="s">
        <v>778</v>
      </c>
      <c r="E95">
        <v>4</v>
      </c>
      <c r="F95">
        <v>93.331887281860801</v>
      </c>
    </row>
    <row r="96" spans="1:6" x14ac:dyDescent="0.35">
      <c r="A96" t="s">
        <v>268</v>
      </c>
      <c r="B96" t="s">
        <v>559</v>
      </c>
      <c r="C96" t="s">
        <v>328</v>
      </c>
      <c r="D96" t="s">
        <v>779</v>
      </c>
      <c r="E96">
        <v>7</v>
      </c>
      <c r="F96">
        <v>91.024044250891095</v>
      </c>
    </row>
    <row r="97" spans="1:6" x14ac:dyDescent="0.35">
      <c r="A97" t="s">
        <v>268</v>
      </c>
      <c r="B97" t="s">
        <v>559</v>
      </c>
      <c r="C97" t="s">
        <v>750</v>
      </c>
      <c r="D97" t="s">
        <v>780</v>
      </c>
      <c r="E97">
        <v>10</v>
      </c>
      <c r="F97">
        <v>42.966607017758399</v>
      </c>
    </row>
    <row r="98" spans="1:6" x14ac:dyDescent="0.35">
      <c r="A98" t="s">
        <v>268</v>
      </c>
      <c r="B98" t="s">
        <v>560</v>
      </c>
      <c r="C98" t="s">
        <v>781</v>
      </c>
      <c r="D98" t="s">
        <v>782</v>
      </c>
      <c r="E98">
        <v>15.083173376739699</v>
      </c>
      <c r="F98">
        <v>192184.55806949601</v>
      </c>
    </row>
    <row r="99" spans="1:6" x14ac:dyDescent="0.35">
      <c r="A99" t="s">
        <v>268</v>
      </c>
      <c r="B99" t="s">
        <v>673</v>
      </c>
      <c r="C99" t="s">
        <v>121</v>
      </c>
      <c r="D99" t="s">
        <v>374</v>
      </c>
      <c r="E99">
        <v>14</v>
      </c>
      <c r="F99">
        <v>1268111.2476234599</v>
      </c>
    </row>
    <row r="100" spans="1:6" x14ac:dyDescent="0.35">
      <c r="A100" t="s">
        <v>268</v>
      </c>
      <c r="B100" t="s">
        <v>673</v>
      </c>
      <c r="C100" t="s">
        <v>121</v>
      </c>
      <c r="D100" t="s">
        <v>783</v>
      </c>
      <c r="E100">
        <v>17</v>
      </c>
      <c r="F100">
        <v>0</v>
      </c>
    </row>
    <row r="101" spans="1:6" x14ac:dyDescent="0.35">
      <c r="A101" t="s">
        <v>198</v>
      </c>
      <c r="B101" t="s">
        <v>446</v>
      </c>
      <c r="C101" t="s">
        <v>243</v>
      </c>
      <c r="D101" t="s">
        <v>784</v>
      </c>
      <c r="E101">
        <v>3.5</v>
      </c>
      <c r="F101">
        <v>843703.223586526</v>
      </c>
    </row>
    <row r="102" spans="1:6" x14ac:dyDescent="0.35">
      <c r="A102" t="s">
        <v>198</v>
      </c>
      <c r="B102" t="s">
        <v>446</v>
      </c>
      <c r="C102" t="s">
        <v>23</v>
      </c>
      <c r="D102" t="s">
        <v>785</v>
      </c>
      <c r="E102">
        <v>4.75</v>
      </c>
      <c r="F102">
        <v>810337.09996108303</v>
      </c>
    </row>
    <row r="103" spans="1:6" x14ac:dyDescent="0.35">
      <c r="A103" t="s">
        <v>198</v>
      </c>
      <c r="B103" t="s">
        <v>446</v>
      </c>
      <c r="C103" t="s">
        <v>243</v>
      </c>
      <c r="D103" t="s">
        <v>786</v>
      </c>
      <c r="E103">
        <v>4.2</v>
      </c>
      <c r="F103">
        <v>180469.07755597701</v>
      </c>
    </row>
    <row r="104" spans="1:6" x14ac:dyDescent="0.35">
      <c r="A104" t="s">
        <v>198</v>
      </c>
      <c r="B104" t="s">
        <v>446</v>
      </c>
      <c r="C104" t="s">
        <v>787</v>
      </c>
      <c r="D104" t="s">
        <v>788</v>
      </c>
      <c r="E104">
        <v>3.6</v>
      </c>
      <c r="F104">
        <v>101676.901534877</v>
      </c>
    </row>
    <row r="105" spans="1:6" x14ac:dyDescent="0.35">
      <c r="A105" t="s">
        <v>198</v>
      </c>
      <c r="B105" t="s">
        <v>446</v>
      </c>
      <c r="C105" t="s">
        <v>23</v>
      </c>
      <c r="D105" t="s">
        <v>789</v>
      </c>
      <c r="E105">
        <v>4</v>
      </c>
      <c r="F105">
        <v>99825.859829219597</v>
      </c>
    </row>
    <row r="106" spans="1:6" x14ac:dyDescent="0.35">
      <c r="A106" t="s">
        <v>198</v>
      </c>
      <c r="B106" t="s">
        <v>446</v>
      </c>
      <c r="C106" t="s">
        <v>23</v>
      </c>
      <c r="D106" t="s">
        <v>790</v>
      </c>
      <c r="E106">
        <v>2.75</v>
      </c>
      <c r="F106">
        <v>79345.462166341706</v>
      </c>
    </row>
    <row r="107" spans="1:6" x14ac:dyDescent="0.35">
      <c r="A107" t="s">
        <v>198</v>
      </c>
      <c r="B107" t="s">
        <v>446</v>
      </c>
      <c r="C107" t="s">
        <v>787</v>
      </c>
      <c r="D107" t="s">
        <v>791</v>
      </c>
      <c r="E107">
        <v>3</v>
      </c>
      <c r="F107">
        <v>62970.659148091399</v>
      </c>
    </row>
    <row r="108" spans="1:6" x14ac:dyDescent="0.35">
      <c r="A108" t="s">
        <v>198</v>
      </c>
      <c r="B108" t="s">
        <v>446</v>
      </c>
      <c r="C108" t="s">
        <v>22</v>
      </c>
      <c r="D108" t="s">
        <v>792</v>
      </c>
      <c r="E108">
        <v>2.5</v>
      </c>
      <c r="F108">
        <v>56776.144996508599</v>
      </c>
    </row>
    <row r="109" spans="1:6" x14ac:dyDescent="0.35">
      <c r="A109" t="s">
        <v>198</v>
      </c>
      <c r="B109" t="s">
        <v>446</v>
      </c>
      <c r="C109" t="s">
        <v>23</v>
      </c>
      <c r="D109" t="s">
        <v>793</v>
      </c>
      <c r="E109">
        <v>2</v>
      </c>
      <c r="F109">
        <v>25625.6064020677</v>
      </c>
    </row>
    <row r="110" spans="1:6" x14ac:dyDescent="0.35">
      <c r="A110" t="s">
        <v>198</v>
      </c>
      <c r="B110" t="s">
        <v>446</v>
      </c>
      <c r="C110" t="s">
        <v>243</v>
      </c>
      <c r="D110" t="s">
        <v>794</v>
      </c>
      <c r="E110">
        <v>2</v>
      </c>
      <c r="F110">
        <v>23623.027726694701</v>
      </c>
    </row>
    <row r="111" spans="1:6" x14ac:dyDescent="0.35">
      <c r="A111" t="s">
        <v>198</v>
      </c>
      <c r="B111" t="s">
        <v>446</v>
      </c>
      <c r="C111" t="s">
        <v>795</v>
      </c>
      <c r="D111" t="s">
        <v>617</v>
      </c>
      <c r="E111">
        <v>3</v>
      </c>
      <c r="F111">
        <v>16913.992701192899</v>
      </c>
    </row>
    <row r="112" spans="1:6" x14ac:dyDescent="0.35">
      <c r="A112" t="s">
        <v>198</v>
      </c>
      <c r="B112" t="s">
        <v>446</v>
      </c>
      <c r="C112" t="s">
        <v>22</v>
      </c>
      <c r="D112" t="s">
        <v>796</v>
      </c>
      <c r="E112">
        <v>2.5</v>
      </c>
      <c r="F112">
        <v>15291.1374790032</v>
      </c>
    </row>
    <row r="113" spans="1:6" x14ac:dyDescent="0.35">
      <c r="A113" t="s">
        <v>198</v>
      </c>
      <c r="B113" t="s">
        <v>446</v>
      </c>
      <c r="C113" t="s">
        <v>787</v>
      </c>
      <c r="D113" t="s">
        <v>797</v>
      </c>
      <c r="E113">
        <v>3</v>
      </c>
      <c r="F113">
        <v>11870.102284778201</v>
      </c>
    </row>
    <row r="114" spans="1:6" x14ac:dyDescent="0.35">
      <c r="A114" t="s">
        <v>198</v>
      </c>
      <c r="B114" t="s">
        <v>446</v>
      </c>
      <c r="C114" t="s">
        <v>23</v>
      </c>
      <c r="D114" t="s">
        <v>798</v>
      </c>
      <c r="E114">
        <v>5.125</v>
      </c>
      <c r="F114">
        <v>10449.883708138799</v>
      </c>
    </row>
    <row r="115" spans="1:6" x14ac:dyDescent="0.35">
      <c r="A115" t="s">
        <v>198</v>
      </c>
      <c r="B115" t="s">
        <v>446</v>
      </c>
      <c r="C115" t="s">
        <v>795</v>
      </c>
      <c r="D115" t="s">
        <v>799</v>
      </c>
      <c r="E115">
        <v>3</v>
      </c>
      <c r="F115">
        <v>337.65432350933202</v>
      </c>
    </row>
    <row r="116" spans="1:6" x14ac:dyDescent="0.35">
      <c r="A116" t="s">
        <v>563</v>
      </c>
      <c r="B116" t="s">
        <v>449</v>
      </c>
      <c r="C116" t="s">
        <v>22</v>
      </c>
      <c r="D116" t="s">
        <v>800</v>
      </c>
      <c r="E116">
        <v>10</v>
      </c>
      <c r="F116">
        <v>73644871.905505896</v>
      </c>
    </row>
    <row r="117" spans="1:6" x14ac:dyDescent="0.35">
      <c r="A117" t="s">
        <v>563</v>
      </c>
      <c r="B117" t="s">
        <v>449</v>
      </c>
      <c r="C117" t="s">
        <v>22</v>
      </c>
      <c r="D117" t="s">
        <v>801</v>
      </c>
      <c r="E117">
        <v>10</v>
      </c>
      <c r="F117">
        <v>14621031.4565004</v>
      </c>
    </row>
    <row r="118" spans="1:6" x14ac:dyDescent="0.35">
      <c r="A118" t="s">
        <v>563</v>
      </c>
      <c r="B118" t="s">
        <v>449</v>
      </c>
      <c r="C118" t="s">
        <v>23</v>
      </c>
      <c r="D118" t="s">
        <v>369</v>
      </c>
      <c r="E118">
        <v>20</v>
      </c>
      <c r="F118">
        <v>1561332.3803999999</v>
      </c>
    </row>
    <row r="119" spans="1:6" x14ac:dyDescent="0.35">
      <c r="A119" t="s">
        <v>563</v>
      </c>
      <c r="B119" t="s">
        <v>449</v>
      </c>
      <c r="C119" t="s">
        <v>328</v>
      </c>
      <c r="D119" t="s">
        <v>802</v>
      </c>
      <c r="E119">
        <v>7</v>
      </c>
      <c r="F119">
        <v>749840</v>
      </c>
    </row>
    <row r="120" spans="1:6" x14ac:dyDescent="0.35">
      <c r="A120" t="s">
        <v>563</v>
      </c>
      <c r="B120" t="s">
        <v>449</v>
      </c>
      <c r="C120" t="s">
        <v>22</v>
      </c>
      <c r="D120" t="s">
        <v>703</v>
      </c>
      <c r="E120">
        <v>8</v>
      </c>
      <c r="F120">
        <v>283368.09140640002</v>
      </c>
    </row>
    <row r="121" spans="1:6" x14ac:dyDescent="0.35">
      <c r="A121" t="s">
        <v>563</v>
      </c>
      <c r="B121" t="s">
        <v>449</v>
      </c>
      <c r="C121" t="s">
        <v>803</v>
      </c>
      <c r="D121" t="s">
        <v>804</v>
      </c>
      <c r="E121">
        <v>15</v>
      </c>
      <c r="F121">
        <v>201530.78107391001</v>
      </c>
    </row>
    <row r="122" spans="1:6" x14ac:dyDescent="0.35">
      <c r="A122" t="s">
        <v>563</v>
      </c>
      <c r="B122" t="s">
        <v>449</v>
      </c>
      <c r="C122" t="s">
        <v>22</v>
      </c>
      <c r="D122" t="s">
        <v>805</v>
      </c>
      <c r="E122">
        <v>10</v>
      </c>
      <c r="F122">
        <v>128081.764111488</v>
      </c>
    </row>
    <row r="123" spans="1:6" x14ac:dyDescent="0.35">
      <c r="A123" t="s">
        <v>563</v>
      </c>
      <c r="B123" t="s">
        <v>449</v>
      </c>
      <c r="C123" t="s">
        <v>22</v>
      </c>
      <c r="D123" t="s">
        <v>665</v>
      </c>
      <c r="E123">
        <v>10</v>
      </c>
      <c r="F123">
        <v>16993323.555240698</v>
      </c>
    </row>
    <row r="124" spans="1:6" x14ac:dyDescent="0.35">
      <c r="A124" t="s">
        <v>563</v>
      </c>
      <c r="B124" t="s">
        <v>443</v>
      </c>
      <c r="C124" t="s">
        <v>22</v>
      </c>
      <c r="D124" t="s">
        <v>806</v>
      </c>
      <c r="E124">
        <v>15</v>
      </c>
      <c r="F124">
        <v>2564717.3184302999</v>
      </c>
    </row>
    <row r="125" spans="1:6" x14ac:dyDescent="0.35">
      <c r="A125" t="s">
        <v>563</v>
      </c>
      <c r="B125" t="s">
        <v>443</v>
      </c>
      <c r="C125" t="s">
        <v>24</v>
      </c>
      <c r="D125" t="s">
        <v>807</v>
      </c>
      <c r="E125">
        <v>15</v>
      </c>
      <c r="F125">
        <v>1297747.2717625999</v>
      </c>
    </row>
    <row r="126" spans="1:6" x14ac:dyDescent="0.35">
      <c r="A126" t="s">
        <v>563</v>
      </c>
      <c r="B126" t="s">
        <v>443</v>
      </c>
      <c r="C126" t="s">
        <v>24</v>
      </c>
      <c r="D126" t="s">
        <v>808</v>
      </c>
      <c r="E126">
        <v>10</v>
      </c>
      <c r="F126">
        <v>1089782.93326984</v>
      </c>
    </row>
    <row r="127" spans="1:6" x14ac:dyDescent="0.35">
      <c r="A127" t="s">
        <v>563</v>
      </c>
      <c r="B127" t="s">
        <v>443</v>
      </c>
      <c r="C127" t="s">
        <v>24</v>
      </c>
      <c r="D127" t="s">
        <v>366</v>
      </c>
      <c r="E127">
        <v>5</v>
      </c>
      <c r="F127">
        <v>736731.90064116602</v>
      </c>
    </row>
    <row r="128" spans="1:6" x14ac:dyDescent="0.35">
      <c r="A128" t="s">
        <v>563</v>
      </c>
      <c r="B128" t="s">
        <v>443</v>
      </c>
      <c r="C128" t="s">
        <v>22</v>
      </c>
      <c r="D128" t="s">
        <v>809</v>
      </c>
      <c r="E128">
        <v>15</v>
      </c>
      <c r="F128">
        <v>262607.877783595</v>
      </c>
    </row>
    <row r="129" spans="1:6" x14ac:dyDescent="0.35">
      <c r="A129" t="s">
        <v>563</v>
      </c>
      <c r="B129" t="s">
        <v>443</v>
      </c>
      <c r="C129" t="s">
        <v>24</v>
      </c>
      <c r="D129" t="s">
        <v>810</v>
      </c>
      <c r="E129">
        <v>15</v>
      </c>
      <c r="F129">
        <v>243301.19214216701</v>
      </c>
    </row>
    <row r="130" spans="1:6" x14ac:dyDescent="0.35">
      <c r="A130" t="s">
        <v>563</v>
      </c>
      <c r="B130" t="s">
        <v>443</v>
      </c>
      <c r="C130" t="s">
        <v>24</v>
      </c>
      <c r="D130" t="s">
        <v>701</v>
      </c>
      <c r="E130">
        <v>13</v>
      </c>
      <c r="F130">
        <v>216292.268812967</v>
      </c>
    </row>
    <row r="131" spans="1:6" x14ac:dyDescent="0.35">
      <c r="A131" t="s">
        <v>563</v>
      </c>
      <c r="B131" t="s">
        <v>443</v>
      </c>
      <c r="C131" t="s">
        <v>22</v>
      </c>
      <c r="D131" t="s">
        <v>811</v>
      </c>
      <c r="E131">
        <v>15</v>
      </c>
      <c r="F131">
        <v>210975.171854288</v>
      </c>
    </row>
    <row r="132" spans="1:6" x14ac:dyDescent="0.35">
      <c r="A132" t="s">
        <v>563</v>
      </c>
      <c r="B132" t="s">
        <v>443</v>
      </c>
      <c r="C132" t="s">
        <v>24</v>
      </c>
      <c r="D132" t="s">
        <v>812</v>
      </c>
      <c r="E132">
        <v>15</v>
      </c>
      <c r="F132">
        <v>193823.17496290701</v>
      </c>
    </row>
    <row r="133" spans="1:6" x14ac:dyDescent="0.35">
      <c r="A133" t="s">
        <v>563</v>
      </c>
      <c r="B133" t="s">
        <v>443</v>
      </c>
      <c r="C133" t="s">
        <v>24</v>
      </c>
      <c r="D133" t="s">
        <v>813</v>
      </c>
      <c r="E133">
        <v>4</v>
      </c>
      <c r="F133">
        <v>76583.761939551594</v>
      </c>
    </row>
    <row r="134" spans="1:6" x14ac:dyDescent="0.35">
      <c r="A134" t="s">
        <v>563</v>
      </c>
      <c r="B134" t="s">
        <v>443</v>
      </c>
      <c r="C134" t="s">
        <v>22</v>
      </c>
      <c r="D134" t="s">
        <v>814</v>
      </c>
      <c r="E134">
        <v>15</v>
      </c>
      <c r="F134">
        <v>31122.185989037102</v>
      </c>
    </row>
    <row r="135" spans="1:6" x14ac:dyDescent="0.35">
      <c r="A135" t="s">
        <v>563</v>
      </c>
      <c r="B135" t="s">
        <v>443</v>
      </c>
      <c r="C135" t="s">
        <v>815</v>
      </c>
      <c r="D135" t="s">
        <v>816</v>
      </c>
      <c r="E135">
        <v>12</v>
      </c>
      <c r="F135">
        <v>13460.073858221</v>
      </c>
    </row>
    <row r="136" spans="1:6" x14ac:dyDescent="0.35">
      <c r="A136" t="s">
        <v>563</v>
      </c>
      <c r="B136" t="s">
        <v>443</v>
      </c>
      <c r="C136" t="s">
        <v>22</v>
      </c>
      <c r="D136" t="s">
        <v>817</v>
      </c>
      <c r="E136">
        <v>8</v>
      </c>
      <c r="F136">
        <v>0</v>
      </c>
    </row>
    <row r="137" spans="1:6" x14ac:dyDescent="0.35">
      <c r="A137" t="s">
        <v>199</v>
      </c>
      <c r="B137" t="s">
        <v>524</v>
      </c>
      <c r="C137" t="s">
        <v>748</v>
      </c>
      <c r="D137" t="s">
        <v>754</v>
      </c>
      <c r="E137">
        <v>7</v>
      </c>
      <c r="F137">
        <v>6970962.2000000002</v>
      </c>
    </row>
    <row r="138" spans="1:6" x14ac:dyDescent="0.35">
      <c r="A138" t="s">
        <v>199</v>
      </c>
      <c r="B138" t="s">
        <v>524</v>
      </c>
      <c r="C138" t="s">
        <v>748</v>
      </c>
      <c r="D138" t="s">
        <v>755</v>
      </c>
      <c r="E138">
        <v>12</v>
      </c>
      <c r="F138">
        <v>619462.98836097296</v>
      </c>
    </row>
    <row r="139" spans="1:6" x14ac:dyDescent="0.35">
      <c r="A139" t="s">
        <v>199</v>
      </c>
      <c r="B139" t="s">
        <v>524</v>
      </c>
      <c r="C139" t="s">
        <v>748</v>
      </c>
      <c r="D139" t="s">
        <v>375</v>
      </c>
      <c r="E139">
        <v>12</v>
      </c>
      <c r="F139">
        <v>233348.703973428</v>
      </c>
    </row>
    <row r="140" spans="1:6" x14ac:dyDescent="0.35">
      <c r="A140" t="s">
        <v>199</v>
      </c>
      <c r="B140" t="s">
        <v>524</v>
      </c>
      <c r="C140" t="s">
        <v>748</v>
      </c>
      <c r="D140" t="s">
        <v>372</v>
      </c>
      <c r="E140">
        <v>9</v>
      </c>
      <c r="F140">
        <v>176152</v>
      </c>
    </row>
    <row r="141" spans="1:6" x14ac:dyDescent="0.35">
      <c r="A141" t="s">
        <v>199</v>
      </c>
      <c r="B141" t="s">
        <v>524</v>
      </c>
      <c r="C141" t="s">
        <v>22</v>
      </c>
      <c r="D141" t="s">
        <v>962</v>
      </c>
      <c r="E141">
        <v>10</v>
      </c>
      <c r="F141">
        <v>33405153.0052233</v>
      </c>
    </row>
    <row r="142" spans="1:6" x14ac:dyDescent="0.35">
      <c r="A142" t="s">
        <v>199</v>
      </c>
      <c r="B142" t="s">
        <v>524</v>
      </c>
      <c r="C142" t="s">
        <v>22</v>
      </c>
      <c r="D142" t="s">
        <v>963</v>
      </c>
      <c r="E142">
        <v>15</v>
      </c>
      <c r="F142">
        <v>14210686.612356801</v>
      </c>
    </row>
    <row r="143" spans="1:6" x14ac:dyDescent="0.35">
      <c r="A143" t="s">
        <v>199</v>
      </c>
      <c r="B143" t="s">
        <v>524</v>
      </c>
      <c r="C143" t="s">
        <v>22</v>
      </c>
      <c r="D143" t="s">
        <v>964</v>
      </c>
      <c r="E143">
        <v>10</v>
      </c>
      <c r="F143">
        <v>7393453.5995141901</v>
      </c>
    </row>
    <row r="144" spans="1:6" x14ac:dyDescent="0.35">
      <c r="A144" t="s">
        <v>199</v>
      </c>
      <c r="B144" t="s">
        <v>524</v>
      </c>
      <c r="C144" t="s">
        <v>22</v>
      </c>
      <c r="D144" t="s">
        <v>965</v>
      </c>
      <c r="E144">
        <v>10</v>
      </c>
      <c r="F144">
        <v>6518748.8677208601</v>
      </c>
    </row>
    <row r="145" spans="1:6" x14ac:dyDescent="0.35">
      <c r="A145" t="s">
        <v>199</v>
      </c>
      <c r="B145" t="s">
        <v>524</v>
      </c>
      <c r="C145" t="s">
        <v>22</v>
      </c>
      <c r="D145" t="s">
        <v>966</v>
      </c>
      <c r="E145">
        <v>5.1671014729557303</v>
      </c>
      <c r="F145">
        <v>3591605.98960476</v>
      </c>
    </row>
    <row r="146" spans="1:6" x14ac:dyDescent="0.35">
      <c r="A146" t="s">
        <v>199</v>
      </c>
      <c r="B146" t="s">
        <v>524</v>
      </c>
      <c r="C146" t="s">
        <v>22</v>
      </c>
      <c r="D146" t="s">
        <v>967</v>
      </c>
      <c r="E146">
        <v>8</v>
      </c>
      <c r="F146">
        <v>2879075.5105113802</v>
      </c>
    </row>
    <row r="147" spans="1:6" x14ac:dyDescent="0.35">
      <c r="A147" t="s">
        <v>199</v>
      </c>
      <c r="B147" t="s">
        <v>524</v>
      </c>
      <c r="C147" t="s">
        <v>22</v>
      </c>
      <c r="D147" t="s">
        <v>968</v>
      </c>
      <c r="E147">
        <v>12.576605409867</v>
      </c>
      <c r="F147">
        <v>1440981.13345211</v>
      </c>
    </row>
    <row r="148" spans="1:6" x14ac:dyDescent="0.35">
      <c r="A148" t="s">
        <v>199</v>
      </c>
      <c r="B148" t="s">
        <v>524</v>
      </c>
      <c r="C148" t="s">
        <v>22</v>
      </c>
      <c r="D148" t="s">
        <v>969</v>
      </c>
      <c r="E148">
        <v>4.7542536218816096</v>
      </c>
      <c r="F148">
        <v>1140176.51308618</v>
      </c>
    </row>
    <row r="149" spans="1:6" x14ac:dyDescent="0.35">
      <c r="A149" t="s">
        <v>199</v>
      </c>
      <c r="B149" t="s">
        <v>524</v>
      </c>
      <c r="C149" t="s">
        <v>22</v>
      </c>
      <c r="D149" t="s">
        <v>970</v>
      </c>
      <c r="E149">
        <v>5.9252592645251996</v>
      </c>
      <c r="F149">
        <v>1005284.50657631</v>
      </c>
    </row>
    <row r="150" spans="1:6" x14ac:dyDescent="0.35">
      <c r="A150" t="s">
        <v>199</v>
      </c>
      <c r="B150" t="s">
        <v>524</v>
      </c>
      <c r="C150" t="s">
        <v>22</v>
      </c>
      <c r="D150" t="s">
        <v>658</v>
      </c>
      <c r="E150">
        <v>9.97796421530213</v>
      </c>
      <c r="F150">
        <v>10096708.2585919</v>
      </c>
    </row>
    <row r="151" spans="1:6" x14ac:dyDescent="0.35">
      <c r="A151" t="s">
        <v>199</v>
      </c>
      <c r="B151" t="s">
        <v>524</v>
      </c>
      <c r="C151" t="s">
        <v>22</v>
      </c>
      <c r="D151" t="s">
        <v>971</v>
      </c>
      <c r="E151">
        <v>6.40863140814493</v>
      </c>
      <c r="F151">
        <v>1232606.82735958</v>
      </c>
    </row>
    <row r="152" spans="1:6" x14ac:dyDescent="0.35">
      <c r="A152" t="s">
        <v>198</v>
      </c>
      <c r="B152" t="s">
        <v>507</v>
      </c>
      <c r="C152" t="s">
        <v>63</v>
      </c>
      <c r="D152" t="s">
        <v>22</v>
      </c>
      <c r="E152">
        <v>15</v>
      </c>
      <c r="F152">
        <v>5349845.9261934599</v>
      </c>
    </row>
    <row r="153" spans="1:6" x14ac:dyDescent="0.35">
      <c r="A153" t="s">
        <v>198</v>
      </c>
      <c r="B153" t="s">
        <v>507</v>
      </c>
      <c r="C153" t="s">
        <v>63</v>
      </c>
      <c r="D153" t="s">
        <v>844</v>
      </c>
      <c r="E153">
        <v>17.5</v>
      </c>
      <c r="F153">
        <v>4463390.25460687</v>
      </c>
    </row>
    <row r="154" spans="1:6" x14ac:dyDescent="0.35">
      <c r="A154" t="s">
        <v>198</v>
      </c>
      <c r="B154" t="s">
        <v>507</v>
      </c>
      <c r="C154" t="s">
        <v>63</v>
      </c>
      <c r="D154" t="s">
        <v>230</v>
      </c>
      <c r="E154">
        <v>15</v>
      </c>
      <c r="F154">
        <v>3600205.2639788999</v>
      </c>
    </row>
    <row r="155" spans="1:6" x14ac:dyDescent="0.35">
      <c r="A155" t="s">
        <v>198</v>
      </c>
      <c r="B155" t="s">
        <v>507</v>
      </c>
      <c r="C155" t="s">
        <v>63</v>
      </c>
      <c r="D155" t="s">
        <v>845</v>
      </c>
      <c r="E155">
        <v>25</v>
      </c>
      <c r="F155">
        <v>2240755.73690926</v>
      </c>
    </row>
    <row r="156" spans="1:6" x14ac:dyDescent="0.35">
      <c r="A156" t="s">
        <v>198</v>
      </c>
      <c r="B156" t="s">
        <v>507</v>
      </c>
      <c r="C156" t="s">
        <v>63</v>
      </c>
      <c r="D156" t="s">
        <v>846</v>
      </c>
      <c r="E156">
        <v>10</v>
      </c>
      <c r="F156">
        <v>1376125.1064337499</v>
      </c>
    </row>
    <row r="157" spans="1:6" x14ac:dyDescent="0.35">
      <c r="A157" t="s">
        <v>198</v>
      </c>
      <c r="B157" t="s">
        <v>507</v>
      </c>
      <c r="C157" t="s">
        <v>63</v>
      </c>
      <c r="D157" t="s">
        <v>847</v>
      </c>
      <c r="E157">
        <v>15</v>
      </c>
      <c r="F157">
        <v>1652481.8788280699</v>
      </c>
    </row>
    <row r="158" spans="1:6" x14ac:dyDescent="0.35">
      <c r="A158" t="s">
        <v>198</v>
      </c>
      <c r="B158" t="s">
        <v>507</v>
      </c>
      <c r="C158" t="s">
        <v>63</v>
      </c>
      <c r="D158" t="s">
        <v>125</v>
      </c>
      <c r="E158">
        <v>13</v>
      </c>
      <c r="F158">
        <v>969642.47384691203</v>
      </c>
    </row>
    <row r="159" spans="1:6" x14ac:dyDescent="0.35">
      <c r="A159" t="s">
        <v>198</v>
      </c>
      <c r="B159" t="s">
        <v>507</v>
      </c>
      <c r="C159" t="s">
        <v>63</v>
      </c>
      <c r="D159" t="s">
        <v>848</v>
      </c>
      <c r="E159">
        <v>23</v>
      </c>
      <c r="F159">
        <v>306804.87221175799</v>
      </c>
    </row>
    <row r="160" spans="1:6" x14ac:dyDescent="0.35">
      <c r="A160" t="s">
        <v>198</v>
      </c>
      <c r="B160" t="s">
        <v>507</v>
      </c>
      <c r="C160" t="s">
        <v>63</v>
      </c>
      <c r="D160" t="s">
        <v>231</v>
      </c>
      <c r="E160">
        <v>15</v>
      </c>
      <c r="F160">
        <v>295546.47643731802</v>
      </c>
    </row>
    <row r="161" spans="1:6" x14ac:dyDescent="0.35">
      <c r="A161" t="s">
        <v>198</v>
      </c>
      <c r="B161" t="s">
        <v>507</v>
      </c>
      <c r="C161" t="s">
        <v>63</v>
      </c>
      <c r="D161" t="s">
        <v>849</v>
      </c>
      <c r="E161">
        <v>13</v>
      </c>
      <c r="F161">
        <v>275907.86913982901</v>
      </c>
    </row>
    <row r="162" spans="1:6" x14ac:dyDescent="0.35">
      <c r="A162" t="s">
        <v>198</v>
      </c>
      <c r="B162" t="s">
        <v>507</v>
      </c>
      <c r="C162" t="s">
        <v>63</v>
      </c>
      <c r="D162" t="s">
        <v>850</v>
      </c>
      <c r="E162">
        <v>15</v>
      </c>
      <c r="F162">
        <v>247163.47540646701</v>
      </c>
    </row>
    <row r="163" spans="1:6" x14ac:dyDescent="0.35">
      <c r="A163" t="s">
        <v>198</v>
      </c>
      <c r="B163" t="s">
        <v>507</v>
      </c>
      <c r="C163" t="s">
        <v>63</v>
      </c>
      <c r="D163" t="s">
        <v>851</v>
      </c>
      <c r="E163">
        <v>19</v>
      </c>
      <c r="F163">
        <v>229374.78332912101</v>
      </c>
    </row>
    <row r="164" spans="1:6" x14ac:dyDescent="0.35">
      <c r="A164" t="s">
        <v>198</v>
      </c>
      <c r="B164" t="s">
        <v>507</v>
      </c>
      <c r="C164" t="s">
        <v>63</v>
      </c>
      <c r="D164" t="s">
        <v>485</v>
      </c>
      <c r="E164">
        <v>13</v>
      </c>
      <c r="F164">
        <v>203858.228877166</v>
      </c>
    </row>
    <row r="165" spans="1:6" x14ac:dyDescent="0.35">
      <c r="A165" t="s">
        <v>198</v>
      </c>
      <c r="B165" t="s">
        <v>507</v>
      </c>
      <c r="C165" t="s">
        <v>63</v>
      </c>
      <c r="D165" t="s">
        <v>852</v>
      </c>
      <c r="E165">
        <v>15</v>
      </c>
      <c r="F165">
        <v>198209.70641040799</v>
      </c>
    </row>
    <row r="166" spans="1:6" x14ac:dyDescent="0.35">
      <c r="A166" t="s">
        <v>198</v>
      </c>
      <c r="B166" t="s">
        <v>507</v>
      </c>
      <c r="C166" t="s">
        <v>63</v>
      </c>
      <c r="D166" t="s">
        <v>25</v>
      </c>
      <c r="E166">
        <v>13</v>
      </c>
      <c r="F166">
        <v>171572.234556827</v>
      </c>
    </row>
    <row r="167" spans="1:6" x14ac:dyDescent="0.35">
      <c r="A167" t="s">
        <v>198</v>
      </c>
      <c r="B167" t="s">
        <v>507</v>
      </c>
      <c r="C167" t="s">
        <v>63</v>
      </c>
      <c r="D167" t="s">
        <v>853</v>
      </c>
      <c r="E167">
        <v>20</v>
      </c>
      <c r="F167">
        <v>158145.45966012101</v>
      </c>
    </row>
    <row r="168" spans="1:6" x14ac:dyDescent="0.35">
      <c r="A168" t="s">
        <v>198</v>
      </c>
      <c r="B168" t="s">
        <v>507</v>
      </c>
      <c r="C168" t="s">
        <v>63</v>
      </c>
      <c r="D168" t="s">
        <v>854</v>
      </c>
      <c r="E168">
        <v>5</v>
      </c>
      <c r="F168">
        <v>79959.115365498597</v>
      </c>
    </row>
    <row r="169" spans="1:6" x14ac:dyDescent="0.35">
      <c r="A169" t="s">
        <v>198</v>
      </c>
      <c r="B169" t="s">
        <v>507</v>
      </c>
      <c r="C169" t="s">
        <v>63</v>
      </c>
      <c r="D169" t="s">
        <v>855</v>
      </c>
      <c r="E169">
        <v>13</v>
      </c>
      <c r="F169">
        <v>55148.874518451099</v>
      </c>
    </row>
    <row r="170" spans="1:6" x14ac:dyDescent="0.35">
      <c r="A170" t="s">
        <v>198</v>
      </c>
      <c r="B170" t="s">
        <v>507</v>
      </c>
      <c r="C170" t="s">
        <v>63</v>
      </c>
      <c r="D170" t="s">
        <v>50</v>
      </c>
      <c r="E170">
        <v>25</v>
      </c>
      <c r="F170">
        <v>15249.727493906999</v>
      </c>
    </row>
    <row r="171" spans="1:6" x14ac:dyDescent="0.35">
      <c r="A171" t="s">
        <v>198</v>
      </c>
      <c r="B171" t="s">
        <v>507</v>
      </c>
      <c r="C171" t="s">
        <v>63</v>
      </c>
      <c r="D171" t="s">
        <v>856</v>
      </c>
      <c r="E171">
        <v>3</v>
      </c>
      <c r="F171">
        <v>14566.1177079012</v>
      </c>
    </row>
    <row r="172" spans="1:6" x14ac:dyDescent="0.35">
      <c r="A172" t="s">
        <v>198</v>
      </c>
      <c r="B172" t="s">
        <v>507</v>
      </c>
      <c r="C172" t="s">
        <v>857</v>
      </c>
      <c r="D172" t="s">
        <v>858</v>
      </c>
      <c r="E172">
        <v>14.4</v>
      </c>
      <c r="F172">
        <v>4351420.6276738802</v>
      </c>
    </row>
    <row r="173" spans="1:6" x14ac:dyDescent="0.35">
      <c r="A173" t="s">
        <v>198</v>
      </c>
      <c r="B173" t="s">
        <v>507</v>
      </c>
      <c r="C173" t="s">
        <v>857</v>
      </c>
      <c r="D173" t="s">
        <v>859</v>
      </c>
      <c r="E173">
        <v>17</v>
      </c>
      <c r="F173">
        <v>417060.47500357497</v>
      </c>
    </row>
    <row r="174" spans="1:6" x14ac:dyDescent="0.35">
      <c r="A174" t="s">
        <v>198</v>
      </c>
      <c r="B174" t="s">
        <v>507</v>
      </c>
      <c r="C174" t="s">
        <v>857</v>
      </c>
      <c r="D174" t="s">
        <v>860</v>
      </c>
      <c r="E174">
        <v>15</v>
      </c>
      <c r="F174">
        <v>263310.47574478399</v>
      </c>
    </row>
    <row r="175" spans="1:6" x14ac:dyDescent="0.35">
      <c r="A175" t="s">
        <v>198</v>
      </c>
      <c r="B175" t="s">
        <v>507</v>
      </c>
      <c r="C175" t="s">
        <v>22</v>
      </c>
      <c r="D175" t="s">
        <v>861</v>
      </c>
      <c r="E175">
        <v>11.619800139437601</v>
      </c>
      <c r="F175">
        <v>37027626.798835702</v>
      </c>
    </row>
    <row r="176" spans="1:6" x14ac:dyDescent="0.35">
      <c r="A176" t="s">
        <v>198</v>
      </c>
      <c r="B176" t="s">
        <v>507</v>
      </c>
      <c r="C176" t="s">
        <v>22</v>
      </c>
      <c r="D176" t="s">
        <v>862</v>
      </c>
      <c r="E176">
        <v>12.5487459388257</v>
      </c>
      <c r="F176">
        <v>100258839.389144</v>
      </c>
    </row>
    <row r="177" spans="1:6" x14ac:dyDescent="0.35">
      <c r="A177" t="s">
        <v>198</v>
      </c>
      <c r="B177" t="s">
        <v>507</v>
      </c>
      <c r="C177" t="s">
        <v>23</v>
      </c>
      <c r="D177" t="s">
        <v>863</v>
      </c>
      <c r="E177">
        <v>20</v>
      </c>
      <c r="F177">
        <v>16693414.634094</v>
      </c>
    </row>
    <row r="178" spans="1:6" x14ac:dyDescent="0.35">
      <c r="A178" t="s">
        <v>198</v>
      </c>
      <c r="B178" t="s">
        <v>507</v>
      </c>
      <c r="C178" t="s">
        <v>22</v>
      </c>
      <c r="D178" t="s">
        <v>864</v>
      </c>
      <c r="E178">
        <v>15</v>
      </c>
      <c r="F178">
        <v>15448850.2079159</v>
      </c>
    </row>
    <row r="179" spans="1:6" x14ac:dyDescent="0.35">
      <c r="A179" t="s">
        <v>198</v>
      </c>
      <c r="B179" t="s">
        <v>507</v>
      </c>
      <c r="C179" t="s">
        <v>24</v>
      </c>
      <c r="D179" t="s">
        <v>865</v>
      </c>
      <c r="E179">
        <v>8.6177180282661094</v>
      </c>
      <c r="F179">
        <v>7684811.8071444901</v>
      </c>
    </row>
    <row r="180" spans="1:6" x14ac:dyDescent="0.35">
      <c r="A180" t="s">
        <v>198</v>
      </c>
      <c r="B180" t="s">
        <v>507</v>
      </c>
      <c r="C180" t="s">
        <v>22</v>
      </c>
      <c r="D180" t="s">
        <v>866</v>
      </c>
      <c r="E180">
        <v>15</v>
      </c>
      <c r="F180">
        <v>5807633.0532767698</v>
      </c>
    </row>
    <row r="181" spans="1:6" x14ac:dyDescent="0.35">
      <c r="A181" t="s">
        <v>198</v>
      </c>
      <c r="B181" t="s">
        <v>507</v>
      </c>
      <c r="C181" t="s">
        <v>25</v>
      </c>
      <c r="D181" t="s">
        <v>867</v>
      </c>
      <c r="E181">
        <v>13</v>
      </c>
      <c r="F181">
        <v>6116428.14552275</v>
      </c>
    </row>
    <row r="182" spans="1:6" x14ac:dyDescent="0.35">
      <c r="A182" t="s">
        <v>198</v>
      </c>
      <c r="B182" t="s">
        <v>507</v>
      </c>
      <c r="C182" t="s">
        <v>231</v>
      </c>
      <c r="D182" t="s">
        <v>868</v>
      </c>
      <c r="E182">
        <v>15</v>
      </c>
      <c r="F182">
        <v>13166533.4343364</v>
      </c>
    </row>
    <row r="183" spans="1:6" x14ac:dyDescent="0.35">
      <c r="A183" t="s">
        <v>198</v>
      </c>
      <c r="B183" t="s">
        <v>507</v>
      </c>
      <c r="C183" t="s">
        <v>22</v>
      </c>
      <c r="D183" t="s">
        <v>869</v>
      </c>
      <c r="E183">
        <v>15</v>
      </c>
      <c r="F183">
        <v>6823905.00229974</v>
      </c>
    </row>
    <row r="184" spans="1:6" x14ac:dyDescent="0.35">
      <c r="A184" t="s">
        <v>198</v>
      </c>
      <c r="B184" t="s">
        <v>507</v>
      </c>
      <c r="C184" t="s">
        <v>230</v>
      </c>
      <c r="D184" t="s">
        <v>870</v>
      </c>
      <c r="E184">
        <v>15</v>
      </c>
      <c r="F184">
        <v>10898393.617371401</v>
      </c>
    </row>
    <row r="185" spans="1:6" x14ac:dyDescent="0.35">
      <c r="A185" t="s">
        <v>198</v>
      </c>
      <c r="B185" t="s">
        <v>507</v>
      </c>
      <c r="C185" t="s">
        <v>22</v>
      </c>
      <c r="D185" t="s">
        <v>871</v>
      </c>
      <c r="E185">
        <v>12.2535976415043</v>
      </c>
      <c r="F185">
        <v>13376411.276577899</v>
      </c>
    </row>
    <row r="186" spans="1:6" x14ac:dyDescent="0.35">
      <c r="A186" t="s">
        <v>198</v>
      </c>
      <c r="B186" t="s">
        <v>507</v>
      </c>
      <c r="C186" t="s">
        <v>24</v>
      </c>
      <c r="D186" t="s">
        <v>872</v>
      </c>
      <c r="E186">
        <v>15</v>
      </c>
      <c r="F186">
        <v>2990936.94620742</v>
      </c>
    </row>
    <row r="187" spans="1:6" x14ac:dyDescent="0.35">
      <c r="A187" t="s">
        <v>198</v>
      </c>
      <c r="B187" t="s">
        <v>507</v>
      </c>
      <c r="C187" t="s">
        <v>24</v>
      </c>
      <c r="D187" t="s">
        <v>873</v>
      </c>
      <c r="E187">
        <v>15</v>
      </c>
      <c r="F187">
        <v>2776775.3779005902</v>
      </c>
    </row>
    <row r="188" spans="1:6" x14ac:dyDescent="0.35">
      <c r="A188" t="s">
        <v>198</v>
      </c>
      <c r="B188" t="s">
        <v>507</v>
      </c>
      <c r="C188" t="s">
        <v>22</v>
      </c>
      <c r="D188" t="s">
        <v>875</v>
      </c>
      <c r="E188">
        <v>14.797277300976599</v>
      </c>
      <c r="F188">
        <v>1822051.5866379801</v>
      </c>
    </row>
    <row r="189" spans="1:6" x14ac:dyDescent="0.35">
      <c r="A189" t="s">
        <v>198</v>
      </c>
      <c r="B189" t="s">
        <v>507</v>
      </c>
      <c r="C189" t="s">
        <v>444</v>
      </c>
      <c r="D189" t="s">
        <v>876</v>
      </c>
      <c r="E189">
        <v>20</v>
      </c>
      <c r="F189">
        <v>1669277.9586640701</v>
      </c>
    </row>
    <row r="190" spans="1:6" x14ac:dyDescent="0.35">
      <c r="A190" t="s">
        <v>198</v>
      </c>
      <c r="B190" t="s">
        <v>507</v>
      </c>
      <c r="C190" t="s">
        <v>22</v>
      </c>
      <c r="D190" t="s">
        <v>877</v>
      </c>
      <c r="E190">
        <v>10</v>
      </c>
      <c r="F190">
        <v>4230086.0291111805</v>
      </c>
    </row>
    <row r="191" spans="1:6" x14ac:dyDescent="0.35">
      <c r="A191" t="s">
        <v>198</v>
      </c>
      <c r="B191" t="s">
        <v>507</v>
      </c>
      <c r="C191" t="s">
        <v>444</v>
      </c>
      <c r="D191" t="s">
        <v>878</v>
      </c>
      <c r="E191">
        <v>20</v>
      </c>
      <c r="F191">
        <v>1506796.88785594</v>
      </c>
    </row>
    <row r="192" spans="1:6" x14ac:dyDescent="0.35">
      <c r="A192" t="s">
        <v>198</v>
      </c>
      <c r="B192" t="s">
        <v>507</v>
      </c>
      <c r="C192" t="s">
        <v>24</v>
      </c>
      <c r="D192" t="s">
        <v>879</v>
      </c>
      <c r="E192">
        <v>15</v>
      </c>
      <c r="F192">
        <v>1308579.06086706</v>
      </c>
    </row>
    <row r="193" spans="1:6" x14ac:dyDescent="0.35">
      <c r="A193" t="s">
        <v>198</v>
      </c>
      <c r="B193" t="s">
        <v>507</v>
      </c>
      <c r="C193" t="s">
        <v>22</v>
      </c>
      <c r="D193" t="s">
        <v>880</v>
      </c>
      <c r="E193">
        <v>15</v>
      </c>
      <c r="F193">
        <v>1048805.71367339</v>
      </c>
    </row>
    <row r="194" spans="1:6" x14ac:dyDescent="0.35">
      <c r="A194" t="s">
        <v>198</v>
      </c>
      <c r="B194" t="s">
        <v>507</v>
      </c>
      <c r="C194" t="s">
        <v>444</v>
      </c>
      <c r="D194" t="s">
        <v>881</v>
      </c>
      <c r="E194">
        <v>15</v>
      </c>
      <c r="F194">
        <v>923454.206383546</v>
      </c>
    </row>
    <row r="195" spans="1:6" x14ac:dyDescent="0.35">
      <c r="A195" t="s">
        <v>198</v>
      </c>
      <c r="B195" t="s">
        <v>507</v>
      </c>
      <c r="C195" t="s">
        <v>23</v>
      </c>
      <c r="D195" t="s">
        <v>882</v>
      </c>
      <c r="E195">
        <v>15</v>
      </c>
      <c r="F195">
        <v>887354.171782688</v>
      </c>
    </row>
    <row r="196" spans="1:6" x14ac:dyDescent="0.35">
      <c r="A196" t="s">
        <v>198</v>
      </c>
      <c r="B196" t="s">
        <v>507</v>
      </c>
      <c r="C196" t="s">
        <v>444</v>
      </c>
      <c r="D196" t="s">
        <v>883</v>
      </c>
      <c r="E196">
        <v>25</v>
      </c>
      <c r="F196">
        <v>842694.20553616097</v>
      </c>
    </row>
    <row r="197" spans="1:6" x14ac:dyDescent="0.35">
      <c r="A197" t="s">
        <v>198</v>
      </c>
      <c r="B197" t="s">
        <v>507</v>
      </c>
      <c r="C197" t="s">
        <v>233</v>
      </c>
      <c r="D197" t="s">
        <v>884</v>
      </c>
      <c r="E197">
        <v>2</v>
      </c>
      <c r="F197">
        <v>800609.50076257798</v>
      </c>
    </row>
    <row r="198" spans="1:6" x14ac:dyDescent="0.35">
      <c r="A198" t="s">
        <v>198</v>
      </c>
      <c r="B198" t="s">
        <v>507</v>
      </c>
      <c r="C198" t="s">
        <v>230</v>
      </c>
      <c r="D198" t="s">
        <v>885</v>
      </c>
      <c r="E198">
        <v>15</v>
      </c>
      <c r="F198">
        <v>1183021.51120135</v>
      </c>
    </row>
    <row r="199" spans="1:6" x14ac:dyDescent="0.35">
      <c r="A199" t="s">
        <v>198</v>
      </c>
      <c r="B199" t="s">
        <v>507</v>
      </c>
      <c r="C199" t="s">
        <v>23</v>
      </c>
      <c r="D199" t="s">
        <v>886</v>
      </c>
      <c r="E199">
        <v>23</v>
      </c>
      <c r="F199">
        <v>1299782.5882709301</v>
      </c>
    </row>
    <row r="200" spans="1:6" x14ac:dyDescent="0.35">
      <c r="A200" t="s">
        <v>198</v>
      </c>
      <c r="B200" t="s">
        <v>507</v>
      </c>
      <c r="C200" t="s">
        <v>23</v>
      </c>
      <c r="D200" t="s">
        <v>887</v>
      </c>
      <c r="E200">
        <v>23</v>
      </c>
      <c r="F200">
        <v>1740785.6605707</v>
      </c>
    </row>
    <row r="201" spans="1:6" x14ac:dyDescent="0.35">
      <c r="A201" t="s">
        <v>198</v>
      </c>
      <c r="B201" t="s">
        <v>507</v>
      </c>
      <c r="C201" t="s">
        <v>24</v>
      </c>
      <c r="D201" t="s">
        <v>888</v>
      </c>
      <c r="E201">
        <v>15</v>
      </c>
      <c r="F201">
        <v>476934.13975826203</v>
      </c>
    </row>
    <row r="202" spans="1:6" x14ac:dyDescent="0.35">
      <c r="A202" t="s">
        <v>198</v>
      </c>
      <c r="B202" t="s">
        <v>507</v>
      </c>
      <c r="C202" t="s">
        <v>232</v>
      </c>
      <c r="D202" t="s">
        <v>889</v>
      </c>
      <c r="E202">
        <v>20</v>
      </c>
      <c r="F202">
        <v>359948.09075287502</v>
      </c>
    </row>
    <row r="203" spans="1:6" x14ac:dyDescent="0.35">
      <c r="A203" t="s">
        <v>198</v>
      </c>
      <c r="B203" t="s">
        <v>507</v>
      </c>
      <c r="C203" t="s">
        <v>24</v>
      </c>
      <c r="D203" t="s">
        <v>366</v>
      </c>
      <c r="E203">
        <v>5</v>
      </c>
      <c r="F203">
        <v>351167.35812838201</v>
      </c>
    </row>
    <row r="204" spans="1:6" x14ac:dyDescent="0.35">
      <c r="A204" t="s">
        <v>198</v>
      </c>
      <c r="B204" t="s">
        <v>507</v>
      </c>
      <c r="C204" t="s">
        <v>22</v>
      </c>
      <c r="D204" t="s">
        <v>890</v>
      </c>
      <c r="E204">
        <v>10</v>
      </c>
      <c r="F204">
        <v>795359.31894995202</v>
      </c>
    </row>
    <row r="205" spans="1:6" x14ac:dyDescent="0.35">
      <c r="A205" t="s">
        <v>198</v>
      </c>
      <c r="B205" t="s">
        <v>507</v>
      </c>
      <c r="C205" t="s">
        <v>24</v>
      </c>
      <c r="D205" t="s">
        <v>891</v>
      </c>
      <c r="E205">
        <v>10</v>
      </c>
      <c r="F205">
        <v>336947.60646691901</v>
      </c>
    </row>
    <row r="206" spans="1:6" x14ac:dyDescent="0.35">
      <c r="A206" t="s">
        <v>198</v>
      </c>
      <c r="B206" t="s">
        <v>507</v>
      </c>
      <c r="C206" t="s">
        <v>25</v>
      </c>
      <c r="D206" t="s">
        <v>892</v>
      </c>
      <c r="E206">
        <v>13</v>
      </c>
      <c r="F206">
        <v>289422.98869725899</v>
      </c>
    </row>
    <row r="207" spans="1:6" x14ac:dyDescent="0.35">
      <c r="A207" t="s">
        <v>198</v>
      </c>
      <c r="B207" t="s">
        <v>507</v>
      </c>
      <c r="C207" t="s">
        <v>23</v>
      </c>
      <c r="D207" t="s">
        <v>893</v>
      </c>
      <c r="E207">
        <v>15</v>
      </c>
      <c r="F207">
        <v>1089316.37550904</v>
      </c>
    </row>
    <row r="208" spans="1:6" x14ac:dyDescent="0.35">
      <c r="A208" t="s">
        <v>198</v>
      </c>
      <c r="B208" t="s">
        <v>507</v>
      </c>
      <c r="C208" t="s">
        <v>24</v>
      </c>
      <c r="D208" t="s">
        <v>894</v>
      </c>
      <c r="E208">
        <v>15</v>
      </c>
      <c r="F208">
        <v>275619.15069859801</v>
      </c>
    </row>
    <row r="209" spans="1:6" x14ac:dyDescent="0.35">
      <c r="A209" t="s">
        <v>198</v>
      </c>
      <c r="B209" t="s">
        <v>507</v>
      </c>
      <c r="C209" t="s">
        <v>22</v>
      </c>
      <c r="D209" t="s">
        <v>895</v>
      </c>
      <c r="E209">
        <v>11.619800139437601</v>
      </c>
      <c r="F209">
        <v>253886.05479941401</v>
      </c>
    </row>
    <row r="210" spans="1:6" x14ac:dyDescent="0.35">
      <c r="A210" t="s">
        <v>198</v>
      </c>
      <c r="B210" t="s">
        <v>507</v>
      </c>
      <c r="C210" t="s">
        <v>444</v>
      </c>
      <c r="D210" t="s">
        <v>896</v>
      </c>
      <c r="E210">
        <v>5</v>
      </c>
      <c r="F210">
        <v>271735.660776768</v>
      </c>
    </row>
    <row r="211" spans="1:6" x14ac:dyDescent="0.35">
      <c r="A211" t="s">
        <v>198</v>
      </c>
      <c r="B211" t="s">
        <v>507</v>
      </c>
      <c r="C211" t="s">
        <v>24</v>
      </c>
      <c r="D211" t="s">
        <v>897</v>
      </c>
      <c r="E211">
        <v>15</v>
      </c>
      <c r="F211">
        <v>251552.01244443899</v>
      </c>
    </row>
    <row r="212" spans="1:6" x14ac:dyDescent="0.35">
      <c r="A212" t="s">
        <v>198</v>
      </c>
      <c r="B212" t="s">
        <v>507</v>
      </c>
      <c r="C212" t="s">
        <v>23</v>
      </c>
      <c r="D212" t="s">
        <v>898</v>
      </c>
      <c r="E212">
        <v>10</v>
      </c>
      <c r="F212">
        <v>547819.20626007998</v>
      </c>
    </row>
    <row r="213" spans="1:6" x14ac:dyDescent="0.35">
      <c r="A213" t="s">
        <v>198</v>
      </c>
      <c r="B213" t="s">
        <v>507</v>
      </c>
      <c r="C213" t="s">
        <v>24</v>
      </c>
      <c r="D213" t="s">
        <v>899</v>
      </c>
      <c r="E213">
        <v>11</v>
      </c>
      <c r="F213">
        <v>204918.06132204001</v>
      </c>
    </row>
    <row r="214" spans="1:6" x14ac:dyDescent="0.35">
      <c r="A214" t="s">
        <v>198</v>
      </c>
      <c r="B214" t="s">
        <v>507</v>
      </c>
      <c r="C214" t="s">
        <v>23</v>
      </c>
      <c r="D214" t="s">
        <v>50</v>
      </c>
      <c r="E214">
        <v>25</v>
      </c>
      <c r="F214">
        <v>295207.361345582</v>
      </c>
    </row>
    <row r="215" spans="1:6" x14ac:dyDescent="0.35">
      <c r="A215" t="s">
        <v>198</v>
      </c>
      <c r="B215" t="s">
        <v>507</v>
      </c>
      <c r="C215" t="s">
        <v>25</v>
      </c>
      <c r="D215" t="s">
        <v>900</v>
      </c>
      <c r="E215">
        <v>10</v>
      </c>
      <c r="F215">
        <v>150382.83270613599</v>
      </c>
    </row>
    <row r="216" spans="1:6" x14ac:dyDescent="0.35">
      <c r="A216" t="s">
        <v>198</v>
      </c>
      <c r="B216" t="s">
        <v>507</v>
      </c>
      <c r="C216" t="s">
        <v>23</v>
      </c>
      <c r="D216" t="s">
        <v>901</v>
      </c>
      <c r="E216">
        <v>10</v>
      </c>
      <c r="F216">
        <v>144162.674354777</v>
      </c>
    </row>
    <row r="217" spans="1:6" x14ac:dyDescent="0.35">
      <c r="A217" t="s">
        <v>198</v>
      </c>
      <c r="B217" t="s">
        <v>507</v>
      </c>
      <c r="C217" t="s">
        <v>23</v>
      </c>
      <c r="D217" t="s">
        <v>902</v>
      </c>
      <c r="E217">
        <v>9</v>
      </c>
      <c r="F217">
        <v>134835.11597188099</v>
      </c>
    </row>
    <row r="218" spans="1:6" x14ac:dyDescent="0.35">
      <c r="A218" t="s">
        <v>198</v>
      </c>
      <c r="B218" t="s">
        <v>507</v>
      </c>
      <c r="C218" t="s">
        <v>22</v>
      </c>
      <c r="D218" t="s">
        <v>903</v>
      </c>
      <c r="E218">
        <v>10</v>
      </c>
      <c r="F218">
        <v>114915.051759384</v>
      </c>
    </row>
    <row r="219" spans="1:6" x14ac:dyDescent="0.35">
      <c r="A219" t="s">
        <v>198</v>
      </c>
      <c r="B219" t="s">
        <v>507</v>
      </c>
      <c r="C219" t="s">
        <v>25</v>
      </c>
      <c r="D219" t="s">
        <v>362</v>
      </c>
      <c r="E219">
        <v>10</v>
      </c>
      <c r="F219">
        <v>130861.557440312</v>
      </c>
    </row>
    <row r="220" spans="1:6" x14ac:dyDescent="0.35">
      <c r="A220" t="s">
        <v>198</v>
      </c>
      <c r="B220" t="s">
        <v>507</v>
      </c>
      <c r="C220" t="s">
        <v>22</v>
      </c>
      <c r="D220" t="s">
        <v>904</v>
      </c>
      <c r="E220">
        <v>10</v>
      </c>
      <c r="F220">
        <v>96522.182654637494</v>
      </c>
    </row>
    <row r="221" spans="1:6" x14ac:dyDescent="0.35">
      <c r="A221" t="s">
        <v>198</v>
      </c>
      <c r="B221" t="s">
        <v>507</v>
      </c>
      <c r="C221" t="s">
        <v>232</v>
      </c>
      <c r="D221" t="s">
        <v>905</v>
      </c>
      <c r="E221">
        <v>12</v>
      </c>
      <c r="F221">
        <v>102375.387457299</v>
      </c>
    </row>
    <row r="222" spans="1:6" x14ac:dyDescent="0.35">
      <c r="A222" t="s">
        <v>198</v>
      </c>
      <c r="B222" t="s">
        <v>507</v>
      </c>
      <c r="C222" t="s">
        <v>906</v>
      </c>
      <c r="D222" t="s">
        <v>907</v>
      </c>
      <c r="E222">
        <v>11</v>
      </c>
      <c r="F222">
        <v>72953.768478534897</v>
      </c>
    </row>
    <row r="223" spans="1:6" x14ac:dyDescent="0.35">
      <c r="A223" t="s">
        <v>198</v>
      </c>
      <c r="B223" t="s">
        <v>507</v>
      </c>
      <c r="C223" t="s">
        <v>25</v>
      </c>
      <c r="D223" t="s">
        <v>908</v>
      </c>
      <c r="E223">
        <v>13</v>
      </c>
      <c r="F223">
        <v>83897.468995946707</v>
      </c>
    </row>
    <row r="224" spans="1:6" x14ac:dyDescent="0.35">
      <c r="A224" t="s">
        <v>198</v>
      </c>
      <c r="B224" t="s">
        <v>507</v>
      </c>
      <c r="C224" t="s">
        <v>24</v>
      </c>
      <c r="D224" t="s">
        <v>909</v>
      </c>
      <c r="E224">
        <v>13</v>
      </c>
      <c r="F224">
        <v>76214.024064990197</v>
      </c>
    </row>
    <row r="225" spans="1:6" x14ac:dyDescent="0.35">
      <c r="A225" t="s">
        <v>198</v>
      </c>
      <c r="B225" t="s">
        <v>507</v>
      </c>
      <c r="C225" t="s">
        <v>22</v>
      </c>
      <c r="D225" t="s">
        <v>910</v>
      </c>
      <c r="E225">
        <v>10</v>
      </c>
      <c r="F225">
        <v>65844.848287602101</v>
      </c>
    </row>
    <row r="226" spans="1:6" x14ac:dyDescent="0.35">
      <c r="A226" t="s">
        <v>198</v>
      </c>
      <c r="B226" t="s">
        <v>507</v>
      </c>
      <c r="C226" t="s">
        <v>22</v>
      </c>
      <c r="D226" t="s">
        <v>911</v>
      </c>
      <c r="E226">
        <v>10</v>
      </c>
      <c r="F226">
        <v>112502.56321987401</v>
      </c>
    </row>
    <row r="227" spans="1:6" x14ac:dyDescent="0.35">
      <c r="A227" t="s">
        <v>198</v>
      </c>
      <c r="B227" t="s">
        <v>507</v>
      </c>
      <c r="C227" t="s">
        <v>24</v>
      </c>
      <c r="D227" t="s">
        <v>912</v>
      </c>
      <c r="E227">
        <v>10</v>
      </c>
      <c r="F227">
        <v>58635.577275367199</v>
      </c>
    </row>
    <row r="228" spans="1:6" x14ac:dyDescent="0.35">
      <c r="A228" t="s">
        <v>198</v>
      </c>
      <c r="B228" t="s">
        <v>507</v>
      </c>
      <c r="C228" t="s">
        <v>22</v>
      </c>
      <c r="D228" t="s">
        <v>913</v>
      </c>
      <c r="E228">
        <v>15</v>
      </c>
      <c r="F228">
        <v>86451.950423158196</v>
      </c>
    </row>
    <row r="229" spans="1:6" x14ac:dyDescent="0.35">
      <c r="A229" t="s">
        <v>198</v>
      </c>
      <c r="B229" t="s">
        <v>507</v>
      </c>
      <c r="C229" t="s">
        <v>24</v>
      </c>
      <c r="D229" t="s">
        <v>914</v>
      </c>
      <c r="E229">
        <v>16</v>
      </c>
      <c r="F229">
        <v>55927.244998592301</v>
      </c>
    </row>
    <row r="230" spans="1:6" x14ac:dyDescent="0.35">
      <c r="A230" t="s">
        <v>198</v>
      </c>
      <c r="B230" t="s">
        <v>507</v>
      </c>
      <c r="C230" t="s">
        <v>22</v>
      </c>
      <c r="D230" t="s">
        <v>915</v>
      </c>
      <c r="E230">
        <v>10</v>
      </c>
      <c r="F230">
        <v>142040.02273787899</v>
      </c>
    </row>
    <row r="231" spans="1:6" x14ac:dyDescent="0.35">
      <c r="A231" t="s">
        <v>198</v>
      </c>
      <c r="B231" t="s">
        <v>507</v>
      </c>
      <c r="C231" t="s">
        <v>25</v>
      </c>
      <c r="D231" t="s">
        <v>916</v>
      </c>
      <c r="E231">
        <v>15</v>
      </c>
      <c r="F231">
        <v>39517.294731464797</v>
      </c>
    </row>
    <row r="232" spans="1:6" x14ac:dyDescent="0.35">
      <c r="A232" t="s">
        <v>198</v>
      </c>
      <c r="B232" t="s">
        <v>507</v>
      </c>
      <c r="C232" t="s">
        <v>22</v>
      </c>
      <c r="D232" t="s">
        <v>917</v>
      </c>
      <c r="E232">
        <v>15</v>
      </c>
      <c r="F232">
        <v>33225.481169348597</v>
      </c>
    </row>
    <row r="233" spans="1:6" x14ac:dyDescent="0.35">
      <c r="A233" t="s">
        <v>198</v>
      </c>
      <c r="B233" t="s">
        <v>507</v>
      </c>
      <c r="C233" t="s">
        <v>25</v>
      </c>
      <c r="D233" t="s">
        <v>918</v>
      </c>
      <c r="E233">
        <v>10</v>
      </c>
      <c r="F233">
        <v>35980.172237133702</v>
      </c>
    </row>
    <row r="234" spans="1:6" x14ac:dyDescent="0.35">
      <c r="A234" t="s">
        <v>198</v>
      </c>
      <c r="B234" t="s">
        <v>507</v>
      </c>
      <c r="C234" t="s">
        <v>232</v>
      </c>
      <c r="D234" t="s">
        <v>919</v>
      </c>
      <c r="E234">
        <v>12</v>
      </c>
      <c r="F234">
        <v>32512.700675695902</v>
      </c>
    </row>
    <row r="235" spans="1:6" x14ac:dyDescent="0.35">
      <c r="A235" t="s">
        <v>198</v>
      </c>
      <c r="B235" t="s">
        <v>507</v>
      </c>
      <c r="C235" t="s">
        <v>24</v>
      </c>
      <c r="D235" t="s">
        <v>813</v>
      </c>
      <c r="E235">
        <v>4</v>
      </c>
      <c r="F235">
        <v>29533.547109152802</v>
      </c>
    </row>
    <row r="236" spans="1:6" x14ac:dyDescent="0.35">
      <c r="A236" t="s">
        <v>198</v>
      </c>
      <c r="B236" t="s">
        <v>507</v>
      </c>
      <c r="C236" t="s">
        <v>23</v>
      </c>
      <c r="D236" t="s">
        <v>920</v>
      </c>
      <c r="E236">
        <v>15</v>
      </c>
      <c r="F236">
        <v>28305.899722812901</v>
      </c>
    </row>
    <row r="237" spans="1:6" x14ac:dyDescent="0.35">
      <c r="A237" t="s">
        <v>198</v>
      </c>
      <c r="B237" t="s">
        <v>507</v>
      </c>
      <c r="C237" t="s">
        <v>23</v>
      </c>
      <c r="D237" t="s">
        <v>921</v>
      </c>
      <c r="E237">
        <v>8</v>
      </c>
      <c r="F237">
        <v>28258.675768048499</v>
      </c>
    </row>
    <row r="238" spans="1:6" x14ac:dyDescent="0.35">
      <c r="A238" t="s">
        <v>198</v>
      </c>
      <c r="B238" t="s">
        <v>507</v>
      </c>
      <c r="C238" t="s">
        <v>232</v>
      </c>
      <c r="D238" t="s">
        <v>922</v>
      </c>
      <c r="E238">
        <v>12</v>
      </c>
      <c r="F238">
        <v>26077.319466317898</v>
      </c>
    </row>
    <row r="239" spans="1:6" x14ac:dyDescent="0.35">
      <c r="A239" t="s">
        <v>198</v>
      </c>
      <c r="B239" t="s">
        <v>507</v>
      </c>
      <c r="C239" t="s">
        <v>23</v>
      </c>
      <c r="D239" t="s">
        <v>923</v>
      </c>
      <c r="E239">
        <v>3</v>
      </c>
      <c r="F239">
        <v>22241.727567382</v>
      </c>
    </row>
    <row r="240" spans="1:6" x14ac:dyDescent="0.35">
      <c r="A240" t="s">
        <v>198</v>
      </c>
      <c r="B240" t="s">
        <v>507</v>
      </c>
      <c r="C240" t="s">
        <v>232</v>
      </c>
      <c r="D240" t="s">
        <v>698</v>
      </c>
      <c r="E240">
        <v>12</v>
      </c>
      <c r="F240">
        <v>21885.225104084999</v>
      </c>
    </row>
    <row r="241" spans="1:6" x14ac:dyDescent="0.35">
      <c r="A241" t="s">
        <v>198</v>
      </c>
      <c r="B241" t="s">
        <v>507</v>
      </c>
      <c r="C241" t="s">
        <v>230</v>
      </c>
      <c r="D241" t="s">
        <v>924</v>
      </c>
      <c r="E241">
        <v>15</v>
      </c>
      <c r="F241">
        <v>13951.345439197899</v>
      </c>
    </row>
    <row r="242" spans="1:6" x14ac:dyDescent="0.35">
      <c r="A242" t="s">
        <v>198</v>
      </c>
      <c r="B242" t="s">
        <v>507</v>
      </c>
      <c r="C242" t="s">
        <v>23</v>
      </c>
      <c r="D242" t="s">
        <v>925</v>
      </c>
      <c r="E242">
        <v>5</v>
      </c>
      <c r="F242">
        <v>13866.0056439289</v>
      </c>
    </row>
    <row r="243" spans="1:6" x14ac:dyDescent="0.35">
      <c r="A243" t="s">
        <v>198</v>
      </c>
      <c r="B243" t="s">
        <v>507</v>
      </c>
      <c r="C243" t="s">
        <v>23</v>
      </c>
      <c r="D243" t="s">
        <v>926</v>
      </c>
      <c r="E243">
        <v>3</v>
      </c>
      <c r="F243">
        <v>12074.2872483867</v>
      </c>
    </row>
    <row r="244" spans="1:6" x14ac:dyDescent="0.35">
      <c r="A244" t="s">
        <v>198</v>
      </c>
      <c r="B244" t="s">
        <v>507</v>
      </c>
      <c r="C244" t="s">
        <v>232</v>
      </c>
      <c r="D244" t="s">
        <v>927</v>
      </c>
      <c r="E244">
        <v>5</v>
      </c>
      <c r="F244">
        <v>9942.1118206846495</v>
      </c>
    </row>
    <row r="245" spans="1:6" x14ac:dyDescent="0.35">
      <c r="A245" t="s">
        <v>198</v>
      </c>
      <c r="B245" t="s">
        <v>507</v>
      </c>
      <c r="C245" t="s">
        <v>23</v>
      </c>
      <c r="D245" t="s">
        <v>929</v>
      </c>
      <c r="E245">
        <v>15</v>
      </c>
      <c r="F245">
        <v>9709.0614733638795</v>
      </c>
    </row>
    <row r="246" spans="1:6" x14ac:dyDescent="0.35">
      <c r="A246" t="s">
        <v>198</v>
      </c>
      <c r="B246" t="s">
        <v>507</v>
      </c>
      <c r="C246" t="s">
        <v>22</v>
      </c>
      <c r="D246" t="s">
        <v>930</v>
      </c>
      <c r="E246">
        <v>10</v>
      </c>
      <c r="F246">
        <v>8181.8212177861096</v>
      </c>
    </row>
    <row r="247" spans="1:6" x14ac:dyDescent="0.35">
      <c r="A247" t="s">
        <v>198</v>
      </c>
      <c r="B247" t="s">
        <v>507</v>
      </c>
      <c r="C247" t="s">
        <v>22</v>
      </c>
      <c r="D247" t="s">
        <v>931</v>
      </c>
      <c r="E247">
        <v>10</v>
      </c>
      <c r="F247">
        <v>9031.9070579771706</v>
      </c>
    </row>
    <row r="248" spans="1:6" x14ac:dyDescent="0.35">
      <c r="A248" t="s">
        <v>198</v>
      </c>
      <c r="B248" t="s">
        <v>507</v>
      </c>
      <c r="C248" t="s">
        <v>23</v>
      </c>
      <c r="D248" t="s">
        <v>932</v>
      </c>
      <c r="E248">
        <v>15</v>
      </c>
      <c r="F248">
        <v>6283.0962976860801</v>
      </c>
    </row>
    <row r="249" spans="1:6" x14ac:dyDescent="0.35">
      <c r="A249" t="s">
        <v>198</v>
      </c>
      <c r="B249" t="s">
        <v>507</v>
      </c>
      <c r="C249" t="s">
        <v>232</v>
      </c>
      <c r="D249" t="s">
        <v>933</v>
      </c>
      <c r="E249">
        <v>9</v>
      </c>
      <c r="F249">
        <v>5694.0736157236897</v>
      </c>
    </row>
    <row r="250" spans="1:6" x14ac:dyDescent="0.35">
      <c r="A250" t="s">
        <v>198</v>
      </c>
      <c r="B250" t="s">
        <v>507</v>
      </c>
      <c r="C250" t="s">
        <v>906</v>
      </c>
      <c r="D250" t="s">
        <v>934</v>
      </c>
      <c r="E250">
        <v>10</v>
      </c>
      <c r="F250">
        <v>4293.1230678824104</v>
      </c>
    </row>
    <row r="251" spans="1:6" x14ac:dyDescent="0.35">
      <c r="A251" t="s">
        <v>198</v>
      </c>
      <c r="B251" t="s">
        <v>507</v>
      </c>
      <c r="C251" t="s">
        <v>232</v>
      </c>
      <c r="D251" t="s">
        <v>935</v>
      </c>
      <c r="E251">
        <v>12</v>
      </c>
      <c r="F251">
        <v>4504.5620937421099</v>
      </c>
    </row>
    <row r="252" spans="1:6" x14ac:dyDescent="0.35">
      <c r="A252" t="s">
        <v>198</v>
      </c>
      <c r="B252" t="s">
        <v>507</v>
      </c>
      <c r="C252" t="s">
        <v>232</v>
      </c>
      <c r="D252" t="s">
        <v>365</v>
      </c>
      <c r="E252">
        <v>5</v>
      </c>
      <c r="F252">
        <v>4389.8701252630999</v>
      </c>
    </row>
    <row r="253" spans="1:6" x14ac:dyDescent="0.35">
      <c r="A253" t="s">
        <v>198</v>
      </c>
      <c r="B253" t="s">
        <v>507</v>
      </c>
      <c r="C253" t="s">
        <v>23</v>
      </c>
      <c r="D253" t="s">
        <v>936</v>
      </c>
      <c r="E253">
        <v>3</v>
      </c>
      <c r="F253">
        <v>2001.85196479769</v>
      </c>
    </row>
    <row r="254" spans="1:6" x14ac:dyDescent="0.35">
      <c r="A254" t="s">
        <v>198</v>
      </c>
      <c r="B254" t="s">
        <v>507</v>
      </c>
      <c r="C254" t="s">
        <v>24</v>
      </c>
      <c r="D254" t="s">
        <v>937</v>
      </c>
      <c r="E254">
        <v>8.6177180282661094</v>
      </c>
      <c r="F254">
        <v>1559.19793429024</v>
      </c>
    </row>
    <row r="255" spans="1:6" x14ac:dyDescent="0.35">
      <c r="A255" t="s">
        <v>198</v>
      </c>
      <c r="B255" t="s">
        <v>507</v>
      </c>
      <c r="C255" t="s">
        <v>938</v>
      </c>
      <c r="D255" t="s">
        <v>939</v>
      </c>
      <c r="E255">
        <v>15</v>
      </c>
      <c r="F255">
        <v>1462.7541635315299</v>
      </c>
    </row>
    <row r="256" spans="1:6" x14ac:dyDescent="0.35">
      <c r="A256" t="s">
        <v>198</v>
      </c>
      <c r="B256" t="s">
        <v>507</v>
      </c>
      <c r="C256" t="s">
        <v>23</v>
      </c>
      <c r="D256" t="s">
        <v>940</v>
      </c>
      <c r="E256">
        <v>8</v>
      </c>
      <c r="F256">
        <v>734.89378861003001</v>
      </c>
    </row>
    <row r="257" spans="1:6" x14ac:dyDescent="0.35">
      <c r="A257" t="s">
        <v>198</v>
      </c>
      <c r="B257" t="s">
        <v>507</v>
      </c>
      <c r="C257" t="s">
        <v>23</v>
      </c>
      <c r="D257" t="s">
        <v>941</v>
      </c>
      <c r="E257">
        <v>10</v>
      </c>
      <c r="F257">
        <v>389.74938982547502</v>
      </c>
    </row>
    <row r="258" spans="1:6" x14ac:dyDescent="0.35">
      <c r="A258" t="s">
        <v>198</v>
      </c>
      <c r="B258" t="s">
        <v>507</v>
      </c>
      <c r="C258" t="s">
        <v>22</v>
      </c>
      <c r="D258" t="s">
        <v>942</v>
      </c>
      <c r="E258">
        <v>10</v>
      </c>
      <c r="F258">
        <v>305.22320474297101</v>
      </c>
    </row>
    <row r="259" spans="1:6" x14ac:dyDescent="0.35">
      <c r="A259" t="s">
        <v>198</v>
      </c>
      <c r="B259" t="s">
        <v>584</v>
      </c>
      <c r="C259" t="s">
        <v>943</v>
      </c>
      <c r="D259" t="s">
        <v>943</v>
      </c>
      <c r="E259">
        <v>5</v>
      </c>
      <c r="F259">
        <v>10036668.353151601</v>
      </c>
    </row>
    <row r="260" spans="1:6" x14ac:dyDescent="0.35">
      <c r="A260" t="s">
        <v>198</v>
      </c>
      <c r="B260" t="s">
        <v>584</v>
      </c>
      <c r="C260" t="s">
        <v>944</v>
      </c>
      <c r="D260" t="s">
        <v>24</v>
      </c>
      <c r="E260">
        <v>20</v>
      </c>
      <c r="F260">
        <v>310333.129398491</v>
      </c>
    </row>
    <row r="261" spans="1:6" x14ac:dyDescent="0.35">
      <c r="A261" t="s">
        <v>198</v>
      </c>
      <c r="B261" t="s">
        <v>584</v>
      </c>
      <c r="C261" t="s">
        <v>944</v>
      </c>
      <c r="D261" t="s">
        <v>230</v>
      </c>
      <c r="E261">
        <v>15</v>
      </c>
      <c r="F261">
        <v>161519.44264135699</v>
      </c>
    </row>
    <row r="262" spans="1:6" x14ac:dyDescent="0.35">
      <c r="A262" t="s">
        <v>198</v>
      </c>
      <c r="B262" t="s">
        <v>584</v>
      </c>
      <c r="C262" t="s">
        <v>944</v>
      </c>
      <c r="D262" t="s">
        <v>25</v>
      </c>
      <c r="E262">
        <v>13</v>
      </c>
      <c r="F262">
        <v>103081.623326929</v>
      </c>
    </row>
    <row r="263" spans="1:6" x14ac:dyDescent="0.35">
      <c r="A263" t="s">
        <v>198</v>
      </c>
      <c r="B263" t="s">
        <v>584</v>
      </c>
      <c r="C263" t="s">
        <v>944</v>
      </c>
      <c r="D263" t="s">
        <v>945</v>
      </c>
      <c r="E263">
        <v>10</v>
      </c>
      <c r="F263">
        <v>56793.852960024</v>
      </c>
    </row>
    <row r="264" spans="1:6" x14ac:dyDescent="0.35">
      <c r="A264" t="s">
        <v>198</v>
      </c>
      <c r="B264" t="s">
        <v>584</v>
      </c>
      <c r="C264" t="s">
        <v>444</v>
      </c>
      <c r="D264" t="s">
        <v>614</v>
      </c>
      <c r="E264">
        <v>3</v>
      </c>
      <c r="F264">
        <v>21557084.119876001</v>
      </c>
    </row>
    <row r="265" spans="1:6" x14ac:dyDescent="0.35">
      <c r="A265" t="s">
        <v>198</v>
      </c>
      <c r="B265" t="s">
        <v>584</v>
      </c>
      <c r="C265" t="s">
        <v>444</v>
      </c>
      <c r="D265" t="s">
        <v>946</v>
      </c>
      <c r="E265">
        <v>13</v>
      </c>
      <c r="F265">
        <v>6015749.4857160896</v>
      </c>
    </row>
    <row r="266" spans="1:6" x14ac:dyDescent="0.35">
      <c r="A266" t="s">
        <v>198</v>
      </c>
      <c r="B266" t="s">
        <v>584</v>
      </c>
      <c r="C266" t="s">
        <v>444</v>
      </c>
      <c r="D266" t="s">
        <v>947</v>
      </c>
      <c r="E266">
        <v>13</v>
      </c>
      <c r="F266">
        <v>4103837.4716047202</v>
      </c>
    </row>
    <row r="267" spans="1:6" x14ac:dyDescent="0.35">
      <c r="A267" t="s">
        <v>198</v>
      </c>
      <c r="B267" t="s">
        <v>584</v>
      </c>
      <c r="C267" t="s">
        <v>444</v>
      </c>
      <c r="D267" t="s">
        <v>125</v>
      </c>
      <c r="E267">
        <v>13</v>
      </c>
      <c r="F267">
        <v>3856263.5193732898</v>
      </c>
    </row>
    <row r="268" spans="1:6" x14ac:dyDescent="0.35">
      <c r="A268" t="s">
        <v>198</v>
      </c>
      <c r="B268" t="s">
        <v>584</v>
      </c>
      <c r="C268" t="s">
        <v>444</v>
      </c>
      <c r="D268" t="s">
        <v>948</v>
      </c>
      <c r="E268">
        <v>5</v>
      </c>
      <c r="F268">
        <v>2045506.0105244501</v>
      </c>
    </row>
    <row r="269" spans="1:6" x14ac:dyDescent="0.35">
      <c r="A269" t="s">
        <v>198</v>
      </c>
      <c r="B269" t="s">
        <v>584</v>
      </c>
      <c r="C269" t="s">
        <v>444</v>
      </c>
      <c r="D269" t="s">
        <v>949</v>
      </c>
      <c r="E269">
        <v>20</v>
      </c>
      <c r="F269">
        <v>1585271.0610861301</v>
      </c>
    </row>
    <row r="270" spans="1:6" x14ac:dyDescent="0.35">
      <c r="A270" t="s">
        <v>198</v>
      </c>
      <c r="B270" t="s">
        <v>584</v>
      </c>
      <c r="C270" t="s">
        <v>444</v>
      </c>
      <c r="D270" t="s">
        <v>950</v>
      </c>
      <c r="E270">
        <v>10</v>
      </c>
      <c r="F270">
        <v>1178220.2866915199</v>
      </c>
    </row>
    <row r="271" spans="1:6" x14ac:dyDescent="0.35">
      <c r="A271" t="s">
        <v>198</v>
      </c>
      <c r="B271" t="s">
        <v>584</v>
      </c>
      <c r="C271" t="s">
        <v>444</v>
      </c>
      <c r="D271" t="s">
        <v>851</v>
      </c>
      <c r="E271">
        <v>20</v>
      </c>
      <c r="F271">
        <v>980660.00841511495</v>
      </c>
    </row>
    <row r="272" spans="1:6" x14ac:dyDescent="0.35">
      <c r="A272" t="s">
        <v>198</v>
      </c>
      <c r="B272" t="s">
        <v>584</v>
      </c>
      <c r="C272" t="s">
        <v>444</v>
      </c>
      <c r="D272" t="s">
        <v>951</v>
      </c>
      <c r="E272">
        <v>13</v>
      </c>
      <c r="F272">
        <v>791186.88728670694</v>
      </c>
    </row>
    <row r="273" spans="1:6" x14ac:dyDescent="0.35">
      <c r="A273" t="s">
        <v>198</v>
      </c>
      <c r="B273" t="s">
        <v>584</v>
      </c>
      <c r="C273" t="s">
        <v>444</v>
      </c>
      <c r="D273" t="s">
        <v>247</v>
      </c>
      <c r="E273">
        <v>15</v>
      </c>
      <c r="F273">
        <v>317282.441942979</v>
      </c>
    </row>
    <row r="274" spans="1:6" x14ac:dyDescent="0.35">
      <c r="A274" t="s">
        <v>198</v>
      </c>
      <c r="B274" t="s">
        <v>584</v>
      </c>
      <c r="C274" t="s">
        <v>444</v>
      </c>
      <c r="D274" t="s">
        <v>952</v>
      </c>
      <c r="E274">
        <v>17.5</v>
      </c>
      <c r="F274">
        <v>271493.44952791702</v>
      </c>
    </row>
    <row r="275" spans="1:6" x14ac:dyDescent="0.35">
      <c r="A275" t="s">
        <v>198</v>
      </c>
      <c r="B275" t="s">
        <v>584</v>
      </c>
      <c r="C275" t="s">
        <v>444</v>
      </c>
      <c r="D275" t="s">
        <v>953</v>
      </c>
      <c r="E275">
        <v>15</v>
      </c>
      <c r="F275">
        <v>183070.10330762799</v>
      </c>
    </row>
    <row r="276" spans="1:6" x14ac:dyDescent="0.35">
      <c r="A276" t="s">
        <v>198</v>
      </c>
      <c r="B276" t="s">
        <v>584</v>
      </c>
      <c r="C276" t="s">
        <v>444</v>
      </c>
      <c r="D276" t="s">
        <v>954</v>
      </c>
      <c r="E276">
        <v>15</v>
      </c>
      <c r="F276">
        <v>132204.39577263701</v>
      </c>
    </row>
    <row r="277" spans="1:6" x14ac:dyDescent="0.35">
      <c r="A277" t="s">
        <v>198</v>
      </c>
      <c r="B277" t="s">
        <v>584</v>
      </c>
      <c r="C277" t="s">
        <v>444</v>
      </c>
      <c r="D277" t="s">
        <v>848</v>
      </c>
      <c r="E277">
        <v>23</v>
      </c>
      <c r="F277">
        <v>115887.642115586</v>
      </c>
    </row>
    <row r="278" spans="1:6" x14ac:dyDescent="0.35">
      <c r="A278" t="s">
        <v>198</v>
      </c>
      <c r="B278" t="s">
        <v>584</v>
      </c>
      <c r="C278" t="s">
        <v>444</v>
      </c>
      <c r="D278" t="s">
        <v>955</v>
      </c>
      <c r="E278">
        <v>15</v>
      </c>
      <c r="F278">
        <v>40830.267542067297</v>
      </c>
    </row>
    <row r="279" spans="1:6" x14ac:dyDescent="0.35">
      <c r="A279" t="s">
        <v>198</v>
      </c>
      <c r="B279" t="s">
        <v>584</v>
      </c>
      <c r="C279" t="s">
        <v>444</v>
      </c>
      <c r="D279" t="s">
        <v>956</v>
      </c>
      <c r="E279">
        <v>8</v>
      </c>
      <c r="F279">
        <v>27822.977887301899</v>
      </c>
    </row>
    <row r="280" spans="1:6" x14ac:dyDescent="0.35">
      <c r="A280" t="s">
        <v>198</v>
      </c>
      <c r="B280" t="s">
        <v>584</v>
      </c>
      <c r="C280" t="s">
        <v>444</v>
      </c>
      <c r="D280" t="s">
        <v>957</v>
      </c>
      <c r="E280">
        <v>10</v>
      </c>
      <c r="F280">
        <v>23026.2402684683</v>
      </c>
    </row>
    <row r="281" spans="1:6" x14ac:dyDescent="0.35">
      <c r="A281" t="s">
        <v>198</v>
      </c>
      <c r="B281" t="s">
        <v>158</v>
      </c>
      <c r="C281" t="s">
        <v>958</v>
      </c>
      <c r="D281" t="s">
        <v>959</v>
      </c>
      <c r="E281">
        <v>19.963500393314</v>
      </c>
      <c r="F281">
        <v>38329092.932169102</v>
      </c>
    </row>
    <row r="282" spans="1:6" x14ac:dyDescent="0.35">
      <c r="A282" t="s">
        <v>198</v>
      </c>
      <c r="B282" t="s">
        <v>158</v>
      </c>
      <c r="C282" t="s">
        <v>960</v>
      </c>
      <c r="D282" t="s">
        <v>959</v>
      </c>
      <c r="E282">
        <v>20.0000000000047</v>
      </c>
      <c r="F282">
        <v>10805677.343099801</v>
      </c>
    </row>
    <row r="283" spans="1:6" x14ac:dyDescent="0.35">
      <c r="A283" t="s">
        <v>198</v>
      </c>
      <c r="B283" t="s">
        <v>158</v>
      </c>
      <c r="C283" t="s">
        <v>960</v>
      </c>
      <c r="D283" t="s">
        <v>961</v>
      </c>
      <c r="E283">
        <v>19.999999999999599</v>
      </c>
      <c r="F283">
        <v>4769692.8758686902</v>
      </c>
    </row>
    <row r="284" spans="1:6" x14ac:dyDescent="0.35">
      <c r="A284" t="s">
        <v>198</v>
      </c>
      <c r="B284" t="s">
        <v>158</v>
      </c>
      <c r="C284" t="s">
        <v>958</v>
      </c>
      <c r="D284" t="s">
        <v>961</v>
      </c>
      <c r="E284">
        <v>20</v>
      </c>
      <c r="F284">
        <v>289660.09963699698</v>
      </c>
    </row>
    <row r="285" spans="1:6" x14ac:dyDescent="0.35">
      <c r="A285" t="s">
        <v>97</v>
      </c>
      <c r="B285" t="s">
        <v>590</v>
      </c>
      <c r="C285" t="s">
        <v>22</v>
      </c>
      <c r="D285" t="s">
        <v>972</v>
      </c>
      <c r="E285">
        <v>11.619800139437601</v>
      </c>
      <c r="F285">
        <v>1651201.1626500001</v>
      </c>
    </row>
    <row r="286" spans="1:6" x14ac:dyDescent="0.35">
      <c r="A286" t="s">
        <v>97</v>
      </c>
      <c r="B286" t="s">
        <v>590</v>
      </c>
      <c r="C286" t="s">
        <v>22</v>
      </c>
      <c r="D286" t="s">
        <v>973</v>
      </c>
      <c r="E286">
        <v>5</v>
      </c>
      <c r="F286">
        <v>1191114.2270160001</v>
      </c>
    </row>
    <row r="287" spans="1:6" x14ac:dyDescent="0.35">
      <c r="A287" t="s">
        <v>97</v>
      </c>
      <c r="B287" t="s">
        <v>590</v>
      </c>
      <c r="C287" t="s">
        <v>22</v>
      </c>
      <c r="D287" t="s">
        <v>974</v>
      </c>
      <c r="E287">
        <v>5.7038558065252101</v>
      </c>
      <c r="F287">
        <v>1075720.1201476201</v>
      </c>
    </row>
    <row r="288" spans="1:6" x14ac:dyDescent="0.35">
      <c r="A288" t="s">
        <v>97</v>
      </c>
      <c r="B288" t="s">
        <v>590</v>
      </c>
      <c r="C288" t="s">
        <v>22</v>
      </c>
      <c r="D288" t="s">
        <v>975</v>
      </c>
      <c r="E288">
        <v>5.7038558065252101</v>
      </c>
      <c r="F288">
        <v>868895.12430000002</v>
      </c>
    </row>
    <row r="289" spans="1:6" x14ac:dyDescent="0.35">
      <c r="A289" t="s">
        <v>97</v>
      </c>
      <c r="B289" t="s">
        <v>590</v>
      </c>
      <c r="C289" t="s">
        <v>23</v>
      </c>
      <c r="D289" t="s">
        <v>371</v>
      </c>
      <c r="E289">
        <v>11</v>
      </c>
      <c r="F289">
        <v>712873.11038924498</v>
      </c>
    </row>
    <row r="290" spans="1:6" x14ac:dyDescent="0.35">
      <c r="A290" t="s">
        <v>97</v>
      </c>
      <c r="B290" t="s">
        <v>590</v>
      </c>
      <c r="C290" t="s">
        <v>22</v>
      </c>
      <c r="D290" t="s">
        <v>976</v>
      </c>
      <c r="E290">
        <v>5.7038558065252101</v>
      </c>
      <c r="F290">
        <v>594789.78029544</v>
      </c>
    </row>
    <row r="291" spans="1:6" x14ac:dyDescent="0.35">
      <c r="A291" t="s">
        <v>97</v>
      </c>
      <c r="B291" t="s">
        <v>590</v>
      </c>
      <c r="C291" t="s">
        <v>22</v>
      </c>
      <c r="D291" t="s">
        <v>977</v>
      </c>
      <c r="E291">
        <v>5.7038558065252101</v>
      </c>
      <c r="F291">
        <v>566973.30888000003</v>
      </c>
    </row>
    <row r="292" spans="1:6" x14ac:dyDescent="0.35">
      <c r="A292" t="s">
        <v>97</v>
      </c>
      <c r="B292" t="s">
        <v>590</v>
      </c>
      <c r="C292" t="s">
        <v>22</v>
      </c>
      <c r="D292" t="s">
        <v>978</v>
      </c>
      <c r="E292">
        <v>10</v>
      </c>
      <c r="F292">
        <v>543942.449093704</v>
      </c>
    </row>
    <row r="293" spans="1:6" x14ac:dyDescent="0.35">
      <c r="A293" t="s">
        <v>97</v>
      </c>
      <c r="B293" t="s">
        <v>590</v>
      </c>
      <c r="C293" t="s">
        <v>22</v>
      </c>
      <c r="D293" t="s">
        <v>979</v>
      </c>
      <c r="E293">
        <v>5.7038558065252101</v>
      </c>
      <c r="F293">
        <v>364934.89152</v>
      </c>
    </row>
    <row r="294" spans="1:6" x14ac:dyDescent="0.35">
      <c r="A294" t="s">
        <v>97</v>
      </c>
      <c r="B294" t="s">
        <v>590</v>
      </c>
      <c r="C294" t="s">
        <v>22</v>
      </c>
      <c r="D294" t="s">
        <v>980</v>
      </c>
      <c r="E294">
        <v>10</v>
      </c>
      <c r="F294">
        <v>292285.81374299998</v>
      </c>
    </row>
    <row r="295" spans="1:6" x14ac:dyDescent="0.35">
      <c r="A295" t="s">
        <v>97</v>
      </c>
      <c r="B295" t="s">
        <v>590</v>
      </c>
      <c r="C295" t="s">
        <v>122</v>
      </c>
      <c r="D295" t="s">
        <v>981</v>
      </c>
      <c r="E295">
        <v>10</v>
      </c>
      <c r="F295">
        <v>218899.81064087999</v>
      </c>
    </row>
    <row r="296" spans="1:6" x14ac:dyDescent="0.35">
      <c r="A296" t="s">
        <v>97</v>
      </c>
      <c r="B296" t="s">
        <v>590</v>
      </c>
      <c r="C296" t="s">
        <v>22</v>
      </c>
      <c r="D296" t="s">
        <v>982</v>
      </c>
      <c r="E296">
        <v>15</v>
      </c>
      <c r="F296">
        <v>216230.74218435999</v>
      </c>
    </row>
    <row r="297" spans="1:6" x14ac:dyDescent="0.35">
      <c r="A297" t="s">
        <v>97</v>
      </c>
      <c r="B297" t="s">
        <v>590</v>
      </c>
      <c r="C297" t="s">
        <v>22</v>
      </c>
      <c r="D297" t="s">
        <v>983</v>
      </c>
      <c r="E297">
        <v>15</v>
      </c>
      <c r="F297">
        <v>209413.50334332199</v>
      </c>
    </row>
    <row r="298" spans="1:6" x14ac:dyDescent="0.35">
      <c r="A298" t="s">
        <v>97</v>
      </c>
      <c r="B298" t="s">
        <v>590</v>
      </c>
      <c r="C298" t="s">
        <v>22</v>
      </c>
      <c r="D298" t="s">
        <v>984</v>
      </c>
      <c r="E298">
        <v>3.3613445378151301</v>
      </c>
      <c r="F298">
        <v>208274.50730624999</v>
      </c>
    </row>
    <row r="299" spans="1:6" x14ac:dyDescent="0.35">
      <c r="A299" t="s">
        <v>97</v>
      </c>
      <c r="B299" t="s">
        <v>590</v>
      </c>
      <c r="C299" t="s">
        <v>22</v>
      </c>
      <c r="D299" t="s">
        <v>985</v>
      </c>
      <c r="E299">
        <v>15</v>
      </c>
      <c r="F299">
        <v>168745.61117123999</v>
      </c>
    </row>
    <row r="300" spans="1:6" x14ac:dyDescent="0.35">
      <c r="A300" t="s">
        <v>97</v>
      </c>
      <c r="B300" t="s">
        <v>590</v>
      </c>
      <c r="C300" t="s">
        <v>22</v>
      </c>
      <c r="D300" t="s">
        <v>986</v>
      </c>
      <c r="E300">
        <v>2.8571428571428599</v>
      </c>
      <c r="F300">
        <v>79628.878559999997</v>
      </c>
    </row>
    <row r="301" spans="1:6" x14ac:dyDescent="0.35">
      <c r="A301" t="s">
        <v>97</v>
      </c>
      <c r="B301" t="s">
        <v>590</v>
      </c>
      <c r="C301" t="s">
        <v>22</v>
      </c>
      <c r="D301" t="s">
        <v>987</v>
      </c>
      <c r="E301">
        <v>3.3613445378151301</v>
      </c>
      <c r="F301">
        <v>74876.246444999997</v>
      </c>
    </row>
    <row r="302" spans="1:6" x14ac:dyDescent="0.35">
      <c r="A302" t="s">
        <v>97</v>
      </c>
      <c r="B302" t="s">
        <v>590</v>
      </c>
      <c r="C302" t="s">
        <v>22</v>
      </c>
      <c r="D302" t="s">
        <v>988</v>
      </c>
      <c r="E302">
        <v>4.6479200557750397</v>
      </c>
      <c r="F302">
        <v>52163.332649999997</v>
      </c>
    </row>
    <row r="303" spans="1:6" x14ac:dyDescent="0.35">
      <c r="A303" t="s">
        <v>97</v>
      </c>
      <c r="B303" t="s">
        <v>590</v>
      </c>
      <c r="C303" t="s">
        <v>22</v>
      </c>
      <c r="D303" t="s">
        <v>989</v>
      </c>
      <c r="E303">
        <v>4.2016806722689104</v>
      </c>
      <c r="F303">
        <v>43037.156373749996</v>
      </c>
    </row>
    <row r="304" spans="1:6" x14ac:dyDescent="0.35">
      <c r="A304" t="s">
        <v>97</v>
      </c>
      <c r="B304" t="s">
        <v>590</v>
      </c>
      <c r="C304" t="s">
        <v>23</v>
      </c>
      <c r="D304" t="s">
        <v>990</v>
      </c>
      <c r="E304">
        <v>16</v>
      </c>
      <c r="F304">
        <v>34989.362546709999</v>
      </c>
    </row>
    <row r="305" spans="1:6" x14ac:dyDescent="0.35">
      <c r="A305" t="s">
        <v>97</v>
      </c>
      <c r="B305" t="s">
        <v>590</v>
      </c>
      <c r="C305" t="s">
        <v>122</v>
      </c>
      <c r="D305" t="s">
        <v>991</v>
      </c>
      <c r="E305">
        <v>10</v>
      </c>
      <c r="F305">
        <v>34491.0031794393</v>
      </c>
    </row>
    <row r="306" spans="1:6" x14ac:dyDescent="0.35">
      <c r="A306" t="s">
        <v>97</v>
      </c>
      <c r="B306" t="s">
        <v>590</v>
      </c>
      <c r="C306" t="s">
        <v>122</v>
      </c>
      <c r="D306" t="s">
        <v>992</v>
      </c>
      <c r="E306">
        <v>10</v>
      </c>
      <c r="F306">
        <v>28068.620910322901</v>
      </c>
    </row>
    <row r="307" spans="1:6" x14ac:dyDescent="0.35">
      <c r="A307" t="s">
        <v>97</v>
      </c>
      <c r="B307" t="s">
        <v>590</v>
      </c>
      <c r="C307" t="s">
        <v>22</v>
      </c>
      <c r="D307" t="s">
        <v>846</v>
      </c>
      <c r="E307">
        <v>10</v>
      </c>
      <c r="F307">
        <v>17521.284441600001</v>
      </c>
    </row>
    <row r="308" spans="1:6" x14ac:dyDescent="0.35">
      <c r="A308" t="s">
        <v>97</v>
      </c>
      <c r="B308" t="s">
        <v>590</v>
      </c>
      <c r="C308" t="s">
        <v>23</v>
      </c>
      <c r="D308" t="s">
        <v>993</v>
      </c>
      <c r="E308">
        <v>2</v>
      </c>
      <c r="F308">
        <v>17270.10501177</v>
      </c>
    </row>
    <row r="309" spans="1:6" x14ac:dyDescent="0.35">
      <c r="A309" t="s">
        <v>97</v>
      </c>
      <c r="B309" t="s">
        <v>590</v>
      </c>
      <c r="C309" t="s">
        <v>22</v>
      </c>
      <c r="D309" t="s">
        <v>994</v>
      </c>
      <c r="E309">
        <v>5.8099000697188004</v>
      </c>
      <c r="F309">
        <v>16429.284299999999</v>
      </c>
    </row>
    <row r="310" spans="1:6" x14ac:dyDescent="0.35">
      <c r="A310" t="s">
        <v>97</v>
      </c>
      <c r="B310" t="s">
        <v>590</v>
      </c>
      <c r="C310" t="s">
        <v>22</v>
      </c>
      <c r="D310" t="s">
        <v>995</v>
      </c>
      <c r="E310">
        <v>4.6479200557750397</v>
      </c>
      <c r="F310">
        <v>14679.146624999999</v>
      </c>
    </row>
    <row r="311" spans="1:6" x14ac:dyDescent="0.35">
      <c r="A311" t="s">
        <v>97</v>
      </c>
      <c r="B311" t="s">
        <v>590</v>
      </c>
      <c r="C311" t="s">
        <v>122</v>
      </c>
      <c r="D311" t="s">
        <v>996</v>
      </c>
      <c r="E311">
        <v>10</v>
      </c>
      <c r="F311">
        <v>14297.726160763399</v>
      </c>
    </row>
    <row r="312" spans="1:6" x14ac:dyDescent="0.35">
      <c r="A312" t="s">
        <v>97</v>
      </c>
      <c r="B312" t="s">
        <v>590</v>
      </c>
      <c r="C312" t="s">
        <v>122</v>
      </c>
      <c r="D312" t="s">
        <v>997</v>
      </c>
      <c r="E312">
        <v>10</v>
      </c>
      <c r="F312">
        <v>12325.480148782501</v>
      </c>
    </row>
    <row r="313" spans="1:6" x14ac:dyDescent="0.35">
      <c r="A313" t="s">
        <v>97</v>
      </c>
      <c r="B313" t="s">
        <v>590</v>
      </c>
      <c r="C313" t="s">
        <v>122</v>
      </c>
      <c r="D313" t="s">
        <v>998</v>
      </c>
      <c r="E313">
        <v>15</v>
      </c>
      <c r="F313">
        <v>8633.9301021604406</v>
      </c>
    </row>
    <row r="314" spans="1:6" x14ac:dyDescent="0.35">
      <c r="A314" t="s">
        <v>97</v>
      </c>
      <c r="B314" t="s">
        <v>590</v>
      </c>
      <c r="C314" t="s">
        <v>22</v>
      </c>
      <c r="D314" t="s">
        <v>999</v>
      </c>
      <c r="E314">
        <v>14.701558365186701</v>
      </c>
      <c r="F314">
        <v>7754.8921799999998</v>
      </c>
    </row>
    <row r="315" spans="1:6" x14ac:dyDescent="0.35">
      <c r="A315" t="s">
        <v>97</v>
      </c>
      <c r="B315" t="s">
        <v>590</v>
      </c>
      <c r="C315" t="s">
        <v>22</v>
      </c>
      <c r="D315" t="s">
        <v>1000</v>
      </c>
      <c r="E315">
        <v>6.9</v>
      </c>
      <c r="F315">
        <v>5557.1670000000004</v>
      </c>
    </row>
    <row r="316" spans="1:6" x14ac:dyDescent="0.35">
      <c r="A316" t="s">
        <v>97</v>
      </c>
      <c r="B316" t="s">
        <v>590</v>
      </c>
      <c r="C316" t="s">
        <v>122</v>
      </c>
      <c r="D316" t="s">
        <v>1001</v>
      </c>
      <c r="E316">
        <v>10</v>
      </c>
      <c r="F316">
        <v>4140.1425168803698</v>
      </c>
    </row>
    <row r="317" spans="1:6" x14ac:dyDescent="0.35">
      <c r="A317" t="s">
        <v>97</v>
      </c>
      <c r="B317" t="s">
        <v>590</v>
      </c>
      <c r="C317" t="s">
        <v>22</v>
      </c>
      <c r="D317" t="s">
        <v>1002</v>
      </c>
      <c r="E317">
        <v>3.9507320474087799</v>
      </c>
      <c r="F317">
        <v>3578.3748000000001</v>
      </c>
    </row>
    <row r="318" spans="1:6" x14ac:dyDescent="0.35">
      <c r="A318" t="s">
        <v>97</v>
      </c>
      <c r="B318" t="s">
        <v>590</v>
      </c>
      <c r="C318" t="s">
        <v>22</v>
      </c>
      <c r="D318" t="s">
        <v>1003</v>
      </c>
      <c r="E318">
        <v>4.2016806722689104</v>
      </c>
      <c r="F318">
        <v>2999.0499</v>
      </c>
    </row>
    <row r="319" spans="1:6" x14ac:dyDescent="0.35">
      <c r="A319" t="s">
        <v>97</v>
      </c>
      <c r="B319" t="s">
        <v>590</v>
      </c>
      <c r="C319" t="s">
        <v>22</v>
      </c>
      <c r="D319" t="s">
        <v>1004</v>
      </c>
      <c r="E319">
        <v>8</v>
      </c>
      <c r="F319">
        <v>2544.6959999999999</v>
      </c>
    </row>
    <row r="320" spans="1:6" x14ac:dyDescent="0.35">
      <c r="A320" t="s">
        <v>97</v>
      </c>
      <c r="B320" t="s">
        <v>590</v>
      </c>
      <c r="C320" t="s">
        <v>22</v>
      </c>
      <c r="D320" t="s">
        <v>1005</v>
      </c>
      <c r="E320">
        <v>5.8099000697188004</v>
      </c>
      <c r="F320">
        <v>2282.6339250000001</v>
      </c>
    </row>
    <row r="321" spans="1:6" x14ac:dyDescent="0.35">
      <c r="A321" t="s">
        <v>97</v>
      </c>
      <c r="B321" t="s">
        <v>590</v>
      </c>
      <c r="C321" t="s">
        <v>22</v>
      </c>
      <c r="D321" t="s">
        <v>1006</v>
      </c>
      <c r="E321">
        <v>14.701558365186701</v>
      </c>
      <c r="F321">
        <v>2248.5711500000002</v>
      </c>
    </row>
    <row r="322" spans="1:6" x14ac:dyDescent="0.35">
      <c r="A322" t="s">
        <v>97</v>
      </c>
      <c r="B322" t="s">
        <v>590</v>
      </c>
      <c r="C322" t="s">
        <v>22</v>
      </c>
      <c r="D322" t="s">
        <v>1007</v>
      </c>
      <c r="E322">
        <v>14.701558365186701</v>
      </c>
      <c r="F322">
        <v>2222.8935999999999</v>
      </c>
    </row>
    <row r="323" spans="1:6" x14ac:dyDescent="0.35">
      <c r="A323" t="s">
        <v>97</v>
      </c>
      <c r="B323" t="s">
        <v>590</v>
      </c>
      <c r="C323" t="s">
        <v>22</v>
      </c>
      <c r="D323" t="s">
        <v>1008</v>
      </c>
      <c r="E323">
        <v>2.8571428571428599</v>
      </c>
      <c r="F323">
        <v>1386.15246</v>
      </c>
    </row>
    <row r="324" spans="1:6" x14ac:dyDescent="0.35">
      <c r="A324" t="s">
        <v>97</v>
      </c>
      <c r="B324" t="s">
        <v>590</v>
      </c>
      <c r="C324" t="s">
        <v>122</v>
      </c>
      <c r="D324" t="s">
        <v>1009</v>
      </c>
      <c r="E324">
        <v>10</v>
      </c>
      <c r="F324">
        <v>1023.7164118705</v>
      </c>
    </row>
    <row r="325" spans="1:6" x14ac:dyDescent="0.35">
      <c r="A325" t="s">
        <v>97</v>
      </c>
      <c r="B325" t="s">
        <v>590</v>
      </c>
      <c r="C325" t="s">
        <v>22</v>
      </c>
      <c r="D325" t="s">
        <v>1010</v>
      </c>
      <c r="E325">
        <v>3.9507320474087799</v>
      </c>
      <c r="F325">
        <v>425.99700000000001</v>
      </c>
    </row>
    <row r="326" spans="1:6" x14ac:dyDescent="0.35">
      <c r="A326" t="s">
        <v>97</v>
      </c>
      <c r="B326" t="s">
        <v>590</v>
      </c>
      <c r="C326" t="s">
        <v>22</v>
      </c>
      <c r="D326" t="s">
        <v>1011</v>
      </c>
      <c r="E326">
        <v>5.6497175141242897</v>
      </c>
      <c r="F326">
        <v>151.86600000000001</v>
      </c>
    </row>
    <row r="327" spans="1:6" x14ac:dyDescent="0.35">
      <c r="A327" t="s">
        <v>199</v>
      </c>
      <c r="B327" t="s">
        <v>564</v>
      </c>
      <c r="C327" t="s">
        <v>329</v>
      </c>
      <c r="D327" t="s">
        <v>1012</v>
      </c>
      <c r="E327">
        <v>20</v>
      </c>
      <c r="F327">
        <v>1286632.84742856</v>
      </c>
    </row>
    <row r="328" spans="1:6" x14ac:dyDescent="0.35">
      <c r="A328" t="s">
        <v>199</v>
      </c>
      <c r="B328" t="s">
        <v>564</v>
      </c>
      <c r="C328" t="s">
        <v>22</v>
      </c>
      <c r="D328" t="s">
        <v>1013</v>
      </c>
      <c r="E328">
        <v>3.3613445378151301</v>
      </c>
      <c r="F328">
        <v>381808.54879999999</v>
      </c>
    </row>
    <row r="329" spans="1:6" x14ac:dyDescent="0.35">
      <c r="A329" t="s">
        <v>199</v>
      </c>
      <c r="B329" t="s">
        <v>564</v>
      </c>
      <c r="C329" t="s">
        <v>22</v>
      </c>
      <c r="D329" t="s">
        <v>1014</v>
      </c>
      <c r="E329">
        <v>11.619800139437601</v>
      </c>
      <c r="F329">
        <v>371366.54229999997</v>
      </c>
    </row>
    <row r="330" spans="1:6" x14ac:dyDescent="0.35">
      <c r="A330" t="s">
        <v>199</v>
      </c>
      <c r="B330" t="s">
        <v>564</v>
      </c>
      <c r="C330" t="s">
        <v>23</v>
      </c>
      <c r="D330" t="s">
        <v>1015</v>
      </c>
      <c r="E330">
        <v>8</v>
      </c>
      <c r="F330">
        <v>302792.66540203203</v>
      </c>
    </row>
    <row r="331" spans="1:6" x14ac:dyDescent="0.35">
      <c r="A331" t="s">
        <v>199</v>
      </c>
      <c r="B331" t="s">
        <v>564</v>
      </c>
      <c r="C331" t="s">
        <v>22</v>
      </c>
      <c r="D331" t="s">
        <v>1016</v>
      </c>
      <c r="E331">
        <v>10</v>
      </c>
      <c r="F331">
        <v>261372.92543999999</v>
      </c>
    </row>
    <row r="332" spans="1:6" x14ac:dyDescent="0.35">
      <c r="A332" t="s">
        <v>199</v>
      </c>
      <c r="B332" t="s">
        <v>564</v>
      </c>
      <c r="C332" t="s">
        <v>22</v>
      </c>
      <c r="D332" t="s">
        <v>1017</v>
      </c>
      <c r="E332">
        <v>5.7038558065252101</v>
      </c>
      <c r="F332">
        <v>244263.57314399999</v>
      </c>
    </row>
    <row r="333" spans="1:6" x14ac:dyDescent="0.35">
      <c r="A333" t="s">
        <v>199</v>
      </c>
      <c r="B333" t="s">
        <v>564</v>
      </c>
      <c r="C333" t="s">
        <v>22</v>
      </c>
      <c r="D333" t="s">
        <v>1018</v>
      </c>
      <c r="E333">
        <v>10</v>
      </c>
      <c r="F333">
        <v>197122.8840966</v>
      </c>
    </row>
    <row r="334" spans="1:6" x14ac:dyDescent="0.35">
      <c r="A334" t="s">
        <v>199</v>
      </c>
      <c r="B334" t="s">
        <v>564</v>
      </c>
      <c r="C334" t="s">
        <v>22</v>
      </c>
      <c r="D334" t="s">
        <v>1019</v>
      </c>
      <c r="E334">
        <v>8.1459758879113693</v>
      </c>
      <c r="F334">
        <v>198933.07104000001</v>
      </c>
    </row>
    <row r="335" spans="1:6" x14ac:dyDescent="0.35">
      <c r="A335" t="s">
        <v>199</v>
      </c>
      <c r="B335" t="s">
        <v>564</v>
      </c>
      <c r="C335" t="s">
        <v>22</v>
      </c>
      <c r="D335" t="s">
        <v>1020</v>
      </c>
      <c r="E335">
        <v>8.1459758879113693</v>
      </c>
      <c r="F335">
        <v>154856.14214400001</v>
      </c>
    </row>
    <row r="336" spans="1:6" x14ac:dyDescent="0.35">
      <c r="A336" t="s">
        <v>199</v>
      </c>
      <c r="B336" t="s">
        <v>564</v>
      </c>
      <c r="C336" t="s">
        <v>22</v>
      </c>
      <c r="D336" t="s">
        <v>973</v>
      </c>
      <c r="E336">
        <v>5</v>
      </c>
      <c r="F336">
        <v>126465.17101200001</v>
      </c>
    </row>
    <row r="337" spans="1:6" x14ac:dyDescent="0.35">
      <c r="A337" t="s">
        <v>199</v>
      </c>
      <c r="B337" t="s">
        <v>564</v>
      </c>
      <c r="C337" t="s">
        <v>23</v>
      </c>
      <c r="D337" t="s">
        <v>1021</v>
      </c>
      <c r="E337">
        <v>16</v>
      </c>
      <c r="F337">
        <v>122972.47944463301</v>
      </c>
    </row>
    <row r="338" spans="1:6" x14ac:dyDescent="0.35">
      <c r="A338" t="s">
        <v>199</v>
      </c>
      <c r="B338" t="s">
        <v>564</v>
      </c>
      <c r="C338" t="s">
        <v>22</v>
      </c>
      <c r="D338" t="s">
        <v>1022</v>
      </c>
      <c r="E338">
        <v>9.5858895705521494</v>
      </c>
      <c r="F338">
        <v>94876.290646399997</v>
      </c>
    </row>
    <row r="339" spans="1:6" x14ac:dyDescent="0.35">
      <c r="A339" t="s">
        <v>199</v>
      </c>
      <c r="B339" t="s">
        <v>564</v>
      </c>
      <c r="C339" t="s">
        <v>328</v>
      </c>
      <c r="D339" t="s">
        <v>1023</v>
      </c>
      <c r="E339">
        <v>7</v>
      </c>
      <c r="F339">
        <v>84707.199999999997</v>
      </c>
    </row>
    <row r="340" spans="1:6" x14ac:dyDescent="0.35">
      <c r="A340" t="s">
        <v>199</v>
      </c>
      <c r="B340" t="s">
        <v>564</v>
      </c>
      <c r="C340" t="s">
        <v>329</v>
      </c>
      <c r="D340" t="s">
        <v>1024</v>
      </c>
      <c r="E340">
        <v>20</v>
      </c>
      <c r="F340">
        <v>71011.662367833094</v>
      </c>
    </row>
    <row r="341" spans="1:6" x14ac:dyDescent="0.35">
      <c r="A341" t="s">
        <v>199</v>
      </c>
      <c r="B341" t="s">
        <v>564</v>
      </c>
      <c r="C341" t="s">
        <v>22</v>
      </c>
      <c r="D341" t="s">
        <v>1025</v>
      </c>
      <c r="E341">
        <v>10</v>
      </c>
      <c r="F341">
        <v>60234.614968499998</v>
      </c>
    </row>
    <row r="342" spans="1:6" x14ac:dyDescent="0.35">
      <c r="A342" t="s">
        <v>199</v>
      </c>
      <c r="B342" t="s">
        <v>564</v>
      </c>
      <c r="C342" t="s">
        <v>121</v>
      </c>
      <c r="D342" t="s">
        <v>1026</v>
      </c>
      <c r="E342">
        <v>17</v>
      </c>
      <c r="F342">
        <v>57544.423999999999</v>
      </c>
    </row>
    <row r="343" spans="1:6" x14ac:dyDescent="0.35">
      <c r="A343" t="s">
        <v>199</v>
      </c>
      <c r="B343" t="s">
        <v>564</v>
      </c>
      <c r="C343" t="s">
        <v>22</v>
      </c>
      <c r="D343" t="s">
        <v>1027</v>
      </c>
      <c r="E343">
        <v>9.5858895705521494</v>
      </c>
      <c r="F343">
        <v>53278.573703679998</v>
      </c>
    </row>
    <row r="344" spans="1:6" x14ac:dyDescent="0.35">
      <c r="A344" t="s">
        <v>199</v>
      </c>
      <c r="B344" t="s">
        <v>564</v>
      </c>
      <c r="C344" t="s">
        <v>329</v>
      </c>
      <c r="D344" t="s">
        <v>1028</v>
      </c>
      <c r="E344">
        <v>20</v>
      </c>
      <c r="F344">
        <v>53094.558043146899</v>
      </c>
    </row>
    <row r="345" spans="1:6" x14ac:dyDescent="0.35">
      <c r="A345" t="s">
        <v>199</v>
      </c>
      <c r="B345" t="s">
        <v>564</v>
      </c>
      <c r="C345" t="s">
        <v>23</v>
      </c>
      <c r="D345" t="s">
        <v>1029</v>
      </c>
      <c r="E345">
        <v>11</v>
      </c>
      <c r="F345">
        <v>49768.698981770904</v>
      </c>
    </row>
    <row r="346" spans="1:6" x14ac:dyDescent="0.35">
      <c r="A346" t="s">
        <v>199</v>
      </c>
      <c r="B346" t="s">
        <v>564</v>
      </c>
      <c r="C346" t="s">
        <v>122</v>
      </c>
      <c r="D346" t="s">
        <v>1030</v>
      </c>
      <c r="E346">
        <v>10</v>
      </c>
      <c r="F346">
        <v>28548.343457347401</v>
      </c>
    </row>
    <row r="347" spans="1:6" x14ac:dyDescent="0.35">
      <c r="A347" t="s">
        <v>199</v>
      </c>
      <c r="B347" t="s">
        <v>564</v>
      </c>
      <c r="C347" t="s">
        <v>122</v>
      </c>
      <c r="D347" t="s">
        <v>1031</v>
      </c>
      <c r="E347">
        <v>10</v>
      </c>
      <c r="F347">
        <v>26388.614664365901</v>
      </c>
    </row>
    <row r="348" spans="1:6" x14ac:dyDescent="0.35">
      <c r="A348" t="s">
        <v>199</v>
      </c>
      <c r="B348" t="s">
        <v>564</v>
      </c>
      <c r="C348" t="s">
        <v>22</v>
      </c>
      <c r="D348" t="s">
        <v>1032</v>
      </c>
      <c r="E348">
        <v>4.6479200557750397</v>
      </c>
      <c r="F348">
        <v>22392.812000000002</v>
      </c>
    </row>
    <row r="349" spans="1:6" x14ac:dyDescent="0.35">
      <c r="A349" t="s">
        <v>199</v>
      </c>
      <c r="B349" t="s">
        <v>564</v>
      </c>
      <c r="C349" t="s">
        <v>22</v>
      </c>
      <c r="D349" t="s">
        <v>1033</v>
      </c>
      <c r="E349">
        <v>5.7038558065252101</v>
      </c>
      <c r="F349">
        <v>18513.792000000001</v>
      </c>
    </row>
    <row r="350" spans="1:6" x14ac:dyDescent="0.35">
      <c r="A350" t="s">
        <v>199</v>
      </c>
      <c r="B350" t="s">
        <v>564</v>
      </c>
      <c r="C350" t="s">
        <v>22</v>
      </c>
      <c r="D350" t="s">
        <v>1034</v>
      </c>
      <c r="E350">
        <v>2.8571428571428599</v>
      </c>
      <c r="F350">
        <v>11882.5903</v>
      </c>
    </row>
    <row r="351" spans="1:6" x14ac:dyDescent="0.35">
      <c r="A351" t="s">
        <v>199</v>
      </c>
      <c r="B351" t="s">
        <v>564</v>
      </c>
      <c r="C351" t="s">
        <v>23</v>
      </c>
      <c r="D351" t="s">
        <v>1035</v>
      </c>
      <c r="E351">
        <v>5</v>
      </c>
      <c r="F351">
        <v>14432.763423570699</v>
      </c>
    </row>
    <row r="352" spans="1:6" x14ac:dyDescent="0.35">
      <c r="A352" t="s">
        <v>199</v>
      </c>
      <c r="B352" t="s">
        <v>564</v>
      </c>
      <c r="C352" t="s">
        <v>22</v>
      </c>
      <c r="D352" t="s">
        <v>1036</v>
      </c>
      <c r="E352">
        <v>4.2016806722689104</v>
      </c>
      <c r="F352">
        <v>11357.169599999999</v>
      </c>
    </row>
    <row r="353" spans="1:6" x14ac:dyDescent="0.35">
      <c r="A353" t="s">
        <v>199</v>
      </c>
      <c r="B353" t="s">
        <v>564</v>
      </c>
      <c r="C353" t="s">
        <v>22</v>
      </c>
      <c r="D353" t="s">
        <v>1037</v>
      </c>
      <c r="E353">
        <v>14.701558365186701</v>
      </c>
      <c r="F353">
        <v>10305.540150000001</v>
      </c>
    </row>
    <row r="354" spans="1:6" x14ac:dyDescent="0.35">
      <c r="A354" t="s">
        <v>199</v>
      </c>
      <c r="B354" t="s">
        <v>564</v>
      </c>
      <c r="C354" t="s">
        <v>23</v>
      </c>
      <c r="D354" t="s">
        <v>990</v>
      </c>
      <c r="E354">
        <v>16</v>
      </c>
      <c r="F354">
        <v>9783.6051064439998</v>
      </c>
    </row>
    <row r="355" spans="1:6" x14ac:dyDescent="0.35">
      <c r="A355" t="s">
        <v>199</v>
      </c>
      <c r="B355" t="s">
        <v>564</v>
      </c>
      <c r="C355" t="s">
        <v>121</v>
      </c>
      <c r="D355" t="s">
        <v>1038</v>
      </c>
      <c r="E355">
        <v>12</v>
      </c>
      <c r="F355">
        <v>9193.4285714285797</v>
      </c>
    </row>
    <row r="356" spans="1:6" x14ac:dyDescent="0.35">
      <c r="A356" t="s">
        <v>199</v>
      </c>
      <c r="B356" t="s">
        <v>564</v>
      </c>
      <c r="C356" t="s">
        <v>122</v>
      </c>
      <c r="D356" t="s">
        <v>1039</v>
      </c>
      <c r="E356">
        <v>10</v>
      </c>
      <c r="F356">
        <v>6480.3762762575798</v>
      </c>
    </row>
    <row r="357" spans="1:6" x14ac:dyDescent="0.35">
      <c r="A357" t="s">
        <v>199</v>
      </c>
      <c r="B357" t="s">
        <v>564</v>
      </c>
      <c r="C357" t="s">
        <v>23</v>
      </c>
      <c r="D357" t="s">
        <v>1040</v>
      </c>
      <c r="E357">
        <v>18</v>
      </c>
      <c r="F357">
        <v>6168.4267307459504</v>
      </c>
    </row>
    <row r="358" spans="1:6" x14ac:dyDescent="0.35">
      <c r="A358" t="s">
        <v>199</v>
      </c>
      <c r="B358" t="s">
        <v>564</v>
      </c>
      <c r="C358" t="s">
        <v>22</v>
      </c>
      <c r="D358" t="s">
        <v>1041</v>
      </c>
      <c r="E358">
        <v>10</v>
      </c>
      <c r="F358">
        <v>6141.4877159999996</v>
      </c>
    </row>
    <row r="359" spans="1:6" x14ac:dyDescent="0.35">
      <c r="A359" t="s">
        <v>199</v>
      </c>
      <c r="B359" t="s">
        <v>564</v>
      </c>
      <c r="C359" t="s">
        <v>122</v>
      </c>
      <c r="D359" t="s">
        <v>1042</v>
      </c>
      <c r="E359">
        <v>15</v>
      </c>
      <c r="F359">
        <v>3936</v>
      </c>
    </row>
    <row r="360" spans="1:6" x14ac:dyDescent="0.35">
      <c r="A360" t="s">
        <v>199</v>
      </c>
      <c r="B360" t="s">
        <v>564</v>
      </c>
      <c r="C360" t="s">
        <v>122</v>
      </c>
      <c r="D360" t="s">
        <v>1043</v>
      </c>
      <c r="E360">
        <v>2</v>
      </c>
      <c r="F360">
        <v>3380.42545133163</v>
      </c>
    </row>
    <row r="361" spans="1:6" x14ac:dyDescent="0.35">
      <c r="A361" t="s">
        <v>199</v>
      </c>
      <c r="B361" t="s">
        <v>564</v>
      </c>
      <c r="C361" t="s">
        <v>22</v>
      </c>
      <c r="D361" t="s">
        <v>1044</v>
      </c>
      <c r="E361">
        <v>8</v>
      </c>
      <c r="F361">
        <v>1590.4349999999999</v>
      </c>
    </row>
    <row r="362" spans="1:6" x14ac:dyDescent="0.35">
      <c r="A362" t="s">
        <v>199</v>
      </c>
      <c r="B362" t="s">
        <v>564</v>
      </c>
      <c r="C362" t="s">
        <v>329</v>
      </c>
      <c r="D362" t="s">
        <v>1045</v>
      </c>
      <c r="E362">
        <v>20</v>
      </c>
      <c r="F362">
        <v>1164.8</v>
      </c>
    </row>
    <row r="363" spans="1:6" x14ac:dyDescent="0.35">
      <c r="A363" t="s">
        <v>199</v>
      </c>
      <c r="B363" t="s">
        <v>564</v>
      </c>
      <c r="C363" t="s">
        <v>329</v>
      </c>
      <c r="D363" t="s">
        <v>1046</v>
      </c>
      <c r="E363">
        <v>20</v>
      </c>
      <c r="F363">
        <v>1093.68</v>
      </c>
    </row>
    <row r="364" spans="1:6" x14ac:dyDescent="0.35">
      <c r="A364" t="s">
        <v>199</v>
      </c>
      <c r="B364" t="s">
        <v>564</v>
      </c>
      <c r="C364" t="s">
        <v>329</v>
      </c>
      <c r="D364" t="s">
        <v>1047</v>
      </c>
      <c r="E364">
        <v>20</v>
      </c>
      <c r="F364">
        <v>944.75706331499998</v>
      </c>
    </row>
    <row r="365" spans="1:6" x14ac:dyDescent="0.35">
      <c r="A365" t="s">
        <v>199</v>
      </c>
      <c r="B365" t="s">
        <v>564</v>
      </c>
      <c r="C365" t="s">
        <v>750</v>
      </c>
      <c r="D365" t="s">
        <v>1048</v>
      </c>
      <c r="E365">
        <v>7</v>
      </c>
      <c r="F365">
        <v>868.60685577599997</v>
      </c>
    </row>
    <row r="366" spans="1:6" x14ac:dyDescent="0.35">
      <c r="A366" t="s">
        <v>199</v>
      </c>
      <c r="B366" t="s">
        <v>564</v>
      </c>
      <c r="C366" t="s">
        <v>23</v>
      </c>
      <c r="D366" t="s">
        <v>1049</v>
      </c>
      <c r="E366">
        <v>16.5</v>
      </c>
      <c r="F366">
        <v>644</v>
      </c>
    </row>
    <row r="367" spans="1:6" x14ac:dyDescent="0.35">
      <c r="A367" t="s">
        <v>199</v>
      </c>
      <c r="B367" t="s">
        <v>564</v>
      </c>
      <c r="C367" t="s">
        <v>23</v>
      </c>
      <c r="D367" t="s">
        <v>993</v>
      </c>
      <c r="E367">
        <v>2</v>
      </c>
      <c r="F367">
        <v>633.45723051000004</v>
      </c>
    </row>
    <row r="368" spans="1:6" x14ac:dyDescent="0.35">
      <c r="A368" t="s">
        <v>199</v>
      </c>
      <c r="B368" t="s">
        <v>564</v>
      </c>
      <c r="C368" t="s">
        <v>23</v>
      </c>
      <c r="D368" t="s">
        <v>1050</v>
      </c>
      <c r="E368">
        <v>6</v>
      </c>
      <c r="F368">
        <v>146.82082846860001</v>
      </c>
    </row>
    <row r="369" spans="1:6" x14ac:dyDescent="0.35">
      <c r="A369" t="s">
        <v>199</v>
      </c>
      <c r="B369" t="s">
        <v>564</v>
      </c>
      <c r="C369" t="s">
        <v>122</v>
      </c>
      <c r="D369" t="s">
        <v>1051</v>
      </c>
      <c r="E369">
        <v>15</v>
      </c>
      <c r="F369">
        <v>96.086645178669599</v>
      </c>
    </row>
    <row r="370" spans="1:6" x14ac:dyDescent="0.35">
      <c r="A370" t="s">
        <v>199</v>
      </c>
      <c r="B370" t="s">
        <v>564</v>
      </c>
      <c r="C370" t="s">
        <v>23</v>
      </c>
      <c r="D370" t="s">
        <v>998</v>
      </c>
      <c r="E370">
        <v>15</v>
      </c>
      <c r="F370">
        <v>0</v>
      </c>
    </row>
    <row r="371" spans="1:6" x14ac:dyDescent="0.35">
      <c r="A371" t="s">
        <v>199</v>
      </c>
      <c r="B371" t="s">
        <v>564</v>
      </c>
      <c r="C371" t="s">
        <v>23</v>
      </c>
      <c r="D371" t="s">
        <v>1052</v>
      </c>
      <c r="E371">
        <v>25</v>
      </c>
      <c r="F371">
        <v>0</v>
      </c>
    </row>
    <row r="372" spans="1:6" x14ac:dyDescent="0.35">
      <c r="A372" t="s">
        <v>199</v>
      </c>
      <c r="B372" t="s">
        <v>564</v>
      </c>
      <c r="C372" t="s">
        <v>23</v>
      </c>
      <c r="D372" t="s">
        <v>1053</v>
      </c>
      <c r="E372">
        <v>20</v>
      </c>
      <c r="F372">
        <v>0</v>
      </c>
    </row>
    <row r="373" spans="1:6" x14ac:dyDescent="0.35">
      <c r="A373" t="s">
        <v>199</v>
      </c>
      <c r="B373" t="s">
        <v>564</v>
      </c>
      <c r="C373" t="s">
        <v>23</v>
      </c>
      <c r="D373" t="s">
        <v>1054</v>
      </c>
      <c r="E373">
        <v>25</v>
      </c>
      <c r="F373">
        <v>0</v>
      </c>
    </row>
    <row r="374" spans="1:6" x14ac:dyDescent="0.35">
      <c r="A374" t="s">
        <v>199</v>
      </c>
      <c r="B374" t="s">
        <v>564</v>
      </c>
      <c r="C374" t="s">
        <v>23</v>
      </c>
      <c r="D374" t="s">
        <v>1055</v>
      </c>
      <c r="E374">
        <v>20</v>
      </c>
      <c r="F374">
        <v>0</v>
      </c>
    </row>
    <row r="375" spans="1:6" x14ac:dyDescent="0.35">
      <c r="A375" t="s">
        <v>199</v>
      </c>
      <c r="B375" t="s">
        <v>564</v>
      </c>
      <c r="C375" t="s">
        <v>122</v>
      </c>
      <c r="D375" t="s">
        <v>1056</v>
      </c>
      <c r="E375">
        <v>13</v>
      </c>
      <c r="F375">
        <v>0</v>
      </c>
    </row>
    <row r="376" spans="1:6" x14ac:dyDescent="0.35">
      <c r="A376" t="s">
        <v>199</v>
      </c>
      <c r="B376" t="s">
        <v>564</v>
      </c>
      <c r="C376" t="s">
        <v>121</v>
      </c>
      <c r="D376" t="s">
        <v>783</v>
      </c>
      <c r="E376">
        <v>17</v>
      </c>
      <c r="F376">
        <v>109697.3</v>
      </c>
    </row>
    <row r="377" spans="1:6" x14ac:dyDescent="0.35">
      <c r="A377" t="s">
        <v>199</v>
      </c>
      <c r="B377" t="s">
        <v>564</v>
      </c>
      <c r="C377" t="s">
        <v>23</v>
      </c>
      <c r="D377" t="s">
        <v>1057</v>
      </c>
      <c r="E377">
        <v>19</v>
      </c>
      <c r="F377">
        <v>76296.885435774297</v>
      </c>
    </row>
    <row r="378" spans="1:6" x14ac:dyDescent="0.35">
      <c r="A378" t="s">
        <v>199</v>
      </c>
      <c r="B378" t="s">
        <v>564</v>
      </c>
      <c r="C378" t="s">
        <v>23</v>
      </c>
      <c r="D378" t="s">
        <v>1058</v>
      </c>
      <c r="E378">
        <v>23.444156150454202</v>
      </c>
      <c r="F378">
        <v>46355.951762209203</v>
      </c>
    </row>
    <row r="379" spans="1:6" x14ac:dyDescent="0.35">
      <c r="A379" t="s">
        <v>199</v>
      </c>
      <c r="B379" t="s">
        <v>564</v>
      </c>
      <c r="C379" t="s">
        <v>121</v>
      </c>
      <c r="D379" t="s">
        <v>1059</v>
      </c>
      <c r="E379">
        <v>12</v>
      </c>
      <c r="F379">
        <v>35016.149775182603</v>
      </c>
    </row>
    <row r="380" spans="1:6" x14ac:dyDescent="0.35">
      <c r="A380" t="s">
        <v>199</v>
      </c>
      <c r="B380" t="s">
        <v>564</v>
      </c>
      <c r="C380" t="s">
        <v>22</v>
      </c>
      <c r="D380" t="s">
        <v>1060</v>
      </c>
      <c r="E380">
        <v>10</v>
      </c>
      <c r="F380">
        <v>31293.841924799999</v>
      </c>
    </row>
    <row r="381" spans="1:6" x14ac:dyDescent="0.35">
      <c r="A381" t="s">
        <v>199</v>
      </c>
      <c r="B381" t="s">
        <v>564</v>
      </c>
      <c r="C381" t="s">
        <v>22</v>
      </c>
      <c r="D381" t="s">
        <v>59</v>
      </c>
      <c r="E381">
        <v>10</v>
      </c>
      <c r="F381">
        <v>25052.861433599999</v>
      </c>
    </row>
    <row r="382" spans="1:6" x14ac:dyDescent="0.35">
      <c r="A382" t="s">
        <v>199</v>
      </c>
      <c r="B382" t="s">
        <v>564</v>
      </c>
      <c r="C382" t="s">
        <v>23</v>
      </c>
      <c r="D382" t="s">
        <v>1061</v>
      </c>
      <c r="E382">
        <v>15</v>
      </c>
      <c r="F382">
        <v>10691.7724350649</v>
      </c>
    </row>
    <row r="383" spans="1:6" x14ac:dyDescent="0.35">
      <c r="A383" t="s">
        <v>199</v>
      </c>
      <c r="B383" t="s">
        <v>564</v>
      </c>
      <c r="C383" t="s">
        <v>23</v>
      </c>
      <c r="D383" t="s">
        <v>1062</v>
      </c>
      <c r="E383">
        <v>15</v>
      </c>
      <c r="F383">
        <v>10640.5912277479</v>
      </c>
    </row>
    <row r="384" spans="1:6" x14ac:dyDescent="0.35">
      <c r="A384" t="s">
        <v>199</v>
      </c>
      <c r="B384" t="s">
        <v>564</v>
      </c>
      <c r="C384" t="s">
        <v>22</v>
      </c>
      <c r="D384" t="s">
        <v>1063</v>
      </c>
      <c r="E384">
        <v>10</v>
      </c>
      <c r="F384">
        <v>2392.6691249999999</v>
      </c>
    </row>
    <row r="385" spans="1:6" x14ac:dyDescent="0.35">
      <c r="A385" t="s">
        <v>199</v>
      </c>
      <c r="B385" t="s">
        <v>564</v>
      </c>
      <c r="C385" t="s">
        <v>329</v>
      </c>
      <c r="D385" t="s">
        <v>821</v>
      </c>
      <c r="E385">
        <v>20</v>
      </c>
      <c r="F385">
        <v>441.12465221777501</v>
      </c>
    </row>
    <row r="386" spans="1:6" x14ac:dyDescent="0.35">
      <c r="A386" t="s">
        <v>199</v>
      </c>
      <c r="B386" t="s">
        <v>564</v>
      </c>
      <c r="C386" t="s">
        <v>23</v>
      </c>
      <c r="D386" t="s">
        <v>1065</v>
      </c>
      <c r="E386">
        <v>11</v>
      </c>
      <c r="F386">
        <v>306.51156314999997</v>
      </c>
    </row>
    <row r="387" spans="1:6" x14ac:dyDescent="0.35">
      <c r="A387" t="s">
        <v>199</v>
      </c>
      <c r="B387" t="s">
        <v>564</v>
      </c>
      <c r="C387" t="s">
        <v>23</v>
      </c>
      <c r="D387" t="s">
        <v>1066</v>
      </c>
      <c r="E387">
        <v>3</v>
      </c>
      <c r="F387">
        <v>173.31916151898201</v>
      </c>
    </row>
    <row r="388" spans="1:6" x14ac:dyDescent="0.35">
      <c r="A388" t="s">
        <v>199</v>
      </c>
      <c r="B388" t="s">
        <v>564</v>
      </c>
      <c r="C388" t="s">
        <v>122</v>
      </c>
      <c r="D388" t="s">
        <v>1064</v>
      </c>
      <c r="E388">
        <v>10</v>
      </c>
      <c r="F388">
        <v>129.94717855247899</v>
      </c>
    </row>
    <row r="389" spans="1:6" x14ac:dyDescent="0.35">
      <c r="A389" t="s">
        <v>199</v>
      </c>
      <c r="B389" t="s">
        <v>564</v>
      </c>
      <c r="C389" t="s">
        <v>122</v>
      </c>
      <c r="D389" t="s">
        <v>367</v>
      </c>
      <c r="E389">
        <v>10</v>
      </c>
      <c r="F389">
        <v>28.387497070799999</v>
      </c>
    </row>
    <row r="390" spans="1:6" x14ac:dyDescent="0.35">
      <c r="A390" t="s">
        <v>199</v>
      </c>
      <c r="B390" t="s">
        <v>564</v>
      </c>
      <c r="C390" t="s">
        <v>329</v>
      </c>
      <c r="D390" t="s">
        <v>376</v>
      </c>
      <c r="E390">
        <v>20</v>
      </c>
      <c r="F390">
        <v>18.183447923941699</v>
      </c>
    </row>
    <row r="391" spans="1:6" x14ac:dyDescent="0.35">
      <c r="A391" t="s">
        <v>199</v>
      </c>
      <c r="B391" t="s">
        <v>564</v>
      </c>
      <c r="C391" t="s">
        <v>122</v>
      </c>
      <c r="D391" t="s">
        <v>1067</v>
      </c>
      <c r="E391">
        <v>15</v>
      </c>
      <c r="F391">
        <v>0</v>
      </c>
    </row>
    <row r="392" spans="1:6" x14ac:dyDescent="0.35">
      <c r="A392" t="s">
        <v>563</v>
      </c>
      <c r="B392" t="s">
        <v>555</v>
      </c>
      <c r="C392" t="s">
        <v>22</v>
      </c>
      <c r="D392" t="s">
        <v>760</v>
      </c>
      <c r="E392">
        <v>13.8760035865027</v>
      </c>
      <c r="F392">
        <v>2996675.2384648402</v>
      </c>
    </row>
    <row r="393" spans="1:6" x14ac:dyDescent="0.35">
      <c r="A393" t="s">
        <v>563</v>
      </c>
      <c r="B393" t="s">
        <v>555</v>
      </c>
      <c r="C393" t="s">
        <v>22</v>
      </c>
      <c r="D393" t="s">
        <v>1068</v>
      </c>
      <c r="E393">
        <v>14.2427791662892</v>
      </c>
      <c r="F393">
        <v>810918.11773849197</v>
      </c>
    </row>
    <row r="394" spans="1:6" x14ac:dyDescent="0.35">
      <c r="A394" t="s">
        <v>563</v>
      </c>
      <c r="B394" t="s">
        <v>555</v>
      </c>
      <c r="C394" t="s">
        <v>22</v>
      </c>
      <c r="D394" t="s">
        <v>846</v>
      </c>
      <c r="E394">
        <v>10</v>
      </c>
      <c r="F394">
        <v>142098.13976405101</v>
      </c>
    </row>
    <row r="395" spans="1:6" x14ac:dyDescent="0.35">
      <c r="A395" t="s">
        <v>563</v>
      </c>
      <c r="B395" t="s">
        <v>555</v>
      </c>
      <c r="C395" t="s">
        <v>23</v>
      </c>
      <c r="D395" t="s">
        <v>1069</v>
      </c>
      <c r="E395">
        <v>15</v>
      </c>
      <c r="F395">
        <v>119075.858247365</v>
      </c>
    </row>
    <row r="396" spans="1:6" x14ac:dyDescent="0.35">
      <c r="A396" t="s">
        <v>563</v>
      </c>
      <c r="B396" t="s">
        <v>555</v>
      </c>
      <c r="C396" t="s">
        <v>22</v>
      </c>
      <c r="D396" t="s">
        <v>1070</v>
      </c>
      <c r="E396">
        <v>5</v>
      </c>
      <c r="F396">
        <v>107980.80189047899</v>
      </c>
    </row>
    <row r="397" spans="1:6" x14ac:dyDescent="0.35">
      <c r="A397" t="s">
        <v>563</v>
      </c>
      <c r="B397" t="s">
        <v>555</v>
      </c>
      <c r="C397" t="s">
        <v>23</v>
      </c>
      <c r="D397" t="s">
        <v>1071</v>
      </c>
      <c r="E397">
        <v>15</v>
      </c>
      <c r="F397">
        <v>92067.974895431806</v>
      </c>
    </row>
    <row r="398" spans="1:6" x14ac:dyDescent="0.35">
      <c r="A398" t="s">
        <v>563</v>
      </c>
      <c r="B398" t="s">
        <v>555</v>
      </c>
      <c r="C398" t="s">
        <v>22</v>
      </c>
      <c r="D398" t="s">
        <v>1072</v>
      </c>
      <c r="E398">
        <v>7.0088709076381601</v>
      </c>
      <c r="F398">
        <v>34545.760013830302</v>
      </c>
    </row>
    <row r="399" spans="1:6" x14ac:dyDescent="0.35">
      <c r="A399" t="s">
        <v>563</v>
      </c>
      <c r="B399" t="s">
        <v>555</v>
      </c>
      <c r="C399" t="s">
        <v>22</v>
      </c>
      <c r="D399" t="s">
        <v>1073</v>
      </c>
      <c r="E399">
        <v>5.2294766246105997</v>
      </c>
      <c r="F399">
        <v>18313.534117592499</v>
      </c>
    </row>
    <row r="400" spans="1:6" x14ac:dyDescent="0.35">
      <c r="A400" t="s">
        <v>563</v>
      </c>
      <c r="B400" t="s">
        <v>555</v>
      </c>
      <c r="C400" t="s">
        <v>23</v>
      </c>
      <c r="D400" t="s">
        <v>1074</v>
      </c>
      <c r="E400">
        <v>23</v>
      </c>
      <c r="F400">
        <v>13938.50234986</v>
      </c>
    </row>
    <row r="401" spans="1:6" x14ac:dyDescent="0.35">
      <c r="A401" t="s">
        <v>563</v>
      </c>
      <c r="B401" t="s">
        <v>555</v>
      </c>
      <c r="C401" t="s">
        <v>23</v>
      </c>
      <c r="D401" t="s">
        <v>1075</v>
      </c>
      <c r="E401">
        <v>3</v>
      </c>
      <c r="F401">
        <v>7662.9487479834397</v>
      </c>
    </row>
    <row r="402" spans="1:6" x14ac:dyDescent="0.35">
      <c r="A402" t="s">
        <v>563</v>
      </c>
      <c r="B402" t="s">
        <v>555</v>
      </c>
      <c r="C402" t="s">
        <v>23</v>
      </c>
      <c r="D402" t="s">
        <v>1076</v>
      </c>
      <c r="E402">
        <v>15</v>
      </c>
      <c r="F402">
        <v>4332.20270198241</v>
      </c>
    </row>
    <row r="403" spans="1:6" x14ac:dyDescent="0.35">
      <c r="A403" t="s">
        <v>563</v>
      </c>
      <c r="B403" t="s">
        <v>457</v>
      </c>
      <c r="C403" t="s">
        <v>22</v>
      </c>
      <c r="D403" t="s">
        <v>1077</v>
      </c>
      <c r="E403">
        <v>14.932904770275901</v>
      </c>
      <c r="F403">
        <v>8400649.9682078604</v>
      </c>
    </row>
    <row r="404" spans="1:6" x14ac:dyDescent="0.35">
      <c r="A404" t="s">
        <v>563</v>
      </c>
      <c r="B404" t="s">
        <v>457</v>
      </c>
      <c r="C404" t="s">
        <v>22</v>
      </c>
      <c r="D404" t="s">
        <v>1078</v>
      </c>
      <c r="E404">
        <v>14.962035268906</v>
      </c>
      <c r="F404">
        <v>467110.60670104501</v>
      </c>
    </row>
    <row r="405" spans="1:6" x14ac:dyDescent="0.35">
      <c r="A405" t="s">
        <v>563</v>
      </c>
      <c r="B405" t="s">
        <v>457</v>
      </c>
      <c r="C405" t="s">
        <v>22</v>
      </c>
      <c r="D405" t="s">
        <v>1079</v>
      </c>
      <c r="E405">
        <v>6.5479561928892904</v>
      </c>
      <c r="F405">
        <v>148500.70255908201</v>
      </c>
    </row>
    <row r="406" spans="1:6" x14ac:dyDescent="0.35">
      <c r="A406" t="s">
        <v>563</v>
      </c>
      <c r="B406" t="s">
        <v>457</v>
      </c>
      <c r="C406" t="s">
        <v>22</v>
      </c>
      <c r="D406" t="s">
        <v>1080</v>
      </c>
      <c r="E406">
        <v>11.619800139437601</v>
      </c>
      <c r="F406">
        <v>51721.718965798602</v>
      </c>
    </row>
    <row r="407" spans="1:6" x14ac:dyDescent="0.35">
      <c r="A407" t="s">
        <v>563</v>
      </c>
      <c r="B407" t="s">
        <v>457</v>
      </c>
      <c r="C407" t="s">
        <v>22</v>
      </c>
      <c r="D407" t="s">
        <v>1081</v>
      </c>
      <c r="E407">
        <v>8.0733195803902404</v>
      </c>
      <c r="F407">
        <v>21826.968867736101</v>
      </c>
    </row>
    <row r="408" spans="1:6" x14ac:dyDescent="0.35">
      <c r="A408" t="s">
        <v>563</v>
      </c>
      <c r="B408" t="s">
        <v>457</v>
      </c>
      <c r="C408" t="s">
        <v>22</v>
      </c>
      <c r="D408" t="s">
        <v>846</v>
      </c>
      <c r="E408">
        <v>10</v>
      </c>
      <c r="F408">
        <v>1552.73762435667</v>
      </c>
    </row>
    <row r="409" spans="1:6" x14ac:dyDescent="0.35">
      <c r="A409" t="s">
        <v>199</v>
      </c>
      <c r="B409" t="s">
        <v>552</v>
      </c>
      <c r="C409" t="s">
        <v>22</v>
      </c>
      <c r="D409" t="s">
        <v>1083</v>
      </c>
      <c r="E409">
        <v>8.4381789833525591</v>
      </c>
      <c r="F409">
        <v>474361.65766959998</v>
      </c>
    </row>
    <row r="410" spans="1:6" x14ac:dyDescent="0.35">
      <c r="A410" t="s">
        <v>199</v>
      </c>
      <c r="B410" t="s">
        <v>552</v>
      </c>
      <c r="C410" t="s">
        <v>22</v>
      </c>
      <c r="D410" t="s">
        <v>1084</v>
      </c>
      <c r="E410">
        <v>6.8318037769721798</v>
      </c>
      <c r="F410">
        <v>365565.93500100001</v>
      </c>
    </row>
    <row r="411" spans="1:6" x14ac:dyDescent="0.35">
      <c r="A411" t="s">
        <v>199</v>
      </c>
      <c r="B411" t="s">
        <v>552</v>
      </c>
      <c r="C411" t="s">
        <v>22</v>
      </c>
      <c r="D411" t="s">
        <v>1085</v>
      </c>
      <c r="E411">
        <v>10</v>
      </c>
      <c r="F411">
        <v>53447.002686</v>
      </c>
    </row>
    <row r="412" spans="1:6" x14ac:dyDescent="0.35">
      <c r="A412" t="s">
        <v>199</v>
      </c>
      <c r="B412" t="s">
        <v>552</v>
      </c>
      <c r="C412" t="s">
        <v>22</v>
      </c>
      <c r="D412" t="s">
        <v>1086</v>
      </c>
      <c r="E412">
        <v>11</v>
      </c>
      <c r="F412">
        <v>245743.98551904</v>
      </c>
    </row>
    <row r="413" spans="1:6" x14ac:dyDescent="0.35">
      <c r="A413" t="s">
        <v>199</v>
      </c>
      <c r="B413" t="s">
        <v>552</v>
      </c>
      <c r="C413" t="s">
        <v>1080</v>
      </c>
      <c r="D413" t="s">
        <v>809</v>
      </c>
      <c r="E413">
        <v>11.619800139437601</v>
      </c>
      <c r="F413">
        <v>162998.0705</v>
      </c>
    </row>
    <row r="414" spans="1:6" x14ac:dyDescent="0.35">
      <c r="A414" t="s">
        <v>199</v>
      </c>
      <c r="B414" t="s">
        <v>552</v>
      </c>
      <c r="C414" t="s">
        <v>973</v>
      </c>
      <c r="D414" t="s">
        <v>973</v>
      </c>
      <c r="E414">
        <v>5</v>
      </c>
      <c r="F414">
        <v>39045.254220000003</v>
      </c>
    </row>
    <row r="415" spans="1:6" x14ac:dyDescent="0.35">
      <c r="A415" t="s">
        <v>199</v>
      </c>
      <c r="B415" t="s">
        <v>552</v>
      </c>
      <c r="C415" t="s">
        <v>1087</v>
      </c>
      <c r="D415" t="s">
        <v>1088</v>
      </c>
      <c r="E415">
        <v>20</v>
      </c>
      <c r="F415">
        <v>36991.305512191801</v>
      </c>
    </row>
    <row r="416" spans="1:6" x14ac:dyDescent="0.35">
      <c r="A416" t="s">
        <v>199</v>
      </c>
      <c r="B416" t="s">
        <v>552</v>
      </c>
      <c r="C416" t="s">
        <v>122</v>
      </c>
      <c r="D416" t="s">
        <v>1089</v>
      </c>
      <c r="E416">
        <v>10</v>
      </c>
      <c r="F416">
        <v>6838.1413394742003</v>
      </c>
    </row>
    <row r="417" spans="1:6" x14ac:dyDescent="0.35">
      <c r="A417" t="s">
        <v>199</v>
      </c>
      <c r="B417" t="s">
        <v>552</v>
      </c>
      <c r="C417" t="s">
        <v>122</v>
      </c>
      <c r="D417" t="s">
        <v>1090</v>
      </c>
      <c r="E417">
        <v>10</v>
      </c>
      <c r="F417">
        <v>6203.0458180272899</v>
      </c>
    </row>
    <row r="418" spans="1:6" x14ac:dyDescent="0.35">
      <c r="A418" t="s">
        <v>199</v>
      </c>
      <c r="B418" t="s">
        <v>552</v>
      </c>
      <c r="C418" t="s">
        <v>23</v>
      </c>
      <c r="D418" t="s">
        <v>833</v>
      </c>
      <c r="E418">
        <v>16</v>
      </c>
      <c r="F418">
        <v>4272.5257749760003</v>
      </c>
    </row>
    <row r="419" spans="1:6" x14ac:dyDescent="0.35">
      <c r="A419" t="s">
        <v>199</v>
      </c>
      <c r="B419" t="s">
        <v>552</v>
      </c>
      <c r="C419" t="s">
        <v>795</v>
      </c>
      <c r="D419" t="s">
        <v>1091</v>
      </c>
      <c r="E419">
        <v>7</v>
      </c>
      <c r="F419">
        <v>3337.2</v>
      </c>
    </row>
    <row r="420" spans="1:6" x14ac:dyDescent="0.35">
      <c r="A420" t="s">
        <v>199</v>
      </c>
      <c r="B420" t="s">
        <v>552</v>
      </c>
      <c r="C420" t="s">
        <v>23</v>
      </c>
      <c r="D420" t="s">
        <v>1092</v>
      </c>
      <c r="E420">
        <v>6</v>
      </c>
      <c r="F420">
        <v>2302.9308968885998</v>
      </c>
    </row>
    <row r="421" spans="1:6" x14ac:dyDescent="0.35">
      <c r="A421" t="s">
        <v>199</v>
      </c>
      <c r="B421" t="s">
        <v>552</v>
      </c>
      <c r="C421" t="s">
        <v>23</v>
      </c>
      <c r="D421" t="s">
        <v>1093</v>
      </c>
      <c r="E421">
        <v>18</v>
      </c>
      <c r="F421">
        <v>1965.5075234287999</v>
      </c>
    </row>
    <row r="422" spans="1:6" x14ac:dyDescent="0.35">
      <c r="A422" t="s">
        <v>199</v>
      </c>
      <c r="B422" t="s">
        <v>552</v>
      </c>
      <c r="C422" t="s">
        <v>122</v>
      </c>
      <c r="D422" t="s">
        <v>1094</v>
      </c>
      <c r="E422">
        <v>2</v>
      </c>
      <c r="F422">
        <v>1703.3987191072499</v>
      </c>
    </row>
    <row r="423" spans="1:6" x14ac:dyDescent="0.35">
      <c r="A423" t="s">
        <v>199</v>
      </c>
      <c r="B423" t="s">
        <v>552</v>
      </c>
      <c r="C423" t="s">
        <v>23</v>
      </c>
      <c r="D423" t="s">
        <v>1095</v>
      </c>
      <c r="E423">
        <v>5</v>
      </c>
      <c r="F423">
        <v>0</v>
      </c>
    </row>
    <row r="424" spans="1:6" x14ac:dyDescent="0.35">
      <c r="A424" t="s">
        <v>199</v>
      </c>
      <c r="B424" t="s">
        <v>552</v>
      </c>
      <c r="C424" t="s">
        <v>23</v>
      </c>
      <c r="D424" t="s">
        <v>1096</v>
      </c>
      <c r="E424">
        <v>3</v>
      </c>
      <c r="F424">
        <v>0</v>
      </c>
    </row>
    <row r="425" spans="1:6" x14ac:dyDescent="0.35">
      <c r="A425" t="s">
        <v>199</v>
      </c>
      <c r="B425" t="s">
        <v>552</v>
      </c>
      <c r="C425" t="s">
        <v>23</v>
      </c>
      <c r="D425" t="s">
        <v>1097</v>
      </c>
      <c r="E425">
        <v>20</v>
      </c>
      <c r="F425">
        <v>0</v>
      </c>
    </row>
    <row r="426" spans="1:6" x14ac:dyDescent="0.35">
      <c r="A426" t="s">
        <v>199</v>
      </c>
      <c r="B426" t="s">
        <v>552</v>
      </c>
      <c r="C426" t="s">
        <v>122</v>
      </c>
      <c r="D426" t="s">
        <v>695</v>
      </c>
      <c r="E426">
        <v>13</v>
      </c>
      <c r="F426">
        <v>0</v>
      </c>
    </row>
    <row r="427" spans="1:6" x14ac:dyDescent="0.35">
      <c r="A427" t="s">
        <v>97</v>
      </c>
      <c r="B427" t="s">
        <v>448</v>
      </c>
      <c r="C427" t="s">
        <v>157</v>
      </c>
      <c r="D427" t="s">
        <v>1098</v>
      </c>
      <c r="E427">
        <v>5</v>
      </c>
      <c r="F427">
        <v>1066981.63950709</v>
      </c>
    </row>
    <row r="428" spans="1:6" x14ac:dyDescent="0.35">
      <c r="A428" t="s">
        <v>97</v>
      </c>
      <c r="B428" t="s">
        <v>448</v>
      </c>
      <c r="C428" t="s">
        <v>157</v>
      </c>
      <c r="D428" t="s">
        <v>1099</v>
      </c>
      <c r="E428">
        <v>5</v>
      </c>
      <c r="F428">
        <v>379955.12961350899</v>
      </c>
    </row>
    <row r="429" spans="1:6" x14ac:dyDescent="0.35">
      <c r="A429" t="s">
        <v>97</v>
      </c>
      <c r="B429" t="s">
        <v>448</v>
      </c>
      <c r="C429" t="s">
        <v>157</v>
      </c>
      <c r="D429" t="s">
        <v>1100</v>
      </c>
      <c r="E429">
        <v>5</v>
      </c>
      <c r="F429">
        <v>-28188.886576973899</v>
      </c>
    </row>
    <row r="430" spans="1:6" x14ac:dyDescent="0.35">
      <c r="A430" t="s">
        <v>97</v>
      </c>
      <c r="B430" t="s">
        <v>448</v>
      </c>
      <c r="C430" t="s">
        <v>157</v>
      </c>
      <c r="D430" t="s">
        <v>1101</v>
      </c>
      <c r="E430">
        <v>5</v>
      </c>
      <c r="F430">
        <v>529635.92063671898</v>
      </c>
    </row>
    <row r="431" spans="1:6" x14ac:dyDescent="0.35">
      <c r="A431" t="s">
        <v>97</v>
      </c>
      <c r="B431" t="s">
        <v>448</v>
      </c>
      <c r="C431" t="s">
        <v>157</v>
      </c>
      <c r="D431" t="s">
        <v>1102</v>
      </c>
      <c r="E431">
        <v>5</v>
      </c>
      <c r="F431">
        <v>193695.74208197999</v>
      </c>
    </row>
    <row r="432" spans="1:6" x14ac:dyDescent="0.35">
      <c r="A432" t="s">
        <v>97</v>
      </c>
      <c r="B432" t="s">
        <v>448</v>
      </c>
      <c r="C432" t="s">
        <v>157</v>
      </c>
      <c r="D432" t="s">
        <v>1103</v>
      </c>
      <c r="E432">
        <v>5</v>
      </c>
      <c r="F432">
        <v>2176924.7397596799</v>
      </c>
    </row>
    <row r="433" spans="1:6" x14ac:dyDescent="0.35">
      <c r="A433" t="s">
        <v>97</v>
      </c>
      <c r="B433" t="s">
        <v>448</v>
      </c>
      <c r="C433" t="s">
        <v>157</v>
      </c>
      <c r="D433" t="s">
        <v>1104</v>
      </c>
      <c r="E433">
        <v>5</v>
      </c>
      <c r="F433">
        <v>11802673.627283299</v>
      </c>
    </row>
    <row r="434" spans="1:6" x14ac:dyDescent="0.35">
      <c r="A434" t="s">
        <v>97</v>
      </c>
      <c r="B434" t="s">
        <v>448</v>
      </c>
      <c r="C434" t="s">
        <v>157</v>
      </c>
      <c r="D434" t="s">
        <v>1105</v>
      </c>
      <c r="E434">
        <v>5</v>
      </c>
      <c r="F434">
        <v>26741256.076877899</v>
      </c>
    </row>
    <row r="435" spans="1:6" x14ac:dyDescent="0.35">
      <c r="A435" t="s">
        <v>97</v>
      </c>
      <c r="B435" t="s">
        <v>448</v>
      </c>
      <c r="C435" t="s">
        <v>157</v>
      </c>
      <c r="D435" t="s">
        <v>1106</v>
      </c>
      <c r="E435">
        <v>5</v>
      </c>
      <c r="F435">
        <v>-657897.99840173696</v>
      </c>
    </row>
    <row r="436" spans="1:6" x14ac:dyDescent="0.35">
      <c r="A436" t="s">
        <v>97</v>
      </c>
      <c r="B436" t="s">
        <v>448</v>
      </c>
      <c r="C436" t="s">
        <v>157</v>
      </c>
      <c r="D436" t="s">
        <v>1107</v>
      </c>
      <c r="E436">
        <v>5</v>
      </c>
      <c r="F436">
        <v>6560180.6951995101</v>
      </c>
    </row>
    <row r="437" spans="1:6" x14ac:dyDescent="0.35">
      <c r="A437" t="s">
        <v>97</v>
      </c>
      <c r="B437" t="s">
        <v>448</v>
      </c>
      <c r="C437" t="s">
        <v>157</v>
      </c>
      <c r="D437" t="s">
        <v>1108</v>
      </c>
      <c r="E437">
        <v>5</v>
      </c>
      <c r="F437">
        <v>6470014.5092432797</v>
      </c>
    </row>
    <row r="438" spans="1:6" x14ac:dyDescent="0.35">
      <c r="A438" t="s">
        <v>97</v>
      </c>
      <c r="B438" t="s">
        <v>448</v>
      </c>
      <c r="C438" t="s">
        <v>157</v>
      </c>
      <c r="D438" t="s">
        <v>1109</v>
      </c>
      <c r="E438">
        <v>5</v>
      </c>
      <c r="F438">
        <v>4701955.9874398597</v>
      </c>
    </row>
    <row r="439" spans="1:6" x14ac:dyDescent="0.35">
      <c r="A439" t="s">
        <v>97</v>
      </c>
      <c r="B439" t="s">
        <v>448</v>
      </c>
      <c r="C439" t="s">
        <v>157</v>
      </c>
      <c r="D439" t="s">
        <v>1110</v>
      </c>
      <c r="E439">
        <v>5</v>
      </c>
      <c r="F439">
        <v>6221064.4041785896</v>
      </c>
    </row>
    <row r="440" spans="1:6" x14ac:dyDescent="0.35">
      <c r="A440" t="s">
        <v>97</v>
      </c>
      <c r="B440" t="s">
        <v>448</v>
      </c>
      <c r="C440" t="s">
        <v>157</v>
      </c>
      <c r="D440" t="s">
        <v>1111</v>
      </c>
      <c r="E440">
        <v>5</v>
      </c>
      <c r="F440">
        <v>22949566.145630401</v>
      </c>
    </row>
    <row r="441" spans="1:6" x14ac:dyDescent="0.35">
      <c r="A441" t="s">
        <v>97</v>
      </c>
      <c r="B441" t="s">
        <v>448</v>
      </c>
      <c r="C441" t="s">
        <v>157</v>
      </c>
      <c r="D441" t="s">
        <v>1112</v>
      </c>
      <c r="E441">
        <v>5</v>
      </c>
      <c r="F441">
        <v>10169409.4647935</v>
      </c>
    </row>
    <row r="442" spans="1:6" x14ac:dyDescent="0.35">
      <c r="A442" t="s">
        <v>97</v>
      </c>
      <c r="B442" t="s">
        <v>448</v>
      </c>
      <c r="C442" t="s">
        <v>157</v>
      </c>
      <c r="D442" t="s">
        <v>1113</v>
      </c>
      <c r="E442">
        <v>5</v>
      </c>
      <c r="F442">
        <v>6691193.7066376098</v>
      </c>
    </row>
    <row r="443" spans="1:6" x14ac:dyDescent="0.35">
      <c r="A443" t="s">
        <v>97</v>
      </c>
      <c r="B443" t="s">
        <v>456</v>
      </c>
      <c r="C443" t="s">
        <v>23</v>
      </c>
      <c r="D443" t="s">
        <v>1114</v>
      </c>
      <c r="E443">
        <v>18</v>
      </c>
      <c r="F443">
        <v>2013552.81434271</v>
      </c>
    </row>
    <row r="444" spans="1:6" x14ac:dyDescent="0.35">
      <c r="A444" t="s">
        <v>97</v>
      </c>
      <c r="B444" t="s">
        <v>456</v>
      </c>
      <c r="C444" t="s">
        <v>23</v>
      </c>
      <c r="D444" t="s">
        <v>1115</v>
      </c>
      <c r="E444">
        <v>15</v>
      </c>
      <c r="F444">
        <v>1859886.4384488501</v>
      </c>
    </row>
    <row r="445" spans="1:6" x14ac:dyDescent="0.35">
      <c r="A445" t="s">
        <v>97</v>
      </c>
      <c r="B445" t="s">
        <v>456</v>
      </c>
      <c r="C445" t="s">
        <v>23</v>
      </c>
      <c r="D445" t="s">
        <v>1116</v>
      </c>
      <c r="E445">
        <v>16</v>
      </c>
      <c r="F445">
        <v>845586.67585095798</v>
      </c>
    </row>
    <row r="446" spans="1:6" x14ac:dyDescent="0.35">
      <c r="A446" t="s">
        <v>97</v>
      </c>
      <c r="B446" t="s">
        <v>456</v>
      </c>
      <c r="C446" t="s">
        <v>23</v>
      </c>
      <c r="D446" t="s">
        <v>371</v>
      </c>
      <c r="E446">
        <v>11</v>
      </c>
      <c r="F446">
        <v>743353.141683853</v>
      </c>
    </row>
    <row r="447" spans="1:6" x14ac:dyDescent="0.35">
      <c r="A447" t="s">
        <v>97</v>
      </c>
      <c r="B447" t="s">
        <v>456</v>
      </c>
      <c r="C447" t="s">
        <v>23</v>
      </c>
      <c r="D447" t="s">
        <v>1117</v>
      </c>
      <c r="E447">
        <v>25</v>
      </c>
      <c r="F447">
        <v>184461.04702702499</v>
      </c>
    </row>
    <row r="448" spans="1:6" x14ac:dyDescent="0.35">
      <c r="A448" t="s">
        <v>97</v>
      </c>
      <c r="B448" t="s">
        <v>456</v>
      </c>
      <c r="C448" t="s">
        <v>23</v>
      </c>
      <c r="D448" t="s">
        <v>1118</v>
      </c>
      <c r="E448">
        <v>16</v>
      </c>
      <c r="F448">
        <v>129620.191888149</v>
      </c>
    </row>
    <row r="449" spans="1:6" x14ac:dyDescent="0.35">
      <c r="A449" t="s">
        <v>97</v>
      </c>
      <c r="B449" t="s">
        <v>456</v>
      </c>
      <c r="C449" t="s">
        <v>23</v>
      </c>
      <c r="D449" t="s">
        <v>1119</v>
      </c>
      <c r="E449">
        <v>15</v>
      </c>
      <c r="F449">
        <v>102603.673817997</v>
      </c>
    </row>
    <row r="450" spans="1:6" x14ac:dyDescent="0.35">
      <c r="A450" t="s">
        <v>97</v>
      </c>
      <c r="B450" t="s">
        <v>456</v>
      </c>
      <c r="C450" t="s">
        <v>23</v>
      </c>
      <c r="D450" t="s">
        <v>1120</v>
      </c>
      <c r="E450">
        <v>15</v>
      </c>
      <c r="F450">
        <v>92629.349311317797</v>
      </c>
    </row>
    <row r="451" spans="1:6" x14ac:dyDescent="0.35">
      <c r="A451" t="s">
        <v>97</v>
      </c>
      <c r="B451" t="s">
        <v>456</v>
      </c>
      <c r="C451" t="s">
        <v>23</v>
      </c>
      <c r="D451" t="s">
        <v>1121</v>
      </c>
      <c r="E451">
        <v>3</v>
      </c>
      <c r="F451">
        <v>70933.9131379545</v>
      </c>
    </row>
    <row r="452" spans="1:6" x14ac:dyDescent="0.35">
      <c r="A452" t="s">
        <v>97</v>
      </c>
      <c r="B452" t="s">
        <v>456</v>
      </c>
      <c r="C452" t="s">
        <v>23</v>
      </c>
      <c r="D452" t="s">
        <v>1122</v>
      </c>
      <c r="E452">
        <v>25</v>
      </c>
      <c r="F452">
        <v>68620.234233861702</v>
      </c>
    </row>
    <row r="453" spans="1:6" x14ac:dyDescent="0.35">
      <c r="A453" t="s">
        <v>97</v>
      </c>
      <c r="B453" t="s">
        <v>456</v>
      </c>
      <c r="C453" t="s">
        <v>23</v>
      </c>
      <c r="D453" t="s">
        <v>1123</v>
      </c>
      <c r="E453">
        <v>20</v>
      </c>
      <c r="F453">
        <v>18632.301021370899</v>
      </c>
    </row>
    <row r="454" spans="1:6" x14ac:dyDescent="0.35">
      <c r="A454" t="s">
        <v>97</v>
      </c>
      <c r="B454" t="s">
        <v>456</v>
      </c>
      <c r="C454" t="s">
        <v>23</v>
      </c>
      <c r="D454" t="s">
        <v>1124</v>
      </c>
      <c r="E454">
        <v>6</v>
      </c>
      <c r="F454">
        <v>7542</v>
      </c>
    </row>
    <row r="455" spans="1:6" x14ac:dyDescent="0.35">
      <c r="A455" t="s">
        <v>97</v>
      </c>
      <c r="B455" t="s">
        <v>456</v>
      </c>
      <c r="C455" t="s">
        <v>23</v>
      </c>
      <c r="D455" t="s">
        <v>1125</v>
      </c>
      <c r="E455">
        <v>16</v>
      </c>
      <c r="F455">
        <v>2823.9917623035499</v>
      </c>
    </row>
    <row r="456" spans="1:6" x14ac:dyDescent="0.35">
      <c r="A456" t="s">
        <v>97</v>
      </c>
      <c r="B456" t="s">
        <v>456</v>
      </c>
      <c r="C456" t="s">
        <v>23</v>
      </c>
      <c r="D456" t="s">
        <v>1126</v>
      </c>
      <c r="E456">
        <v>18</v>
      </c>
      <c r="F456">
        <v>826.46482165480097</v>
      </c>
    </row>
    <row r="457" spans="1:6" x14ac:dyDescent="0.35">
      <c r="A457" t="s">
        <v>97</v>
      </c>
      <c r="B457" t="s">
        <v>456</v>
      </c>
      <c r="C457" t="s">
        <v>23</v>
      </c>
      <c r="D457" t="s">
        <v>1127</v>
      </c>
      <c r="E457">
        <v>18</v>
      </c>
      <c r="F457">
        <v>623.34569625740505</v>
      </c>
    </row>
    <row r="458" spans="1:6" x14ac:dyDescent="0.35">
      <c r="A458" t="s">
        <v>97</v>
      </c>
      <c r="B458" t="s">
        <v>456</v>
      </c>
      <c r="C458" t="s">
        <v>23</v>
      </c>
      <c r="D458" t="s">
        <v>1128</v>
      </c>
      <c r="E458">
        <v>6</v>
      </c>
      <c r="F458">
        <v>0</v>
      </c>
    </row>
    <row r="459" spans="1:6" x14ac:dyDescent="0.35">
      <c r="A459" t="s">
        <v>97</v>
      </c>
      <c r="B459" t="s">
        <v>587</v>
      </c>
      <c r="C459" t="s">
        <v>22</v>
      </c>
      <c r="D459" t="s">
        <v>965</v>
      </c>
      <c r="E459">
        <v>10</v>
      </c>
      <c r="F459">
        <v>81412255.730000004</v>
      </c>
    </row>
    <row r="460" spans="1:6" x14ac:dyDescent="0.35">
      <c r="A460" t="s">
        <v>97</v>
      </c>
      <c r="B460" t="s">
        <v>587</v>
      </c>
      <c r="C460" t="s">
        <v>22</v>
      </c>
      <c r="D460" t="s">
        <v>963</v>
      </c>
      <c r="E460">
        <v>15</v>
      </c>
      <c r="F460">
        <v>80196084.709999993</v>
      </c>
    </row>
    <row r="461" spans="1:6" x14ac:dyDescent="0.35">
      <c r="A461" t="s">
        <v>97</v>
      </c>
      <c r="B461" t="s">
        <v>587</v>
      </c>
      <c r="C461" t="s">
        <v>22</v>
      </c>
      <c r="D461" t="s">
        <v>964</v>
      </c>
      <c r="E461">
        <v>10</v>
      </c>
      <c r="F461">
        <v>76805151.879999995</v>
      </c>
    </row>
    <row r="462" spans="1:6" x14ac:dyDescent="0.35">
      <c r="A462" t="s">
        <v>97</v>
      </c>
      <c r="B462" t="s">
        <v>587</v>
      </c>
      <c r="C462" t="s">
        <v>22</v>
      </c>
      <c r="D462" t="s">
        <v>970</v>
      </c>
      <c r="E462">
        <v>5.2881075529999997</v>
      </c>
      <c r="F462">
        <v>12432494.810000001</v>
      </c>
    </row>
    <row r="463" spans="1:6" x14ac:dyDescent="0.35">
      <c r="A463" t="s">
        <v>97</v>
      </c>
      <c r="B463" t="s">
        <v>587</v>
      </c>
      <c r="C463" t="s">
        <v>22</v>
      </c>
      <c r="D463" t="s">
        <v>969</v>
      </c>
      <c r="E463">
        <v>4.5742196689999997</v>
      </c>
      <c r="F463">
        <v>11802507.02</v>
      </c>
    </row>
    <row r="464" spans="1:6" x14ac:dyDescent="0.35">
      <c r="A464" t="s">
        <v>97</v>
      </c>
      <c r="B464" t="s">
        <v>587</v>
      </c>
      <c r="C464" t="s">
        <v>22</v>
      </c>
      <c r="D464" t="s">
        <v>968</v>
      </c>
      <c r="E464">
        <v>14.18114443</v>
      </c>
      <c r="F464">
        <v>7638952.0499999998</v>
      </c>
    </row>
    <row r="465" spans="1:6" x14ac:dyDescent="0.35">
      <c r="A465" t="s">
        <v>97</v>
      </c>
      <c r="B465" t="s">
        <v>587</v>
      </c>
      <c r="C465" t="s">
        <v>22</v>
      </c>
      <c r="D465" t="s">
        <v>967</v>
      </c>
      <c r="E465">
        <v>8</v>
      </c>
      <c r="F465">
        <v>6488305.2599999998</v>
      </c>
    </row>
    <row r="466" spans="1:6" x14ac:dyDescent="0.35">
      <c r="A466" t="s">
        <v>97</v>
      </c>
      <c r="B466" t="s">
        <v>587</v>
      </c>
      <c r="C466" t="s">
        <v>22</v>
      </c>
      <c r="D466" t="s">
        <v>1082</v>
      </c>
      <c r="E466">
        <v>10</v>
      </c>
      <c r="F466">
        <v>4696220.3329999996</v>
      </c>
    </row>
    <row r="467" spans="1:6" x14ac:dyDescent="0.35">
      <c r="A467" t="s">
        <v>97</v>
      </c>
      <c r="B467" t="s">
        <v>587</v>
      </c>
      <c r="C467" t="s">
        <v>22</v>
      </c>
      <c r="D467" t="s">
        <v>658</v>
      </c>
      <c r="E467">
        <v>9.9737777664660197</v>
      </c>
      <c r="F467">
        <v>30510799.109000001</v>
      </c>
    </row>
    <row r="468" spans="1:6" x14ac:dyDescent="0.35">
      <c r="A468" t="s">
        <v>97</v>
      </c>
      <c r="B468" t="s">
        <v>587</v>
      </c>
      <c r="C468" t="s">
        <v>22</v>
      </c>
      <c r="D468" t="s">
        <v>971</v>
      </c>
      <c r="E468">
        <v>7.1070685786368699</v>
      </c>
      <c r="F468">
        <v>6260788.3540000003</v>
      </c>
    </row>
    <row r="469" spans="1:6" x14ac:dyDescent="0.35">
      <c r="A469" t="s">
        <v>198</v>
      </c>
      <c r="B469" t="s">
        <v>586</v>
      </c>
      <c r="C469" t="s">
        <v>377</v>
      </c>
      <c r="D469" t="s">
        <v>1129</v>
      </c>
      <c r="E469">
        <v>7</v>
      </c>
      <c r="F469">
        <v>34145567.6705584</v>
      </c>
    </row>
    <row r="470" spans="1:6" x14ac:dyDescent="0.35">
      <c r="A470" t="s">
        <v>268</v>
      </c>
      <c r="B470" t="s">
        <v>557</v>
      </c>
      <c r="C470" t="s">
        <v>377</v>
      </c>
      <c r="D470" t="s">
        <v>1130</v>
      </c>
      <c r="E470">
        <v>5</v>
      </c>
      <c r="F470">
        <v>295516.30887000001</v>
      </c>
    </row>
    <row r="471" spans="1:6" x14ac:dyDescent="0.35">
      <c r="A471" t="s">
        <v>268</v>
      </c>
      <c r="B471" t="s">
        <v>557</v>
      </c>
      <c r="C471" t="s">
        <v>377</v>
      </c>
      <c r="D471" t="s">
        <v>1131</v>
      </c>
      <c r="E471">
        <v>7.6093209823270804</v>
      </c>
      <c r="F471">
        <v>12136.639179</v>
      </c>
    </row>
    <row r="472" spans="1:6" x14ac:dyDescent="0.35">
      <c r="A472" t="s">
        <v>97</v>
      </c>
      <c r="B472" t="s">
        <v>589</v>
      </c>
      <c r="C472" t="s">
        <v>22</v>
      </c>
      <c r="D472" t="s">
        <v>830</v>
      </c>
      <c r="E472">
        <v>10</v>
      </c>
      <c r="F472">
        <v>6983601.7947775004</v>
      </c>
    </row>
    <row r="473" spans="1:6" x14ac:dyDescent="0.35">
      <c r="A473" t="s">
        <v>97</v>
      </c>
      <c r="B473" t="s">
        <v>589</v>
      </c>
      <c r="C473" t="s">
        <v>22</v>
      </c>
      <c r="D473" t="s">
        <v>818</v>
      </c>
      <c r="E473">
        <v>10</v>
      </c>
      <c r="F473">
        <v>5409716.9513490899</v>
      </c>
    </row>
    <row r="474" spans="1:6" x14ac:dyDescent="0.35">
      <c r="A474" t="s">
        <v>97</v>
      </c>
      <c r="B474" t="s">
        <v>589</v>
      </c>
      <c r="C474" t="s">
        <v>22</v>
      </c>
      <c r="D474" t="s">
        <v>823</v>
      </c>
      <c r="E474">
        <v>6.9</v>
      </c>
      <c r="F474">
        <v>1412025.615</v>
      </c>
    </row>
    <row r="475" spans="1:6" x14ac:dyDescent="0.35">
      <c r="A475" t="s">
        <v>97</v>
      </c>
      <c r="B475" t="s">
        <v>589</v>
      </c>
      <c r="C475" t="s">
        <v>22</v>
      </c>
      <c r="D475" t="s">
        <v>825</v>
      </c>
      <c r="E475">
        <v>8</v>
      </c>
      <c r="F475">
        <v>1031946.733125</v>
      </c>
    </row>
    <row r="476" spans="1:6" x14ac:dyDescent="0.35">
      <c r="A476" t="s">
        <v>97</v>
      </c>
      <c r="B476" t="s">
        <v>589</v>
      </c>
      <c r="C476" t="s">
        <v>22</v>
      </c>
      <c r="D476" t="s">
        <v>1133</v>
      </c>
      <c r="E476">
        <v>10</v>
      </c>
      <c r="F476">
        <v>501502.88543619699</v>
      </c>
    </row>
    <row r="477" spans="1:6" x14ac:dyDescent="0.35">
      <c r="A477" t="s">
        <v>97</v>
      </c>
      <c r="B477" t="s">
        <v>589</v>
      </c>
      <c r="C477" t="s">
        <v>22</v>
      </c>
      <c r="D477" t="s">
        <v>1134</v>
      </c>
      <c r="E477">
        <v>10</v>
      </c>
      <c r="F477">
        <v>444905.07437945303</v>
      </c>
    </row>
    <row r="478" spans="1:6" x14ac:dyDescent="0.35">
      <c r="A478" t="s">
        <v>97</v>
      </c>
      <c r="B478" t="s">
        <v>589</v>
      </c>
      <c r="C478" t="s">
        <v>23</v>
      </c>
      <c r="D478" t="s">
        <v>371</v>
      </c>
      <c r="E478">
        <v>11</v>
      </c>
      <c r="F478">
        <v>350001.79194638599</v>
      </c>
    </row>
    <row r="479" spans="1:6" x14ac:dyDescent="0.35">
      <c r="A479" t="s">
        <v>97</v>
      </c>
      <c r="B479" t="s">
        <v>589</v>
      </c>
      <c r="C479" t="s">
        <v>23</v>
      </c>
      <c r="D479" t="s">
        <v>833</v>
      </c>
      <c r="E479">
        <v>16</v>
      </c>
      <c r="F479">
        <v>245736.91972720501</v>
      </c>
    </row>
    <row r="480" spans="1:6" x14ac:dyDescent="0.35">
      <c r="A480" t="s">
        <v>97</v>
      </c>
      <c r="B480" t="s">
        <v>589</v>
      </c>
      <c r="C480" t="s">
        <v>328</v>
      </c>
      <c r="D480" t="s">
        <v>747</v>
      </c>
      <c r="E480">
        <v>7</v>
      </c>
      <c r="F480">
        <v>195636.14</v>
      </c>
    </row>
    <row r="481" spans="1:6" x14ac:dyDescent="0.35">
      <c r="A481" t="s">
        <v>97</v>
      </c>
      <c r="B481" t="s">
        <v>589</v>
      </c>
      <c r="C481" t="s">
        <v>22</v>
      </c>
      <c r="D481" t="s">
        <v>1135</v>
      </c>
      <c r="E481">
        <v>8</v>
      </c>
      <c r="F481">
        <v>134270.43299999999</v>
      </c>
    </row>
    <row r="482" spans="1:6" x14ac:dyDescent="0.35">
      <c r="A482" t="s">
        <v>97</v>
      </c>
      <c r="B482" t="s">
        <v>589</v>
      </c>
      <c r="C482" t="s">
        <v>22</v>
      </c>
      <c r="D482" t="s">
        <v>1136</v>
      </c>
      <c r="E482">
        <v>6.9</v>
      </c>
      <c r="F482">
        <v>108459.744525</v>
      </c>
    </row>
    <row r="483" spans="1:6" x14ac:dyDescent="0.35">
      <c r="A483" t="s">
        <v>97</v>
      </c>
      <c r="B483" t="s">
        <v>589</v>
      </c>
      <c r="C483" t="s">
        <v>122</v>
      </c>
      <c r="D483" t="s">
        <v>367</v>
      </c>
      <c r="E483">
        <v>10</v>
      </c>
      <c r="F483">
        <v>67611.441873096002</v>
      </c>
    </row>
    <row r="484" spans="1:6" x14ac:dyDescent="0.35">
      <c r="A484" t="s">
        <v>97</v>
      </c>
      <c r="B484" t="s">
        <v>589</v>
      </c>
      <c r="C484" t="s">
        <v>122</v>
      </c>
      <c r="D484" t="s">
        <v>1137</v>
      </c>
      <c r="E484">
        <v>10</v>
      </c>
      <c r="F484">
        <v>15060.387931853</v>
      </c>
    </row>
    <row r="485" spans="1:6" x14ac:dyDescent="0.35">
      <c r="A485" t="s">
        <v>97</v>
      </c>
      <c r="B485" t="s">
        <v>589</v>
      </c>
      <c r="C485" t="s">
        <v>122</v>
      </c>
      <c r="D485" t="s">
        <v>835</v>
      </c>
      <c r="E485">
        <v>15</v>
      </c>
      <c r="F485">
        <v>8854.3121348592595</v>
      </c>
    </row>
    <row r="486" spans="1:6" x14ac:dyDescent="0.35">
      <c r="A486" t="s">
        <v>97</v>
      </c>
      <c r="B486" t="s">
        <v>589</v>
      </c>
      <c r="C486" t="s">
        <v>122</v>
      </c>
      <c r="D486" t="s">
        <v>1064</v>
      </c>
      <c r="E486">
        <v>10</v>
      </c>
      <c r="F486">
        <v>7577.9766567001097</v>
      </c>
    </row>
    <row r="487" spans="1:6" x14ac:dyDescent="0.35">
      <c r="A487" t="s">
        <v>97</v>
      </c>
      <c r="B487" t="s">
        <v>589</v>
      </c>
      <c r="C487" t="s">
        <v>122</v>
      </c>
      <c r="D487" t="s">
        <v>1138</v>
      </c>
      <c r="E487">
        <v>10</v>
      </c>
      <c r="F487">
        <v>3078.4580780497799</v>
      </c>
    </row>
    <row r="488" spans="1:6" x14ac:dyDescent="0.35">
      <c r="A488" t="s">
        <v>97</v>
      </c>
      <c r="B488" t="s">
        <v>589</v>
      </c>
      <c r="C488" t="s">
        <v>122</v>
      </c>
      <c r="D488" t="s">
        <v>1139</v>
      </c>
      <c r="E488">
        <v>15</v>
      </c>
      <c r="F488">
        <v>1469.2263811620301</v>
      </c>
    </row>
    <row r="489" spans="1:6" x14ac:dyDescent="0.35">
      <c r="A489" t="s">
        <v>199</v>
      </c>
      <c r="B489" t="s">
        <v>591</v>
      </c>
      <c r="C489" t="s">
        <v>329</v>
      </c>
      <c r="D489" t="s">
        <v>376</v>
      </c>
      <c r="E489">
        <v>20</v>
      </c>
      <c r="F489">
        <v>725380.51</v>
      </c>
    </row>
    <row r="490" spans="1:6" x14ac:dyDescent="0.35">
      <c r="A490" t="s">
        <v>199</v>
      </c>
      <c r="B490" t="s">
        <v>591</v>
      </c>
      <c r="C490" t="s">
        <v>329</v>
      </c>
      <c r="D490" t="s">
        <v>821</v>
      </c>
      <c r="E490">
        <v>20</v>
      </c>
      <c r="F490">
        <v>290204.21399999998</v>
      </c>
    </row>
    <row r="491" spans="1:6" x14ac:dyDescent="0.35">
      <c r="A491" t="s">
        <v>199</v>
      </c>
      <c r="B491" t="s">
        <v>591</v>
      </c>
      <c r="C491" t="s">
        <v>329</v>
      </c>
      <c r="D491" t="s">
        <v>826</v>
      </c>
      <c r="E491">
        <v>20</v>
      </c>
      <c r="F491">
        <v>263637.44099999999</v>
      </c>
    </row>
    <row r="492" spans="1:6" x14ac:dyDescent="0.35">
      <c r="A492" t="s">
        <v>199</v>
      </c>
      <c r="B492" t="s">
        <v>591</v>
      </c>
      <c r="C492" t="s">
        <v>22</v>
      </c>
      <c r="D492" t="s">
        <v>818</v>
      </c>
      <c r="E492">
        <v>10</v>
      </c>
      <c r="F492">
        <v>253740.334</v>
      </c>
    </row>
    <row r="493" spans="1:6" x14ac:dyDescent="0.35">
      <c r="A493" t="s">
        <v>199</v>
      </c>
      <c r="B493" t="s">
        <v>591</v>
      </c>
      <c r="C493" t="s">
        <v>22</v>
      </c>
      <c r="D493" t="s">
        <v>830</v>
      </c>
      <c r="E493">
        <v>10</v>
      </c>
      <c r="F493">
        <v>194134.52100000001</v>
      </c>
    </row>
    <row r="494" spans="1:6" x14ac:dyDescent="0.35">
      <c r="A494" t="s">
        <v>199</v>
      </c>
      <c r="B494" t="s">
        <v>591</v>
      </c>
      <c r="C494" t="s">
        <v>23</v>
      </c>
      <c r="D494" t="s">
        <v>1132</v>
      </c>
      <c r="E494">
        <v>19</v>
      </c>
      <c r="F494">
        <v>32606.683700000001</v>
      </c>
    </row>
    <row r="495" spans="1:6" x14ac:dyDescent="0.35">
      <c r="A495" t="s">
        <v>199</v>
      </c>
      <c r="B495" t="s">
        <v>591</v>
      </c>
      <c r="C495" t="s">
        <v>22</v>
      </c>
      <c r="D495" t="s">
        <v>823</v>
      </c>
      <c r="E495">
        <v>6.9</v>
      </c>
      <c r="F495">
        <v>17541.5625</v>
      </c>
    </row>
    <row r="496" spans="1:6" x14ac:dyDescent="0.35">
      <c r="A496" t="s">
        <v>199</v>
      </c>
      <c r="B496" t="s">
        <v>591</v>
      </c>
      <c r="C496" t="s">
        <v>122</v>
      </c>
      <c r="D496" t="s">
        <v>367</v>
      </c>
      <c r="E496">
        <v>10</v>
      </c>
      <c r="F496">
        <v>6384.2155899999998</v>
      </c>
    </row>
    <row r="497" spans="1:6" x14ac:dyDescent="0.35">
      <c r="A497" t="s">
        <v>199</v>
      </c>
      <c r="B497" t="s">
        <v>591</v>
      </c>
      <c r="C497" t="s">
        <v>22</v>
      </c>
      <c r="D497" t="s">
        <v>825</v>
      </c>
      <c r="E497">
        <v>8</v>
      </c>
      <c r="F497">
        <v>5227.3856299999998</v>
      </c>
    </row>
    <row r="498" spans="1:6" x14ac:dyDescent="0.35">
      <c r="A498" t="s">
        <v>199</v>
      </c>
      <c r="B498" t="s">
        <v>591</v>
      </c>
      <c r="C498" t="s">
        <v>23</v>
      </c>
      <c r="D498" t="s">
        <v>833</v>
      </c>
      <c r="E498">
        <v>16</v>
      </c>
      <c r="F498">
        <v>4987.4008199999998</v>
      </c>
    </row>
    <row r="499" spans="1:6" x14ac:dyDescent="0.35">
      <c r="A499" t="s">
        <v>199</v>
      </c>
      <c r="B499" t="s">
        <v>591</v>
      </c>
      <c r="C499" t="s">
        <v>329</v>
      </c>
      <c r="D499" t="s">
        <v>836</v>
      </c>
      <c r="E499">
        <v>20</v>
      </c>
      <c r="F499">
        <v>3396.19328</v>
      </c>
    </row>
    <row r="500" spans="1:6" x14ac:dyDescent="0.35">
      <c r="A500" t="s">
        <v>199</v>
      </c>
      <c r="B500" t="s">
        <v>591</v>
      </c>
      <c r="C500" t="s">
        <v>23</v>
      </c>
      <c r="D500" t="s">
        <v>371</v>
      </c>
      <c r="E500">
        <v>11</v>
      </c>
      <c r="F500">
        <v>1446.94876</v>
      </c>
    </row>
    <row r="501" spans="1:6" x14ac:dyDescent="0.35">
      <c r="A501" t="s">
        <v>199</v>
      </c>
      <c r="B501" t="s">
        <v>591</v>
      </c>
      <c r="C501" t="s">
        <v>329</v>
      </c>
      <c r="D501" t="s">
        <v>834</v>
      </c>
      <c r="E501">
        <v>20</v>
      </c>
      <c r="F501">
        <v>1348.3736699999999</v>
      </c>
    </row>
    <row r="502" spans="1:6" x14ac:dyDescent="0.35">
      <c r="A502" t="s">
        <v>199</v>
      </c>
      <c r="B502" t="s">
        <v>591</v>
      </c>
      <c r="C502" t="s">
        <v>122</v>
      </c>
      <c r="D502" t="s">
        <v>838</v>
      </c>
      <c r="E502">
        <v>10</v>
      </c>
      <c r="F502">
        <v>668.480143</v>
      </c>
    </row>
    <row r="503" spans="1:6" x14ac:dyDescent="0.35">
      <c r="A503" t="s">
        <v>199</v>
      </c>
      <c r="B503" t="s">
        <v>591</v>
      </c>
      <c r="C503" t="s">
        <v>122</v>
      </c>
      <c r="D503" t="s">
        <v>835</v>
      </c>
      <c r="E503">
        <v>15</v>
      </c>
      <c r="F503">
        <v>230.647784</v>
      </c>
    </row>
    <row r="504" spans="1:6" x14ac:dyDescent="0.35">
      <c r="A504" t="s">
        <v>199</v>
      </c>
      <c r="B504" t="s">
        <v>591</v>
      </c>
      <c r="C504" t="s">
        <v>122</v>
      </c>
      <c r="D504" t="s">
        <v>839</v>
      </c>
      <c r="E504">
        <v>10</v>
      </c>
      <c r="F504">
        <v>172.24485100000001</v>
      </c>
    </row>
    <row r="505" spans="1:6" x14ac:dyDescent="0.35">
      <c r="A505" t="s">
        <v>199</v>
      </c>
      <c r="B505" t="s">
        <v>591</v>
      </c>
      <c r="C505" t="s">
        <v>22</v>
      </c>
      <c r="D505" t="s">
        <v>818</v>
      </c>
      <c r="E505">
        <v>10</v>
      </c>
      <c r="F505">
        <v>637132.36104787502</v>
      </c>
    </row>
    <row r="506" spans="1:6" x14ac:dyDescent="0.35">
      <c r="A506" t="s">
        <v>199</v>
      </c>
      <c r="B506" t="s">
        <v>591</v>
      </c>
      <c r="C506" t="s">
        <v>23</v>
      </c>
      <c r="D506" t="s">
        <v>819</v>
      </c>
      <c r="E506">
        <v>18</v>
      </c>
      <c r="F506">
        <v>366228.98780841602</v>
      </c>
    </row>
    <row r="507" spans="1:6" x14ac:dyDescent="0.35">
      <c r="A507" t="s">
        <v>199</v>
      </c>
      <c r="B507" t="s">
        <v>591</v>
      </c>
      <c r="C507" t="s">
        <v>329</v>
      </c>
      <c r="D507" t="s">
        <v>376</v>
      </c>
      <c r="E507">
        <v>20</v>
      </c>
      <c r="F507">
        <v>201427.831169588</v>
      </c>
    </row>
    <row r="508" spans="1:6" x14ac:dyDescent="0.35">
      <c r="A508" t="s">
        <v>199</v>
      </c>
      <c r="B508" t="s">
        <v>591</v>
      </c>
      <c r="C508" t="s">
        <v>23</v>
      </c>
      <c r="D508" t="s">
        <v>820</v>
      </c>
      <c r="E508">
        <v>20</v>
      </c>
      <c r="F508">
        <v>146716.95833333299</v>
      </c>
    </row>
    <row r="509" spans="1:6" x14ac:dyDescent="0.35">
      <c r="A509" t="s">
        <v>199</v>
      </c>
      <c r="B509" t="s">
        <v>591</v>
      </c>
      <c r="C509" t="s">
        <v>329</v>
      </c>
      <c r="D509" t="s">
        <v>821</v>
      </c>
      <c r="E509">
        <v>20</v>
      </c>
      <c r="F509">
        <v>144751.82403754201</v>
      </c>
    </row>
    <row r="510" spans="1:6" x14ac:dyDescent="0.35">
      <c r="A510" t="s">
        <v>199</v>
      </c>
      <c r="B510" t="s">
        <v>591</v>
      </c>
      <c r="C510" t="s">
        <v>23</v>
      </c>
      <c r="D510" t="s">
        <v>371</v>
      </c>
      <c r="E510">
        <v>11</v>
      </c>
      <c r="F510">
        <v>75992.080584939205</v>
      </c>
    </row>
    <row r="511" spans="1:6" x14ac:dyDescent="0.35">
      <c r="A511" t="s">
        <v>199</v>
      </c>
      <c r="B511" t="s">
        <v>591</v>
      </c>
      <c r="C511" t="s">
        <v>23</v>
      </c>
      <c r="D511" t="s">
        <v>752</v>
      </c>
      <c r="E511">
        <v>19</v>
      </c>
      <c r="F511">
        <v>73746.795140456205</v>
      </c>
    </row>
    <row r="512" spans="1:6" x14ac:dyDescent="0.35">
      <c r="A512" t="s">
        <v>199</v>
      </c>
      <c r="B512" t="s">
        <v>591</v>
      </c>
      <c r="C512" t="s">
        <v>23</v>
      </c>
      <c r="D512" t="s">
        <v>822</v>
      </c>
      <c r="E512">
        <v>20</v>
      </c>
      <c r="F512">
        <v>53328.446096595799</v>
      </c>
    </row>
    <row r="513" spans="1:6" x14ac:dyDescent="0.35">
      <c r="A513" t="s">
        <v>199</v>
      </c>
      <c r="B513" t="s">
        <v>591</v>
      </c>
      <c r="C513" t="s">
        <v>22</v>
      </c>
      <c r="D513" t="s">
        <v>823</v>
      </c>
      <c r="E513">
        <v>6.9</v>
      </c>
      <c r="F513">
        <v>48732.799500000001</v>
      </c>
    </row>
    <row r="514" spans="1:6" x14ac:dyDescent="0.35">
      <c r="A514" t="s">
        <v>199</v>
      </c>
      <c r="B514" t="s">
        <v>591</v>
      </c>
      <c r="C514" t="s">
        <v>748</v>
      </c>
      <c r="D514" t="s">
        <v>824</v>
      </c>
      <c r="E514">
        <v>17</v>
      </c>
      <c r="F514">
        <v>43046</v>
      </c>
    </row>
    <row r="515" spans="1:6" x14ac:dyDescent="0.35">
      <c r="A515" t="s">
        <v>199</v>
      </c>
      <c r="B515" t="s">
        <v>591</v>
      </c>
      <c r="C515" t="s">
        <v>22</v>
      </c>
      <c r="D515" t="s">
        <v>825</v>
      </c>
      <c r="E515">
        <v>8</v>
      </c>
      <c r="F515">
        <v>40136.264437500002</v>
      </c>
    </row>
    <row r="516" spans="1:6" x14ac:dyDescent="0.35">
      <c r="A516" t="s">
        <v>199</v>
      </c>
      <c r="B516" t="s">
        <v>591</v>
      </c>
      <c r="C516" t="s">
        <v>329</v>
      </c>
      <c r="D516" t="s">
        <v>826</v>
      </c>
      <c r="E516">
        <v>20</v>
      </c>
      <c r="F516">
        <v>23849.259289645601</v>
      </c>
    </row>
    <row r="517" spans="1:6" x14ac:dyDescent="0.35">
      <c r="A517" t="s">
        <v>199</v>
      </c>
      <c r="B517" t="s">
        <v>591</v>
      </c>
      <c r="C517" t="s">
        <v>329</v>
      </c>
      <c r="D517" t="s">
        <v>827</v>
      </c>
      <c r="E517">
        <v>20</v>
      </c>
      <c r="F517">
        <v>23536.807355023499</v>
      </c>
    </row>
    <row r="518" spans="1:6" x14ac:dyDescent="0.35">
      <c r="A518" t="s">
        <v>199</v>
      </c>
      <c r="B518" t="s">
        <v>591</v>
      </c>
      <c r="C518" t="s">
        <v>23</v>
      </c>
      <c r="D518" t="s">
        <v>828</v>
      </c>
      <c r="E518">
        <v>18</v>
      </c>
      <c r="F518">
        <v>23187.773249012698</v>
      </c>
    </row>
    <row r="519" spans="1:6" x14ac:dyDescent="0.35">
      <c r="A519" t="s">
        <v>199</v>
      </c>
      <c r="B519" t="s">
        <v>591</v>
      </c>
      <c r="C519" t="s">
        <v>23</v>
      </c>
      <c r="D519" t="s">
        <v>829</v>
      </c>
      <c r="E519">
        <v>16</v>
      </c>
      <c r="F519">
        <v>20871.189957631599</v>
      </c>
    </row>
    <row r="520" spans="1:6" x14ac:dyDescent="0.35">
      <c r="A520" t="s">
        <v>199</v>
      </c>
      <c r="B520" t="s">
        <v>591</v>
      </c>
      <c r="C520" t="s">
        <v>22</v>
      </c>
      <c r="D520" t="s">
        <v>830</v>
      </c>
      <c r="E520">
        <v>10</v>
      </c>
      <c r="F520">
        <v>16596.329377950002</v>
      </c>
    </row>
    <row r="521" spans="1:6" x14ac:dyDescent="0.35">
      <c r="A521" t="s">
        <v>199</v>
      </c>
      <c r="B521" t="s">
        <v>591</v>
      </c>
      <c r="C521" t="s">
        <v>748</v>
      </c>
      <c r="D521" t="s">
        <v>831</v>
      </c>
      <c r="E521">
        <v>12</v>
      </c>
      <c r="F521">
        <v>12477.9149071419</v>
      </c>
    </row>
    <row r="522" spans="1:6" x14ac:dyDescent="0.35">
      <c r="A522" t="s">
        <v>199</v>
      </c>
      <c r="B522" t="s">
        <v>591</v>
      </c>
      <c r="C522" t="s">
        <v>23</v>
      </c>
      <c r="D522" t="s">
        <v>832</v>
      </c>
      <c r="E522">
        <v>3</v>
      </c>
      <c r="F522">
        <v>6631.2719020260802</v>
      </c>
    </row>
    <row r="523" spans="1:6" x14ac:dyDescent="0.35">
      <c r="A523" t="s">
        <v>199</v>
      </c>
      <c r="B523" t="s">
        <v>591</v>
      </c>
      <c r="C523" t="s">
        <v>23</v>
      </c>
      <c r="D523" t="s">
        <v>833</v>
      </c>
      <c r="E523">
        <v>16</v>
      </c>
      <c r="F523">
        <v>5580.0685474479997</v>
      </c>
    </row>
    <row r="524" spans="1:6" x14ac:dyDescent="0.35">
      <c r="A524" t="s">
        <v>199</v>
      </c>
      <c r="B524" t="s">
        <v>591</v>
      </c>
      <c r="C524" t="s">
        <v>329</v>
      </c>
      <c r="D524" t="s">
        <v>834</v>
      </c>
      <c r="E524">
        <v>20</v>
      </c>
      <c r="F524">
        <v>5384.9236399987903</v>
      </c>
    </row>
    <row r="525" spans="1:6" x14ac:dyDescent="0.35">
      <c r="A525" t="s">
        <v>199</v>
      </c>
      <c r="B525" t="s">
        <v>591</v>
      </c>
      <c r="C525" t="s">
        <v>122</v>
      </c>
      <c r="D525" t="s">
        <v>835</v>
      </c>
      <c r="E525">
        <v>15</v>
      </c>
      <c r="F525">
        <v>4864.9286611479301</v>
      </c>
    </row>
    <row r="526" spans="1:6" x14ac:dyDescent="0.35">
      <c r="A526" t="s">
        <v>199</v>
      </c>
      <c r="B526" t="s">
        <v>591</v>
      </c>
      <c r="C526" t="s">
        <v>329</v>
      </c>
      <c r="D526" t="s">
        <v>836</v>
      </c>
      <c r="E526">
        <v>20</v>
      </c>
      <c r="F526">
        <v>1760.9771128673599</v>
      </c>
    </row>
    <row r="527" spans="1:6" x14ac:dyDescent="0.35">
      <c r="A527" t="s">
        <v>199</v>
      </c>
      <c r="B527" t="s">
        <v>591</v>
      </c>
      <c r="C527" t="s">
        <v>122</v>
      </c>
      <c r="D527" t="s">
        <v>367</v>
      </c>
      <c r="E527">
        <v>10</v>
      </c>
      <c r="F527">
        <v>1051.85123254001</v>
      </c>
    </row>
    <row r="528" spans="1:6" x14ac:dyDescent="0.35">
      <c r="A528" t="s">
        <v>199</v>
      </c>
      <c r="B528" t="s">
        <v>591</v>
      </c>
      <c r="C528" t="s">
        <v>23</v>
      </c>
      <c r="D528" t="s">
        <v>837</v>
      </c>
      <c r="E528">
        <v>6</v>
      </c>
      <c r="F528">
        <v>920</v>
      </c>
    </row>
    <row r="529" spans="1:6" x14ac:dyDescent="0.35">
      <c r="A529" t="s">
        <v>199</v>
      </c>
      <c r="B529" t="s">
        <v>591</v>
      </c>
      <c r="C529" t="s">
        <v>748</v>
      </c>
      <c r="D529" t="s">
        <v>753</v>
      </c>
      <c r="E529">
        <v>22</v>
      </c>
      <c r="F529">
        <v>577.20000000000005</v>
      </c>
    </row>
    <row r="530" spans="1:6" x14ac:dyDescent="0.35">
      <c r="A530" t="s">
        <v>199</v>
      </c>
      <c r="B530" t="s">
        <v>591</v>
      </c>
      <c r="C530" t="s">
        <v>122</v>
      </c>
      <c r="D530" t="s">
        <v>838</v>
      </c>
      <c r="E530">
        <v>10</v>
      </c>
      <c r="F530">
        <v>287.24899502697201</v>
      </c>
    </row>
    <row r="531" spans="1:6" x14ac:dyDescent="0.35">
      <c r="A531" t="s">
        <v>199</v>
      </c>
      <c r="B531" t="s">
        <v>591</v>
      </c>
      <c r="C531" t="s">
        <v>122</v>
      </c>
      <c r="D531" t="s">
        <v>839</v>
      </c>
      <c r="E531">
        <v>10</v>
      </c>
      <c r="F531">
        <v>206.55525443512701</v>
      </c>
    </row>
    <row r="532" spans="1:6" x14ac:dyDescent="0.35">
      <c r="A532" t="s">
        <v>199</v>
      </c>
      <c r="B532" t="s">
        <v>591</v>
      </c>
      <c r="C532" t="s">
        <v>748</v>
      </c>
      <c r="D532" t="s">
        <v>749</v>
      </c>
      <c r="E532">
        <v>17</v>
      </c>
      <c r="F532">
        <v>125.6</v>
      </c>
    </row>
    <row r="533" spans="1:6" x14ac:dyDescent="0.35">
      <c r="A533" t="s">
        <v>199</v>
      </c>
      <c r="B533" t="s">
        <v>591</v>
      </c>
      <c r="C533" t="s">
        <v>23</v>
      </c>
      <c r="D533" t="s">
        <v>840</v>
      </c>
      <c r="E533">
        <v>25</v>
      </c>
      <c r="F533">
        <v>0</v>
      </c>
    </row>
    <row r="534" spans="1:6" x14ac:dyDescent="0.35">
      <c r="A534" t="s">
        <v>199</v>
      </c>
      <c r="B534" t="s">
        <v>591</v>
      </c>
      <c r="C534" t="s">
        <v>23</v>
      </c>
      <c r="D534" t="s">
        <v>841</v>
      </c>
      <c r="E534">
        <v>25</v>
      </c>
      <c r="F534">
        <v>0</v>
      </c>
    </row>
    <row r="535" spans="1:6" x14ac:dyDescent="0.35">
      <c r="A535" t="s">
        <v>199</v>
      </c>
      <c r="B535" t="s">
        <v>591</v>
      </c>
      <c r="C535" t="s">
        <v>23</v>
      </c>
      <c r="D535" t="s">
        <v>842</v>
      </c>
      <c r="E535">
        <v>20</v>
      </c>
      <c r="F535">
        <v>0</v>
      </c>
    </row>
    <row r="536" spans="1:6" x14ac:dyDescent="0.35">
      <c r="A536" t="s">
        <v>199</v>
      </c>
      <c r="B536" t="s">
        <v>591</v>
      </c>
      <c r="C536" t="s">
        <v>122</v>
      </c>
      <c r="D536" t="s">
        <v>843</v>
      </c>
      <c r="E536">
        <v>13</v>
      </c>
      <c r="F536">
        <v>0</v>
      </c>
    </row>
    <row r="537" spans="1:6" x14ac:dyDescent="0.35">
      <c r="A537" t="s">
        <v>198</v>
      </c>
      <c r="B537" t="s">
        <v>542</v>
      </c>
      <c r="C537" t="s">
        <v>22</v>
      </c>
      <c r="D537" t="s">
        <v>1140</v>
      </c>
      <c r="E537">
        <v>12.9171881118884</v>
      </c>
      <c r="F537">
        <v>185729103.60325801</v>
      </c>
    </row>
    <row r="538" spans="1:6" x14ac:dyDescent="0.35">
      <c r="A538" t="s">
        <v>198</v>
      </c>
      <c r="B538" t="s">
        <v>542</v>
      </c>
      <c r="C538" t="s">
        <v>22</v>
      </c>
      <c r="D538" t="s">
        <v>846</v>
      </c>
      <c r="E538">
        <v>10</v>
      </c>
      <c r="F538">
        <v>12721423.8995947</v>
      </c>
    </row>
    <row r="539" spans="1:6" x14ac:dyDescent="0.35">
      <c r="A539" t="s">
        <v>198</v>
      </c>
      <c r="B539" t="s">
        <v>542</v>
      </c>
      <c r="C539" t="s">
        <v>24</v>
      </c>
      <c r="D539" t="s">
        <v>352</v>
      </c>
      <c r="E539">
        <v>15</v>
      </c>
      <c r="F539">
        <v>2608928</v>
      </c>
    </row>
    <row r="540" spans="1:6" x14ac:dyDescent="0.35">
      <c r="A540" t="s">
        <v>198</v>
      </c>
      <c r="B540" t="s">
        <v>542</v>
      </c>
      <c r="C540" t="s">
        <v>22</v>
      </c>
      <c r="D540" t="s">
        <v>1141</v>
      </c>
      <c r="E540">
        <v>7</v>
      </c>
      <c r="F540">
        <v>2466353.8539504702</v>
      </c>
    </row>
    <row r="541" spans="1:6" x14ac:dyDescent="0.35">
      <c r="A541" t="s">
        <v>198</v>
      </c>
      <c r="B541" t="s">
        <v>542</v>
      </c>
      <c r="C541" t="s">
        <v>22</v>
      </c>
      <c r="D541" t="s">
        <v>1142</v>
      </c>
      <c r="E541">
        <v>15</v>
      </c>
      <c r="F541">
        <v>2067872.5084281401</v>
      </c>
    </row>
    <row r="542" spans="1:6" x14ac:dyDescent="0.35">
      <c r="A542" t="s">
        <v>198</v>
      </c>
      <c r="B542" t="s">
        <v>542</v>
      </c>
      <c r="C542" t="s">
        <v>24</v>
      </c>
      <c r="D542" t="s">
        <v>1143</v>
      </c>
      <c r="E542">
        <v>13</v>
      </c>
      <c r="F542">
        <v>1976107</v>
      </c>
    </row>
    <row r="543" spans="1:6" x14ac:dyDescent="0.35">
      <c r="A543" t="s">
        <v>198</v>
      </c>
      <c r="B543" t="s">
        <v>542</v>
      </c>
      <c r="C543" t="s">
        <v>24</v>
      </c>
      <c r="D543" t="s">
        <v>354</v>
      </c>
      <c r="E543">
        <v>10</v>
      </c>
      <c r="F543">
        <v>1919246.3499825001</v>
      </c>
    </row>
    <row r="544" spans="1:6" x14ac:dyDescent="0.35">
      <c r="A544" t="s">
        <v>198</v>
      </c>
      <c r="B544" t="s">
        <v>542</v>
      </c>
      <c r="C544" t="s">
        <v>1087</v>
      </c>
      <c r="D544" t="s">
        <v>369</v>
      </c>
      <c r="E544">
        <v>10</v>
      </c>
      <c r="F544">
        <v>1522571.2320000001</v>
      </c>
    </row>
    <row r="545" spans="1:6" x14ac:dyDescent="0.35">
      <c r="A545" t="s">
        <v>198</v>
      </c>
      <c r="B545" t="s">
        <v>542</v>
      </c>
      <c r="C545" t="s">
        <v>23</v>
      </c>
      <c r="D545" t="s">
        <v>906</v>
      </c>
      <c r="E545">
        <v>11</v>
      </c>
      <c r="F545">
        <v>1519107.88042851</v>
      </c>
    </row>
    <row r="546" spans="1:6" x14ac:dyDescent="0.35">
      <c r="A546" t="s">
        <v>198</v>
      </c>
      <c r="B546" t="s">
        <v>542</v>
      </c>
      <c r="C546" t="s">
        <v>23</v>
      </c>
      <c r="D546" t="s">
        <v>1144</v>
      </c>
      <c r="E546">
        <v>10</v>
      </c>
      <c r="F546">
        <v>1394849.3713928401</v>
      </c>
    </row>
    <row r="547" spans="1:6" x14ac:dyDescent="0.35">
      <c r="A547" t="s">
        <v>198</v>
      </c>
      <c r="B547" t="s">
        <v>542</v>
      </c>
      <c r="C547" t="s">
        <v>25</v>
      </c>
      <c r="D547" t="s">
        <v>1145</v>
      </c>
      <c r="E547">
        <v>13</v>
      </c>
      <c r="F547">
        <v>1340469</v>
      </c>
    </row>
    <row r="548" spans="1:6" x14ac:dyDescent="0.35">
      <c r="A548" t="s">
        <v>198</v>
      </c>
      <c r="B548" t="s">
        <v>542</v>
      </c>
      <c r="C548" t="s">
        <v>22</v>
      </c>
      <c r="D548" t="s">
        <v>1146</v>
      </c>
      <c r="E548">
        <v>6.8</v>
      </c>
      <c r="F548">
        <v>1308635.50390967</v>
      </c>
    </row>
    <row r="549" spans="1:6" x14ac:dyDescent="0.35">
      <c r="A549" t="s">
        <v>198</v>
      </c>
      <c r="B549" t="s">
        <v>542</v>
      </c>
      <c r="C549" t="s">
        <v>24</v>
      </c>
      <c r="D549" t="s">
        <v>496</v>
      </c>
      <c r="E549">
        <v>8.6177180282661094</v>
      </c>
      <c r="F549">
        <v>1183357.0054800001</v>
      </c>
    </row>
    <row r="550" spans="1:6" x14ac:dyDescent="0.35">
      <c r="A550" t="s">
        <v>198</v>
      </c>
      <c r="B550" t="s">
        <v>542</v>
      </c>
      <c r="C550" t="s">
        <v>24</v>
      </c>
      <c r="D550" t="s">
        <v>366</v>
      </c>
      <c r="E550">
        <v>5</v>
      </c>
      <c r="F550">
        <v>919317.5</v>
      </c>
    </row>
    <row r="551" spans="1:6" x14ac:dyDescent="0.35">
      <c r="A551" t="s">
        <v>198</v>
      </c>
      <c r="B551" t="s">
        <v>542</v>
      </c>
      <c r="C551" t="s">
        <v>23</v>
      </c>
      <c r="D551" t="s">
        <v>1147</v>
      </c>
      <c r="E551">
        <v>15</v>
      </c>
      <c r="F551">
        <v>820301.78899809904</v>
      </c>
    </row>
    <row r="552" spans="1:6" x14ac:dyDescent="0.35">
      <c r="A552" t="s">
        <v>198</v>
      </c>
      <c r="B552" t="s">
        <v>542</v>
      </c>
      <c r="C552" t="s">
        <v>24</v>
      </c>
      <c r="D552" t="s">
        <v>360</v>
      </c>
      <c r="E552">
        <v>4</v>
      </c>
      <c r="F552">
        <v>354483</v>
      </c>
    </row>
    <row r="553" spans="1:6" x14ac:dyDescent="0.35">
      <c r="A553" t="s">
        <v>198</v>
      </c>
      <c r="B553" t="s">
        <v>542</v>
      </c>
      <c r="C553" t="s">
        <v>23</v>
      </c>
      <c r="D553" t="s">
        <v>1148</v>
      </c>
      <c r="E553">
        <v>10</v>
      </c>
      <c r="F553">
        <v>324478.89230769197</v>
      </c>
    </row>
    <row r="554" spans="1:6" x14ac:dyDescent="0.35">
      <c r="A554" t="s">
        <v>198</v>
      </c>
      <c r="B554" t="s">
        <v>542</v>
      </c>
      <c r="C554" t="s">
        <v>23</v>
      </c>
      <c r="D554" t="s">
        <v>1149</v>
      </c>
      <c r="E554">
        <v>7</v>
      </c>
      <c r="F554">
        <v>304772.43052040401</v>
      </c>
    </row>
    <row r="555" spans="1:6" x14ac:dyDescent="0.35">
      <c r="A555" t="s">
        <v>198</v>
      </c>
      <c r="B555" t="s">
        <v>542</v>
      </c>
      <c r="C555" t="s">
        <v>23</v>
      </c>
      <c r="D555" t="s">
        <v>1150</v>
      </c>
      <c r="E555">
        <v>2</v>
      </c>
      <c r="F555">
        <v>293552.77800786798</v>
      </c>
    </row>
    <row r="556" spans="1:6" x14ac:dyDescent="0.35">
      <c r="A556" t="s">
        <v>198</v>
      </c>
      <c r="B556" t="s">
        <v>542</v>
      </c>
      <c r="C556" t="s">
        <v>23</v>
      </c>
      <c r="D556" t="s">
        <v>941</v>
      </c>
      <c r="E556">
        <v>10</v>
      </c>
      <c r="F556">
        <v>257436.09215999901</v>
      </c>
    </row>
    <row r="557" spans="1:6" x14ac:dyDescent="0.35">
      <c r="A557" t="s">
        <v>198</v>
      </c>
      <c r="B557" t="s">
        <v>542</v>
      </c>
      <c r="C557" t="s">
        <v>25</v>
      </c>
      <c r="D557" t="s">
        <v>362</v>
      </c>
      <c r="E557">
        <v>10</v>
      </c>
      <c r="F557">
        <v>248644.03200000001</v>
      </c>
    </row>
    <row r="558" spans="1:6" x14ac:dyDescent="0.35">
      <c r="A558" t="s">
        <v>198</v>
      </c>
      <c r="B558" t="s">
        <v>542</v>
      </c>
      <c r="C558" t="s">
        <v>23</v>
      </c>
      <c r="D558" t="s">
        <v>504</v>
      </c>
      <c r="E558">
        <v>3</v>
      </c>
      <c r="F558">
        <v>246798.552694857</v>
      </c>
    </row>
    <row r="559" spans="1:6" x14ac:dyDescent="0.35">
      <c r="A559" t="s">
        <v>198</v>
      </c>
      <c r="B559" t="s">
        <v>542</v>
      </c>
      <c r="C559" t="s">
        <v>25</v>
      </c>
      <c r="D559" t="s">
        <v>1151</v>
      </c>
      <c r="E559">
        <v>2</v>
      </c>
      <c r="F559">
        <v>240787.45600000001</v>
      </c>
    </row>
    <row r="560" spans="1:6" x14ac:dyDescent="0.35">
      <c r="A560" t="s">
        <v>198</v>
      </c>
      <c r="B560" t="s">
        <v>542</v>
      </c>
      <c r="C560" t="s">
        <v>23</v>
      </c>
      <c r="D560" t="s">
        <v>1152</v>
      </c>
      <c r="E560">
        <v>15</v>
      </c>
      <c r="F560">
        <v>220083.12464301099</v>
      </c>
    </row>
    <row r="561" spans="1:6" x14ac:dyDescent="0.35">
      <c r="A561" t="s">
        <v>198</v>
      </c>
      <c r="B561" t="s">
        <v>542</v>
      </c>
      <c r="C561" t="s">
        <v>25</v>
      </c>
      <c r="D561" t="s">
        <v>359</v>
      </c>
      <c r="E561">
        <v>15</v>
      </c>
      <c r="F561">
        <v>200135.20800000001</v>
      </c>
    </row>
    <row r="562" spans="1:6" x14ac:dyDescent="0.35">
      <c r="A562" t="s">
        <v>198</v>
      </c>
      <c r="B562" t="s">
        <v>542</v>
      </c>
      <c r="C562" t="s">
        <v>24</v>
      </c>
      <c r="D562" t="s">
        <v>363</v>
      </c>
      <c r="E562">
        <v>8</v>
      </c>
      <c r="F562">
        <v>133839</v>
      </c>
    </row>
    <row r="563" spans="1:6" x14ac:dyDescent="0.35">
      <c r="A563" t="s">
        <v>198</v>
      </c>
      <c r="B563" t="s">
        <v>542</v>
      </c>
      <c r="C563" t="s">
        <v>23</v>
      </c>
      <c r="D563" t="s">
        <v>505</v>
      </c>
      <c r="E563">
        <v>5</v>
      </c>
      <c r="F563">
        <v>120782.591</v>
      </c>
    </row>
    <row r="564" spans="1:6" x14ac:dyDescent="0.35">
      <c r="A564" t="s">
        <v>198</v>
      </c>
      <c r="B564" t="s">
        <v>542</v>
      </c>
      <c r="C564" t="s">
        <v>22</v>
      </c>
      <c r="D564" t="s">
        <v>761</v>
      </c>
      <c r="E564">
        <v>5</v>
      </c>
      <c r="F564">
        <v>114108.328134</v>
      </c>
    </row>
    <row r="565" spans="1:6" x14ac:dyDescent="0.35">
      <c r="A565" t="s">
        <v>198</v>
      </c>
      <c r="B565" t="s">
        <v>542</v>
      </c>
      <c r="C565" t="s">
        <v>24</v>
      </c>
      <c r="D565" t="s">
        <v>364</v>
      </c>
      <c r="E565">
        <v>5</v>
      </c>
      <c r="F565">
        <v>57481.291799999999</v>
      </c>
    </row>
    <row r="566" spans="1:6" x14ac:dyDescent="0.35">
      <c r="A566" t="s">
        <v>198</v>
      </c>
      <c r="B566" t="s">
        <v>542</v>
      </c>
      <c r="C566" t="s">
        <v>122</v>
      </c>
      <c r="D566" t="s">
        <v>1153</v>
      </c>
      <c r="E566">
        <v>10</v>
      </c>
      <c r="F566">
        <v>56957.581839104801</v>
      </c>
    </row>
    <row r="567" spans="1:6" x14ac:dyDescent="0.35">
      <c r="A567" t="s">
        <v>198</v>
      </c>
      <c r="B567" t="s">
        <v>542</v>
      </c>
      <c r="C567" t="s">
        <v>232</v>
      </c>
      <c r="D567" t="s">
        <v>1154</v>
      </c>
      <c r="E567">
        <v>20</v>
      </c>
      <c r="F567">
        <v>38486.5</v>
      </c>
    </row>
    <row r="568" spans="1:6" x14ac:dyDescent="0.35">
      <c r="A568" t="s">
        <v>198</v>
      </c>
      <c r="B568" t="s">
        <v>542</v>
      </c>
      <c r="C568" t="s">
        <v>24</v>
      </c>
      <c r="D568" t="s">
        <v>483</v>
      </c>
      <c r="E568">
        <v>10</v>
      </c>
      <c r="F568">
        <v>35036</v>
      </c>
    </row>
    <row r="569" spans="1:6" x14ac:dyDescent="0.35">
      <c r="A569" t="s">
        <v>198</v>
      </c>
      <c r="B569" t="s">
        <v>542</v>
      </c>
      <c r="C569" t="s">
        <v>23</v>
      </c>
      <c r="D569" t="s">
        <v>1155</v>
      </c>
      <c r="E569">
        <v>5</v>
      </c>
      <c r="F569">
        <v>28503.078979999998</v>
      </c>
    </row>
    <row r="570" spans="1:6" x14ac:dyDescent="0.35">
      <c r="A570" t="s">
        <v>198</v>
      </c>
      <c r="B570" t="s">
        <v>542</v>
      </c>
      <c r="C570" t="s">
        <v>122</v>
      </c>
      <c r="D570" t="s">
        <v>365</v>
      </c>
      <c r="E570">
        <v>5</v>
      </c>
      <c r="F570">
        <v>21137.489603289301</v>
      </c>
    </row>
    <row r="571" spans="1:6" x14ac:dyDescent="0.35">
      <c r="A571" t="s">
        <v>198</v>
      </c>
      <c r="B571" t="s">
        <v>542</v>
      </c>
      <c r="C571" t="s">
        <v>25</v>
      </c>
      <c r="D571" t="s">
        <v>1156</v>
      </c>
      <c r="E571">
        <v>10</v>
      </c>
      <c r="F571">
        <v>15258.65</v>
      </c>
    </row>
    <row r="572" spans="1:6" x14ac:dyDescent="0.35">
      <c r="A572" t="s">
        <v>198</v>
      </c>
      <c r="B572" t="s">
        <v>542</v>
      </c>
      <c r="C572" t="s">
        <v>23</v>
      </c>
      <c r="D572" t="s">
        <v>1157</v>
      </c>
      <c r="E572">
        <v>15</v>
      </c>
      <c r="F572">
        <v>8932.6955743243198</v>
      </c>
    </row>
    <row r="573" spans="1:6" x14ac:dyDescent="0.35">
      <c r="A573" t="s">
        <v>198</v>
      </c>
      <c r="B573" t="s">
        <v>542</v>
      </c>
      <c r="C573" t="s">
        <v>23</v>
      </c>
      <c r="D573" t="s">
        <v>882</v>
      </c>
      <c r="E573">
        <v>15</v>
      </c>
      <c r="F573">
        <v>3059</v>
      </c>
    </row>
    <row r="574" spans="1:6" x14ac:dyDescent="0.35">
      <c r="A574" t="s">
        <v>198</v>
      </c>
      <c r="B574" t="s">
        <v>542</v>
      </c>
      <c r="C574" t="s">
        <v>24</v>
      </c>
      <c r="D574" t="s">
        <v>368</v>
      </c>
      <c r="E574">
        <v>12</v>
      </c>
      <c r="F574">
        <v>2673.63</v>
      </c>
    </row>
    <row r="575" spans="1:6" x14ac:dyDescent="0.35">
      <c r="A575" t="s">
        <v>198</v>
      </c>
      <c r="B575" t="s">
        <v>542</v>
      </c>
      <c r="C575" t="s">
        <v>25</v>
      </c>
      <c r="D575" t="s">
        <v>1158</v>
      </c>
      <c r="E575">
        <v>13</v>
      </c>
      <c r="F575">
        <v>2414.1450666666701</v>
      </c>
    </row>
    <row r="576" spans="1:6" x14ac:dyDescent="0.35">
      <c r="A576" t="s">
        <v>198</v>
      </c>
      <c r="B576" t="s">
        <v>542</v>
      </c>
      <c r="C576" t="s">
        <v>25</v>
      </c>
      <c r="D576" t="s">
        <v>1159</v>
      </c>
      <c r="E576">
        <v>5</v>
      </c>
      <c r="F576">
        <v>1513.616</v>
      </c>
    </row>
    <row r="577" spans="1:6" x14ac:dyDescent="0.35">
      <c r="A577" t="s">
        <v>198</v>
      </c>
      <c r="B577" t="s">
        <v>542</v>
      </c>
      <c r="C577" t="s">
        <v>122</v>
      </c>
      <c r="D577" t="s">
        <v>1160</v>
      </c>
      <c r="E577">
        <v>10</v>
      </c>
      <c r="F577">
        <v>653.33845549475996</v>
      </c>
    </row>
    <row r="578" spans="1:6" x14ac:dyDescent="0.35">
      <c r="A578" t="s">
        <v>563</v>
      </c>
      <c r="B578" t="s">
        <v>266</v>
      </c>
      <c r="C578" t="s">
        <v>122</v>
      </c>
      <c r="D578" t="s">
        <v>1161</v>
      </c>
      <c r="E578">
        <v>5</v>
      </c>
      <c r="F578">
        <v>1341233.9399747399</v>
      </c>
    </row>
    <row r="579" spans="1:6" x14ac:dyDescent="0.35">
      <c r="A579" t="s">
        <v>563</v>
      </c>
      <c r="B579" t="s">
        <v>266</v>
      </c>
      <c r="C579" t="s">
        <v>22</v>
      </c>
      <c r="D579" t="s">
        <v>1162</v>
      </c>
      <c r="E579">
        <v>8.4631008801624894</v>
      </c>
      <c r="F579">
        <v>1110040.78054478</v>
      </c>
    </row>
    <row r="580" spans="1:6" x14ac:dyDescent="0.35">
      <c r="A580" t="s">
        <v>563</v>
      </c>
      <c r="B580" t="s">
        <v>266</v>
      </c>
      <c r="C580" t="s">
        <v>22</v>
      </c>
      <c r="D580" t="s">
        <v>1163</v>
      </c>
      <c r="E580">
        <v>5.2257525083612002</v>
      </c>
      <c r="F580">
        <v>702931.69440000004</v>
      </c>
    </row>
    <row r="581" spans="1:6" x14ac:dyDescent="0.35">
      <c r="A581" t="s">
        <v>563</v>
      </c>
      <c r="B581" t="s">
        <v>266</v>
      </c>
      <c r="C581" t="s">
        <v>22</v>
      </c>
      <c r="D581" t="s">
        <v>1164</v>
      </c>
      <c r="E581">
        <v>8.4631008801624894</v>
      </c>
      <c r="F581">
        <v>668119.78339953895</v>
      </c>
    </row>
    <row r="582" spans="1:6" x14ac:dyDescent="0.35">
      <c r="A582" t="s">
        <v>563</v>
      </c>
      <c r="B582" t="s">
        <v>266</v>
      </c>
      <c r="C582" t="s">
        <v>122</v>
      </c>
      <c r="D582" t="s">
        <v>1165</v>
      </c>
      <c r="E582">
        <v>10</v>
      </c>
      <c r="F582">
        <v>241861.18893816299</v>
      </c>
    </row>
    <row r="583" spans="1:6" x14ac:dyDescent="0.35">
      <c r="A583" t="s">
        <v>563</v>
      </c>
      <c r="B583" t="s">
        <v>266</v>
      </c>
      <c r="C583" t="s">
        <v>22</v>
      </c>
      <c r="D583" t="s">
        <v>1166</v>
      </c>
      <c r="E583">
        <v>3.55351170568562</v>
      </c>
      <c r="F583">
        <v>221542.77600000001</v>
      </c>
    </row>
    <row r="584" spans="1:6" x14ac:dyDescent="0.35">
      <c r="A584" t="s">
        <v>563</v>
      </c>
      <c r="B584" t="s">
        <v>266</v>
      </c>
      <c r="C584" t="s">
        <v>122</v>
      </c>
      <c r="D584" t="s">
        <v>1167</v>
      </c>
      <c r="E584">
        <v>10</v>
      </c>
      <c r="F584">
        <v>179395.28905510099</v>
      </c>
    </row>
    <row r="585" spans="1:6" x14ac:dyDescent="0.35">
      <c r="A585" t="s">
        <v>563</v>
      </c>
      <c r="B585" t="s">
        <v>266</v>
      </c>
      <c r="C585" t="s">
        <v>328</v>
      </c>
      <c r="D585" t="s">
        <v>1168</v>
      </c>
      <c r="E585">
        <v>7</v>
      </c>
      <c r="F585">
        <v>69507.090387886507</v>
      </c>
    </row>
    <row r="586" spans="1:6" x14ac:dyDescent="0.35">
      <c r="A586" t="s">
        <v>563</v>
      </c>
      <c r="B586" t="s">
        <v>266</v>
      </c>
      <c r="C586" t="s">
        <v>122</v>
      </c>
      <c r="D586" t="s">
        <v>1169</v>
      </c>
      <c r="E586">
        <v>10</v>
      </c>
      <c r="F586">
        <v>66198.227655483002</v>
      </c>
    </row>
    <row r="587" spans="1:6" x14ac:dyDescent="0.35">
      <c r="A587" t="s">
        <v>563</v>
      </c>
      <c r="B587" t="s">
        <v>266</v>
      </c>
      <c r="C587" t="s">
        <v>22</v>
      </c>
      <c r="D587" t="s">
        <v>1170</v>
      </c>
      <c r="E587">
        <v>8.0958549222797895</v>
      </c>
      <c r="F587">
        <v>37514.390967671097</v>
      </c>
    </row>
    <row r="588" spans="1:6" x14ac:dyDescent="0.35">
      <c r="A588" t="s">
        <v>563</v>
      </c>
      <c r="B588" t="s">
        <v>266</v>
      </c>
      <c r="C588" t="s">
        <v>22</v>
      </c>
      <c r="D588" t="s">
        <v>1171</v>
      </c>
      <c r="E588">
        <v>8.0958549222797895</v>
      </c>
      <c r="F588">
        <v>19962.892163237299</v>
      </c>
    </row>
    <row r="589" spans="1:6" x14ac:dyDescent="0.35">
      <c r="A589" t="s">
        <v>563</v>
      </c>
      <c r="B589" t="s">
        <v>266</v>
      </c>
      <c r="C589" t="s">
        <v>122</v>
      </c>
      <c r="D589" t="s">
        <v>1172</v>
      </c>
      <c r="E589">
        <v>10</v>
      </c>
      <c r="F589">
        <v>12964.113890933</v>
      </c>
    </row>
    <row r="590" spans="1:6" x14ac:dyDescent="0.35">
      <c r="A590" t="s">
        <v>563</v>
      </c>
      <c r="B590" t="s">
        <v>266</v>
      </c>
      <c r="C590" t="s">
        <v>22</v>
      </c>
      <c r="D590" t="s">
        <v>1173</v>
      </c>
      <c r="E590">
        <v>8.0958549222797895</v>
      </c>
      <c r="F590">
        <v>7020.5940699167704</v>
      </c>
    </row>
    <row r="591" spans="1:6" x14ac:dyDescent="0.35">
      <c r="A591" t="s">
        <v>563</v>
      </c>
      <c r="B591" t="s">
        <v>266</v>
      </c>
      <c r="C591" t="s">
        <v>122</v>
      </c>
      <c r="D591" t="s">
        <v>1174</v>
      </c>
      <c r="E591">
        <v>5</v>
      </c>
      <c r="F591">
        <v>6684.8943514829498</v>
      </c>
    </row>
    <row r="592" spans="1:6" x14ac:dyDescent="0.35">
      <c r="A592" t="s">
        <v>563</v>
      </c>
      <c r="B592" t="s">
        <v>266</v>
      </c>
      <c r="C592" t="s">
        <v>122</v>
      </c>
      <c r="D592" t="s">
        <v>1175</v>
      </c>
      <c r="E592">
        <v>10</v>
      </c>
      <c r="F592">
        <v>2475.4147183182499</v>
      </c>
    </row>
    <row r="593" spans="1:6" x14ac:dyDescent="0.35">
      <c r="A593" t="s">
        <v>563</v>
      </c>
      <c r="B593" t="s">
        <v>266</v>
      </c>
      <c r="C593" t="s">
        <v>328</v>
      </c>
      <c r="D593" t="s">
        <v>1176</v>
      </c>
      <c r="E593">
        <v>7</v>
      </c>
      <c r="F593">
        <v>2342.81262293396</v>
      </c>
    </row>
    <row r="594" spans="1:6" x14ac:dyDescent="0.35">
      <c r="A594" t="s">
        <v>563</v>
      </c>
      <c r="B594" t="s">
        <v>266</v>
      </c>
      <c r="C594" t="s">
        <v>122</v>
      </c>
      <c r="D594" t="s">
        <v>1177</v>
      </c>
      <c r="E594">
        <v>10</v>
      </c>
      <c r="F594">
        <v>851.14073003190799</v>
      </c>
    </row>
    <row r="595" spans="1:6" x14ac:dyDescent="0.35">
      <c r="A595" t="s">
        <v>563</v>
      </c>
      <c r="B595" t="s">
        <v>266</v>
      </c>
      <c r="C595" t="s">
        <v>122</v>
      </c>
      <c r="D595" t="s">
        <v>1178</v>
      </c>
      <c r="E595">
        <v>10</v>
      </c>
      <c r="F595">
        <v>646.13238778774803</v>
      </c>
    </row>
    <row r="596" spans="1:6" x14ac:dyDescent="0.35">
      <c r="A596" t="s">
        <v>563</v>
      </c>
      <c r="B596" t="s">
        <v>266</v>
      </c>
      <c r="C596" t="s">
        <v>55</v>
      </c>
      <c r="D596" t="s">
        <v>665</v>
      </c>
      <c r="E596">
        <v>7.9982270974577503</v>
      </c>
      <c r="F596">
        <v>1457083.9328942201</v>
      </c>
    </row>
    <row r="597" spans="1:6" x14ac:dyDescent="0.35">
      <c r="A597" t="s">
        <v>268</v>
      </c>
      <c r="B597" t="s">
        <v>458</v>
      </c>
      <c r="C597" t="s">
        <v>232</v>
      </c>
      <c r="D597" t="s">
        <v>606</v>
      </c>
      <c r="E597">
        <v>12</v>
      </c>
      <c r="F597">
        <v>186356.73295732099</v>
      </c>
    </row>
    <row r="598" spans="1:6" x14ac:dyDescent="0.35">
      <c r="A598" t="s">
        <v>268</v>
      </c>
      <c r="B598" t="s">
        <v>458</v>
      </c>
      <c r="C598" t="s">
        <v>232</v>
      </c>
      <c r="D598" t="s">
        <v>1179</v>
      </c>
      <c r="E598">
        <v>12</v>
      </c>
      <c r="F598">
        <v>53574.1110884562</v>
      </c>
    </row>
    <row r="599" spans="1:6" x14ac:dyDescent="0.35">
      <c r="A599" t="s">
        <v>268</v>
      </c>
      <c r="B599" t="s">
        <v>458</v>
      </c>
      <c r="C599" t="s">
        <v>232</v>
      </c>
      <c r="D599" t="s">
        <v>889</v>
      </c>
      <c r="E599">
        <v>20</v>
      </c>
      <c r="F599">
        <v>38486.5</v>
      </c>
    </row>
    <row r="600" spans="1:6" x14ac:dyDescent="0.35">
      <c r="A600" t="s">
        <v>268</v>
      </c>
      <c r="B600" t="s">
        <v>458</v>
      </c>
      <c r="C600" t="s">
        <v>232</v>
      </c>
      <c r="D600" t="s">
        <v>774</v>
      </c>
      <c r="E600">
        <v>16.400245176879299</v>
      </c>
      <c r="F600">
        <v>25915.3875986161</v>
      </c>
    </row>
    <row r="601" spans="1:6" x14ac:dyDescent="0.35">
      <c r="A601" t="s">
        <v>268</v>
      </c>
      <c r="B601" t="s">
        <v>458</v>
      </c>
      <c r="C601" t="s">
        <v>232</v>
      </c>
      <c r="D601" t="s">
        <v>776</v>
      </c>
      <c r="E601">
        <v>12</v>
      </c>
      <c r="F601">
        <v>16704.85485</v>
      </c>
    </row>
    <row r="602" spans="1:6" x14ac:dyDescent="0.35">
      <c r="A602" t="s">
        <v>268</v>
      </c>
      <c r="B602" t="s">
        <v>458</v>
      </c>
      <c r="C602" t="s">
        <v>232</v>
      </c>
      <c r="D602" t="s">
        <v>770</v>
      </c>
      <c r="E602">
        <v>12</v>
      </c>
      <c r="F602">
        <v>13101.334875</v>
      </c>
    </row>
    <row r="603" spans="1:6" x14ac:dyDescent="0.35">
      <c r="A603" t="s">
        <v>268</v>
      </c>
      <c r="B603" t="s">
        <v>458</v>
      </c>
      <c r="C603" t="s">
        <v>232</v>
      </c>
      <c r="D603" t="s">
        <v>1180</v>
      </c>
      <c r="E603">
        <v>9</v>
      </c>
      <c r="F603">
        <v>9313.2182764822501</v>
      </c>
    </row>
    <row r="604" spans="1:6" x14ac:dyDescent="0.35">
      <c r="A604" t="s">
        <v>268</v>
      </c>
      <c r="B604" t="s">
        <v>458</v>
      </c>
      <c r="C604" t="s">
        <v>232</v>
      </c>
      <c r="D604" t="s">
        <v>1181</v>
      </c>
      <c r="E604">
        <v>12</v>
      </c>
      <c r="F604">
        <v>6200.3608899426199</v>
      </c>
    </row>
    <row r="605" spans="1:6" x14ac:dyDescent="0.35">
      <c r="A605" t="s">
        <v>563</v>
      </c>
      <c r="B605" t="s">
        <v>451</v>
      </c>
      <c r="C605" t="s">
        <v>22</v>
      </c>
      <c r="D605" t="s">
        <v>1182</v>
      </c>
      <c r="E605">
        <v>10</v>
      </c>
      <c r="F605">
        <v>8746997.1072000004</v>
      </c>
    </row>
    <row r="606" spans="1:6" x14ac:dyDescent="0.35">
      <c r="A606" t="s">
        <v>563</v>
      </c>
      <c r="B606" t="s">
        <v>451</v>
      </c>
      <c r="C606" t="s">
        <v>22</v>
      </c>
      <c r="D606" t="s">
        <v>1183</v>
      </c>
      <c r="E606">
        <v>10</v>
      </c>
      <c r="F606">
        <v>7332041.6928000003</v>
      </c>
    </row>
    <row r="607" spans="1:6" x14ac:dyDescent="0.35">
      <c r="A607" t="s">
        <v>563</v>
      </c>
      <c r="B607" t="s">
        <v>451</v>
      </c>
      <c r="C607" t="s">
        <v>328</v>
      </c>
      <c r="D607" t="s">
        <v>1184</v>
      </c>
      <c r="E607">
        <v>7</v>
      </c>
      <c r="F607">
        <v>5623800</v>
      </c>
    </row>
    <row r="608" spans="1:6" x14ac:dyDescent="0.35">
      <c r="A608" t="s">
        <v>563</v>
      </c>
      <c r="B608" t="s">
        <v>451</v>
      </c>
      <c r="C608" t="s">
        <v>22</v>
      </c>
      <c r="D608" t="s">
        <v>1185</v>
      </c>
      <c r="E608">
        <v>10</v>
      </c>
      <c r="F608">
        <v>3211002.432</v>
      </c>
    </row>
    <row r="609" spans="1:6" x14ac:dyDescent="0.35">
      <c r="A609" t="s">
        <v>563</v>
      </c>
      <c r="B609" t="s">
        <v>451</v>
      </c>
      <c r="C609" t="s">
        <v>22</v>
      </c>
      <c r="D609" t="s">
        <v>1186</v>
      </c>
      <c r="E609">
        <v>10</v>
      </c>
      <c r="F609">
        <v>1971668.16</v>
      </c>
    </row>
    <row r="610" spans="1:6" x14ac:dyDescent="0.35">
      <c r="A610" t="s">
        <v>563</v>
      </c>
      <c r="B610" t="s">
        <v>451</v>
      </c>
      <c r="C610" t="s">
        <v>22</v>
      </c>
      <c r="D610" t="s">
        <v>1187</v>
      </c>
      <c r="E610">
        <v>10</v>
      </c>
      <c r="F610">
        <v>1915334.784</v>
      </c>
    </row>
    <row r="611" spans="1:6" x14ac:dyDescent="0.35">
      <c r="A611" t="s">
        <v>563</v>
      </c>
      <c r="B611" t="s">
        <v>451</v>
      </c>
      <c r="C611" t="s">
        <v>122</v>
      </c>
      <c r="D611" t="s">
        <v>1188</v>
      </c>
      <c r="E611">
        <v>10</v>
      </c>
      <c r="F611">
        <v>1750962.3492672299</v>
      </c>
    </row>
    <row r="612" spans="1:6" x14ac:dyDescent="0.35">
      <c r="A612" t="s">
        <v>563</v>
      </c>
      <c r="B612" t="s">
        <v>451</v>
      </c>
      <c r="C612" t="s">
        <v>22</v>
      </c>
      <c r="D612" t="s">
        <v>1189</v>
      </c>
      <c r="E612">
        <v>8</v>
      </c>
      <c r="F612">
        <v>1080265.68</v>
      </c>
    </row>
    <row r="613" spans="1:6" x14ac:dyDescent="0.35">
      <c r="A613" t="s">
        <v>563</v>
      </c>
      <c r="B613" t="s">
        <v>451</v>
      </c>
      <c r="C613" t="s">
        <v>122</v>
      </c>
      <c r="D613" t="s">
        <v>1190</v>
      </c>
      <c r="E613">
        <v>10</v>
      </c>
      <c r="F613">
        <v>1041377.18856659</v>
      </c>
    </row>
    <row r="614" spans="1:6" x14ac:dyDescent="0.35">
      <c r="A614" t="s">
        <v>563</v>
      </c>
      <c r="B614" t="s">
        <v>451</v>
      </c>
      <c r="C614" t="s">
        <v>122</v>
      </c>
      <c r="D614" t="s">
        <v>1191</v>
      </c>
      <c r="E614">
        <v>10</v>
      </c>
      <c r="F614">
        <v>133779.15910778401</v>
      </c>
    </row>
    <row r="615" spans="1:6" x14ac:dyDescent="0.35">
      <c r="A615" t="s">
        <v>563</v>
      </c>
      <c r="B615" t="s">
        <v>451</v>
      </c>
      <c r="C615" t="s">
        <v>22</v>
      </c>
      <c r="D615" t="s">
        <v>664</v>
      </c>
      <c r="E615">
        <v>9.8000000000000007</v>
      </c>
      <c r="F615">
        <v>3138611</v>
      </c>
    </row>
    <row r="616" spans="1:6" x14ac:dyDescent="0.35">
      <c r="A616" t="s">
        <v>198</v>
      </c>
      <c r="B616" t="s">
        <v>585</v>
      </c>
      <c r="C616" t="s">
        <v>125</v>
      </c>
      <c r="D616" t="s">
        <v>1192</v>
      </c>
      <c r="E616">
        <v>7.3</v>
      </c>
      <c r="F616">
        <v>22473829.888369702</v>
      </c>
    </row>
    <row r="617" spans="1:6" x14ac:dyDescent="0.35">
      <c r="A617" t="s">
        <v>265</v>
      </c>
      <c r="B617" t="s">
        <v>265</v>
      </c>
      <c r="C617" t="s">
        <v>36</v>
      </c>
      <c r="D617" t="s">
        <v>1193</v>
      </c>
      <c r="E617">
        <v>15</v>
      </c>
      <c r="F617">
        <v>270951739.97075999</v>
      </c>
    </row>
    <row r="618" spans="1:6" x14ac:dyDescent="0.35">
      <c r="A618" t="s">
        <v>268</v>
      </c>
      <c r="B618" t="s">
        <v>558</v>
      </c>
      <c r="C618" t="s">
        <v>685</v>
      </c>
      <c r="D618" t="s">
        <v>1194</v>
      </c>
      <c r="E618">
        <v>30</v>
      </c>
      <c r="F618">
        <v>243918.271865174</v>
      </c>
    </row>
    <row r="619" spans="1:6" x14ac:dyDescent="0.35">
      <c r="A619" t="s">
        <v>268</v>
      </c>
      <c r="B619" t="s">
        <v>558</v>
      </c>
      <c r="C619" t="s">
        <v>685</v>
      </c>
      <c r="D619" t="s">
        <v>1195</v>
      </c>
      <c r="E619">
        <v>30</v>
      </c>
      <c r="F619">
        <v>200167.18267397699</v>
      </c>
    </row>
    <row r="620" spans="1:6" x14ac:dyDescent="0.35">
      <c r="A620" t="s">
        <v>268</v>
      </c>
      <c r="B620" t="s">
        <v>558</v>
      </c>
      <c r="C620" t="s">
        <v>685</v>
      </c>
      <c r="D620" t="s">
        <v>1196</v>
      </c>
      <c r="E620">
        <v>30</v>
      </c>
      <c r="F620">
        <v>110877.3107004</v>
      </c>
    </row>
    <row r="621" spans="1:6" x14ac:dyDescent="0.35">
      <c r="A621" t="s">
        <v>268</v>
      </c>
      <c r="B621" t="s">
        <v>558</v>
      </c>
      <c r="C621" t="s">
        <v>685</v>
      </c>
      <c r="D621" t="s">
        <v>1197</v>
      </c>
      <c r="E621">
        <v>15</v>
      </c>
      <c r="F621">
        <v>32700.369354593699</v>
      </c>
    </row>
    <row r="622" spans="1:6" x14ac:dyDescent="0.35">
      <c r="A622" t="s">
        <v>199</v>
      </c>
      <c r="B622" t="s">
        <v>564</v>
      </c>
      <c r="C622" t="s">
        <v>23</v>
      </c>
      <c r="D622" t="s">
        <v>1052</v>
      </c>
      <c r="E622">
        <v>25</v>
      </c>
      <c r="F622">
        <v>3625571.8839818598</v>
      </c>
    </row>
    <row r="623" spans="1:6" x14ac:dyDescent="0.35">
      <c r="A623" t="s">
        <v>199</v>
      </c>
      <c r="B623" t="s">
        <v>564</v>
      </c>
      <c r="C623" t="s">
        <v>23</v>
      </c>
      <c r="D623" t="s">
        <v>1054</v>
      </c>
      <c r="E623">
        <v>25</v>
      </c>
      <c r="F623">
        <v>186906.994474865</v>
      </c>
    </row>
    <row r="624" spans="1:6" x14ac:dyDescent="0.35">
      <c r="A624" t="s">
        <v>199</v>
      </c>
      <c r="B624" t="s">
        <v>591</v>
      </c>
      <c r="C624" t="s">
        <v>23</v>
      </c>
      <c r="D624" t="s">
        <v>840</v>
      </c>
      <c r="E624">
        <v>25</v>
      </c>
      <c r="F624">
        <v>7767.3330414510201</v>
      </c>
    </row>
    <row r="625" spans="1:6" x14ac:dyDescent="0.35">
      <c r="A625" t="s">
        <v>199</v>
      </c>
      <c r="B625" t="s">
        <v>591</v>
      </c>
      <c r="C625" t="s">
        <v>23</v>
      </c>
      <c r="D625" t="s">
        <v>841</v>
      </c>
      <c r="E625">
        <v>25</v>
      </c>
      <c r="F625">
        <v>1932.6693164968999</v>
      </c>
    </row>
    <row r="626" spans="1:6" x14ac:dyDescent="0.35">
      <c r="A626" t="s">
        <v>199</v>
      </c>
      <c r="B626" t="s">
        <v>564</v>
      </c>
      <c r="C626" t="s">
        <v>23</v>
      </c>
      <c r="D626" t="s">
        <v>1058</v>
      </c>
      <c r="E626">
        <v>23.444156150454202</v>
      </c>
      <c r="F626">
        <v>723662.66075795598</v>
      </c>
    </row>
    <row r="627" spans="1:6" x14ac:dyDescent="0.35">
      <c r="A627" t="s">
        <v>563</v>
      </c>
      <c r="B627" t="s">
        <v>449</v>
      </c>
      <c r="C627" t="s">
        <v>23</v>
      </c>
      <c r="D627" t="s">
        <v>369</v>
      </c>
      <c r="E627">
        <v>20</v>
      </c>
      <c r="F627">
        <v>19143064.440000001</v>
      </c>
    </row>
    <row r="628" spans="1:6" x14ac:dyDescent="0.35">
      <c r="A628" t="s">
        <v>199</v>
      </c>
      <c r="B628" t="s">
        <v>564</v>
      </c>
      <c r="C628" t="s">
        <v>329</v>
      </c>
      <c r="D628" t="s">
        <v>1012</v>
      </c>
      <c r="E628">
        <v>20</v>
      </c>
      <c r="F628">
        <v>4914641.5595283704</v>
      </c>
    </row>
    <row r="629" spans="1:6" x14ac:dyDescent="0.35">
      <c r="A629" t="s">
        <v>199</v>
      </c>
      <c r="B629" t="s">
        <v>564</v>
      </c>
      <c r="C629" t="s">
        <v>329</v>
      </c>
      <c r="D629" t="s">
        <v>1024</v>
      </c>
      <c r="E629">
        <v>20</v>
      </c>
      <c r="F629">
        <v>1154657.5550583301</v>
      </c>
    </row>
    <row r="630" spans="1:6" x14ac:dyDescent="0.35">
      <c r="A630" t="s">
        <v>199</v>
      </c>
      <c r="B630" t="s">
        <v>564</v>
      </c>
      <c r="C630" t="s">
        <v>329</v>
      </c>
      <c r="D630" t="s">
        <v>1028</v>
      </c>
      <c r="E630">
        <v>20</v>
      </c>
      <c r="F630">
        <v>13616.3765845709</v>
      </c>
    </row>
    <row r="631" spans="1:6" x14ac:dyDescent="0.35">
      <c r="A631" t="s">
        <v>199</v>
      </c>
      <c r="B631" t="s">
        <v>564</v>
      </c>
      <c r="C631" t="s">
        <v>329</v>
      </c>
      <c r="D631" t="s">
        <v>1045</v>
      </c>
      <c r="E631">
        <v>20</v>
      </c>
      <c r="F631">
        <v>30626.605200000002</v>
      </c>
    </row>
    <row r="632" spans="1:6" x14ac:dyDescent="0.35">
      <c r="A632" t="s">
        <v>199</v>
      </c>
      <c r="B632" t="s">
        <v>564</v>
      </c>
      <c r="C632" t="s">
        <v>329</v>
      </c>
      <c r="D632" t="s">
        <v>1046</v>
      </c>
      <c r="E632">
        <v>20</v>
      </c>
      <c r="F632">
        <v>26200.824509999999</v>
      </c>
    </row>
    <row r="633" spans="1:6" x14ac:dyDescent="0.35">
      <c r="A633" t="s">
        <v>199</v>
      </c>
      <c r="B633" t="s">
        <v>564</v>
      </c>
      <c r="C633" t="s">
        <v>329</v>
      </c>
      <c r="D633" t="s">
        <v>1047</v>
      </c>
      <c r="E633">
        <v>20</v>
      </c>
      <c r="F633">
        <v>18096.640752615502</v>
      </c>
    </row>
    <row r="634" spans="1:6" x14ac:dyDescent="0.35">
      <c r="A634" t="s">
        <v>199</v>
      </c>
      <c r="B634" t="s">
        <v>564</v>
      </c>
      <c r="C634" t="s">
        <v>23</v>
      </c>
      <c r="D634" t="s">
        <v>1053</v>
      </c>
      <c r="E634">
        <v>20</v>
      </c>
      <c r="F634">
        <v>1020807.7389851999</v>
      </c>
    </row>
    <row r="635" spans="1:6" x14ac:dyDescent="0.35">
      <c r="A635" t="s">
        <v>199</v>
      </c>
      <c r="B635" t="s">
        <v>564</v>
      </c>
      <c r="C635" t="s">
        <v>23</v>
      </c>
      <c r="D635" t="s">
        <v>1055</v>
      </c>
      <c r="E635">
        <v>20</v>
      </c>
      <c r="F635">
        <v>58220.066669171698</v>
      </c>
    </row>
    <row r="636" spans="1:6" x14ac:dyDescent="0.35">
      <c r="A636" t="s">
        <v>199</v>
      </c>
      <c r="B636" t="s">
        <v>564</v>
      </c>
      <c r="C636" t="s">
        <v>329</v>
      </c>
      <c r="D636" t="s">
        <v>821</v>
      </c>
      <c r="E636">
        <v>20</v>
      </c>
      <c r="F636">
        <v>164631.79285768801</v>
      </c>
    </row>
    <row r="637" spans="1:6" x14ac:dyDescent="0.35">
      <c r="A637" t="s">
        <v>199</v>
      </c>
      <c r="B637" t="s">
        <v>564</v>
      </c>
      <c r="C637" t="s">
        <v>329</v>
      </c>
      <c r="D637" t="s">
        <v>376</v>
      </c>
      <c r="E637">
        <v>20</v>
      </c>
      <c r="F637">
        <v>246470.41383120001</v>
      </c>
    </row>
    <row r="638" spans="1:6" x14ac:dyDescent="0.35">
      <c r="A638" t="s">
        <v>199</v>
      </c>
      <c r="B638" t="s">
        <v>552</v>
      </c>
      <c r="C638" t="s">
        <v>1087</v>
      </c>
      <c r="D638" t="s">
        <v>1088</v>
      </c>
      <c r="E638">
        <v>20</v>
      </c>
      <c r="F638">
        <v>12775.332010248299</v>
      </c>
    </row>
    <row r="639" spans="1:6" x14ac:dyDescent="0.35">
      <c r="A639" t="s">
        <v>199</v>
      </c>
      <c r="B639" t="s">
        <v>552</v>
      </c>
      <c r="C639" t="s">
        <v>23</v>
      </c>
      <c r="D639" t="s">
        <v>1097</v>
      </c>
      <c r="E639">
        <v>20</v>
      </c>
      <c r="F639">
        <v>3875.0454614648502</v>
      </c>
    </row>
    <row r="640" spans="1:6" x14ac:dyDescent="0.35">
      <c r="A640" t="s">
        <v>199</v>
      </c>
      <c r="B640" t="s">
        <v>591</v>
      </c>
      <c r="C640" t="s">
        <v>329</v>
      </c>
      <c r="D640" t="s">
        <v>376</v>
      </c>
      <c r="E640">
        <v>20</v>
      </c>
      <c r="F640">
        <v>3995938.1384100001</v>
      </c>
    </row>
    <row r="641" spans="1:6" x14ac:dyDescent="0.35">
      <c r="A641" t="s">
        <v>199</v>
      </c>
      <c r="B641" t="s">
        <v>591</v>
      </c>
      <c r="C641" t="s">
        <v>329</v>
      </c>
      <c r="D641" t="s">
        <v>821</v>
      </c>
      <c r="E641">
        <v>20</v>
      </c>
      <c r="F641">
        <v>2615913.1539131999</v>
      </c>
    </row>
    <row r="642" spans="1:6" x14ac:dyDescent="0.35">
      <c r="A642" t="s">
        <v>199</v>
      </c>
      <c r="B642" t="s">
        <v>591</v>
      </c>
      <c r="C642" t="s">
        <v>329</v>
      </c>
      <c r="D642" t="s">
        <v>826</v>
      </c>
      <c r="E642">
        <v>20</v>
      </c>
      <c r="F642">
        <v>3130697.210099</v>
      </c>
    </row>
    <row r="643" spans="1:6" x14ac:dyDescent="0.35">
      <c r="A643" t="s">
        <v>199</v>
      </c>
      <c r="B643" t="s">
        <v>591</v>
      </c>
      <c r="C643" t="s">
        <v>329</v>
      </c>
      <c r="D643" t="s">
        <v>836</v>
      </c>
      <c r="E643">
        <v>20</v>
      </c>
      <c r="F643">
        <v>41343.145231920003</v>
      </c>
    </row>
    <row r="644" spans="1:6" x14ac:dyDescent="0.35">
      <c r="A644" t="s">
        <v>199</v>
      </c>
      <c r="B644" t="s">
        <v>591</v>
      </c>
      <c r="C644" t="s">
        <v>329</v>
      </c>
      <c r="D644" t="s">
        <v>834</v>
      </c>
      <c r="E644">
        <v>20</v>
      </c>
      <c r="F644">
        <v>18543.159330203998</v>
      </c>
    </row>
    <row r="645" spans="1:6" x14ac:dyDescent="0.35">
      <c r="A645" t="s">
        <v>199</v>
      </c>
      <c r="B645" t="s">
        <v>591</v>
      </c>
      <c r="C645" t="s">
        <v>329</v>
      </c>
      <c r="D645" t="s">
        <v>376</v>
      </c>
      <c r="E645">
        <v>20</v>
      </c>
      <c r="F645">
        <v>218223.84730191701</v>
      </c>
    </row>
    <row r="646" spans="1:6" x14ac:dyDescent="0.35">
      <c r="A646" t="s">
        <v>199</v>
      </c>
      <c r="B646" t="s">
        <v>591</v>
      </c>
      <c r="C646" t="s">
        <v>23</v>
      </c>
      <c r="D646" t="s">
        <v>820</v>
      </c>
      <c r="E646">
        <v>20</v>
      </c>
      <c r="F646">
        <v>154960.90790533801</v>
      </c>
    </row>
    <row r="647" spans="1:6" x14ac:dyDescent="0.35">
      <c r="A647" t="s">
        <v>199</v>
      </c>
      <c r="B647" t="s">
        <v>591</v>
      </c>
      <c r="C647" t="s">
        <v>329</v>
      </c>
      <c r="D647" t="s">
        <v>821</v>
      </c>
      <c r="E647">
        <v>20</v>
      </c>
      <c r="F647">
        <v>270885.47521291598</v>
      </c>
    </row>
    <row r="648" spans="1:6" x14ac:dyDescent="0.35">
      <c r="A648" t="s">
        <v>199</v>
      </c>
      <c r="B648" t="s">
        <v>591</v>
      </c>
      <c r="C648" t="s">
        <v>23</v>
      </c>
      <c r="D648" t="s">
        <v>822</v>
      </c>
      <c r="E648">
        <v>20</v>
      </c>
      <c r="F648">
        <v>155947.60328784</v>
      </c>
    </row>
    <row r="649" spans="1:6" x14ac:dyDescent="0.35">
      <c r="A649" t="s">
        <v>199</v>
      </c>
      <c r="B649" t="s">
        <v>591</v>
      </c>
      <c r="C649" t="s">
        <v>329</v>
      </c>
      <c r="D649" t="s">
        <v>826</v>
      </c>
      <c r="E649">
        <v>20</v>
      </c>
      <c r="F649">
        <v>94409.999414704405</v>
      </c>
    </row>
    <row r="650" spans="1:6" x14ac:dyDescent="0.35">
      <c r="A650" t="s">
        <v>199</v>
      </c>
      <c r="B650" t="s">
        <v>591</v>
      </c>
      <c r="C650" t="s">
        <v>329</v>
      </c>
      <c r="D650" t="s">
        <v>827</v>
      </c>
      <c r="E650">
        <v>20</v>
      </c>
      <c r="F650">
        <v>18689.0542076487</v>
      </c>
    </row>
    <row r="651" spans="1:6" x14ac:dyDescent="0.35">
      <c r="A651" t="s">
        <v>199</v>
      </c>
      <c r="B651" t="s">
        <v>591</v>
      </c>
      <c r="C651" t="s">
        <v>329</v>
      </c>
      <c r="D651" t="s">
        <v>834</v>
      </c>
      <c r="E651">
        <v>20</v>
      </c>
      <c r="F651">
        <v>4581.4268891284</v>
      </c>
    </row>
    <row r="652" spans="1:6" x14ac:dyDescent="0.35">
      <c r="A652" t="s">
        <v>199</v>
      </c>
      <c r="B652" t="s">
        <v>591</v>
      </c>
      <c r="C652" t="s">
        <v>329</v>
      </c>
      <c r="D652" t="s">
        <v>836</v>
      </c>
      <c r="E652">
        <v>20</v>
      </c>
      <c r="F652">
        <v>1358.13571065461</v>
      </c>
    </row>
    <row r="653" spans="1:6" x14ac:dyDescent="0.35">
      <c r="A653" t="s">
        <v>199</v>
      </c>
      <c r="B653" t="s">
        <v>591</v>
      </c>
      <c r="C653" t="s">
        <v>23</v>
      </c>
      <c r="D653" t="s">
        <v>842</v>
      </c>
      <c r="E653">
        <v>20</v>
      </c>
      <c r="F653">
        <v>13285.705818709101</v>
      </c>
    </row>
    <row r="654" spans="1:6" x14ac:dyDescent="0.35">
      <c r="A654" t="s">
        <v>199</v>
      </c>
      <c r="B654" t="s">
        <v>564</v>
      </c>
      <c r="C654" t="s">
        <v>23</v>
      </c>
      <c r="D654" t="s">
        <v>990</v>
      </c>
      <c r="E654">
        <v>16</v>
      </c>
      <c r="F654">
        <v>286880.90532300802</v>
      </c>
    </row>
    <row r="655" spans="1:6" x14ac:dyDescent="0.35">
      <c r="A655" t="s">
        <v>199</v>
      </c>
      <c r="B655" t="s">
        <v>552</v>
      </c>
      <c r="C655" t="s">
        <v>23</v>
      </c>
      <c r="D655" t="s">
        <v>833</v>
      </c>
      <c r="E655">
        <v>16</v>
      </c>
      <c r="F655">
        <v>15898.131473510401</v>
      </c>
    </row>
    <row r="656" spans="1:6" x14ac:dyDescent="0.35">
      <c r="A656" t="s">
        <v>199</v>
      </c>
      <c r="B656" t="s">
        <v>591</v>
      </c>
      <c r="C656" t="s">
        <v>23</v>
      </c>
      <c r="D656" t="s">
        <v>833</v>
      </c>
      <c r="E656">
        <v>16</v>
      </c>
      <c r="F656">
        <v>94776.873975180002</v>
      </c>
    </row>
    <row r="657" spans="1:6" x14ac:dyDescent="0.35">
      <c r="A657" t="s">
        <v>199</v>
      </c>
      <c r="B657" t="s">
        <v>591</v>
      </c>
      <c r="C657" t="s">
        <v>23</v>
      </c>
      <c r="D657" t="s">
        <v>833</v>
      </c>
      <c r="E657">
        <v>16</v>
      </c>
      <c r="F657">
        <v>17394.557587528499</v>
      </c>
    </row>
    <row r="658" spans="1:6" x14ac:dyDescent="0.35">
      <c r="A658" t="s">
        <v>199</v>
      </c>
      <c r="B658" t="s">
        <v>564</v>
      </c>
      <c r="C658" t="s">
        <v>122</v>
      </c>
      <c r="D658" t="s">
        <v>1042</v>
      </c>
      <c r="E658">
        <v>15</v>
      </c>
      <c r="F658">
        <v>288245.00132547901</v>
      </c>
    </row>
    <row r="659" spans="1:6" x14ac:dyDescent="0.35">
      <c r="A659" t="s">
        <v>199</v>
      </c>
      <c r="B659" t="s">
        <v>564</v>
      </c>
      <c r="C659" t="s">
        <v>23</v>
      </c>
      <c r="D659" t="s">
        <v>998</v>
      </c>
      <c r="E659">
        <v>15</v>
      </c>
      <c r="F659">
        <v>5877951.0044165105</v>
      </c>
    </row>
    <row r="660" spans="1:6" x14ac:dyDescent="0.35">
      <c r="A660" t="s">
        <v>199</v>
      </c>
      <c r="B660" t="s">
        <v>564</v>
      </c>
      <c r="C660" t="s">
        <v>122</v>
      </c>
      <c r="D660" t="s">
        <v>1067</v>
      </c>
      <c r="E660">
        <v>15</v>
      </c>
      <c r="F660">
        <v>108505.058679629</v>
      </c>
    </row>
    <row r="661" spans="1:6" x14ac:dyDescent="0.35">
      <c r="A661" t="s">
        <v>199</v>
      </c>
      <c r="B661" t="s">
        <v>591</v>
      </c>
      <c r="C661" t="s">
        <v>122</v>
      </c>
      <c r="D661" t="s">
        <v>835</v>
      </c>
      <c r="E661">
        <v>15</v>
      </c>
      <c r="F661">
        <v>25019.815846451998</v>
      </c>
    </row>
    <row r="662" spans="1:6" x14ac:dyDescent="0.35">
      <c r="A662" t="s">
        <v>199</v>
      </c>
      <c r="B662" t="s">
        <v>591</v>
      </c>
      <c r="C662" t="s">
        <v>122</v>
      </c>
      <c r="D662" t="s">
        <v>835</v>
      </c>
      <c r="E662">
        <v>15</v>
      </c>
      <c r="F662">
        <v>12560.339712953801</v>
      </c>
    </row>
    <row r="663" spans="1:6" x14ac:dyDescent="0.35">
      <c r="A663" t="s">
        <v>199</v>
      </c>
      <c r="B663" t="s">
        <v>564</v>
      </c>
      <c r="C663" t="s">
        <v>122</v>
      </c>
      <c r="D663" t="s">
        <v>1056</v>
      </c>
      <c r="E663">
        <v>13</v>
      </c>
      <c r="F663">
        <v>2159.5656790845601</v>
      </c>
    </row>
    <row r="664" spans="1:6" x14ac:dyDescent="0.35">
      <c r="A664" t="s">
        <v>199</v>
      </c>
      <c r="B664" t="s">
        <v>552</v>
      </c>
      <c r="C664" t="s">
        <v>122</v>
      </c>
      <c r="D664" t="s">
        <v>695</v>
      </c>
      <c r="E664">
        <v>13</v>
      </c>
      <c r="F664">
        <v>307.48924503415202</v>
      </c>
    </row>
    <row r="665" spans="1:6" x14ac:dyDescent="0.35">
      <c r="A665" t="s">
        <v>199</v>
      </c>
      <c r="B665" t="s">
        <v>591</v>
      </c>
      <c r="C665" t="s">
        <v>122</v>
      </c>
      <c r="D665" t="s">
        <v>843</v>
      </c>
      <c r="E665">
        <v>13</v>
      </c>
      <c r="F665">
        <v>26787.197723604299</v>
      </c>
    </row>
    <row r="666" spans="1:6" x14ac:dyDescent="0.35">
      <c r="A666" t="s">
        <v>199</v>
      </c>
      <c r="B666" t="s">
        <v>564</v>
      </c>
      <c r="C666" t="s">
        <v>23</v>
      </c>
      <c r="D666" t="s">
        <v>1029</v>
      </c>
      <c r="E666">
        <v>11</v>
      </c>
      <c r="F666">
        <v>648572.73868332605</v>
      </c>
    </row>
    <row r="667" spans="1:6" x14ac:dyDescent="0.35">
      <c r="A667" t="s">
        <v>199</v>
      </c>
      <c r="B667" t="s">
        <v>591</v>
      </c>
      <c r="C667" t="s">
        <v>23</v>
      </c>
      <c r="D667" t="s">
        <v>371</v>
      </c>
      <c r="E667">
        <v>11</v>
      </c>
      <c r="F667">
        <v>14109.687449999999</v>
      </c>
    </row>
    <row r="668" spans="1:6" x14ac:dyDescent="0.35">
      <c r="A668" t="s">
        <v>199</v>
      </c>
      <c r="B668" t="s">
        <v>591</v>
      </c>
      <c r="C668" t="s">
        <v>23</v>
      </c>
      <c r="D668" t="s">
        <v>371</v>
      </c>
      <c r="E668">
        <v>11</v>
      </c>
      <c r="F668">
        <v>72261.998459727198</v>
      </c>
    </row>
    <row r="669" spans="1:6" x14ac:dyDescent="0.35">
      <c r="A669" t="s">
        <v>199</v>
      </c>
      <c r="B669" t="s">
        <v>564</v>
      </c>
      <c r="C669" t="s">
        <v>122</v>
      </c>
      <c r="D669" t="s">
        <v>1030</v>
      </c>
      <c r="E669">
        <v>10</v>
      </c>
      <c r="F669">
        <v>433699.28890256601</v>
      </c>
    </row>
    <row r="670" spans="1:6" x14ac:dyDescent="0.35">
      <c r="A670" t="s">
        <v>199</v>
      </c>
      <c r="B670" t="s">
        <v>564</v>
      </c>
      <c r="C670" t="s">
        <v>122</v>
      </c>
      <c r="D670" t="s">
        <v>1031</v>
      </c>
      <c r="E670">
        <v>10</v>
      </c>
      <c r="F670">
        <v>434678.74917559099</v>
      </c>
    </row>
    <row r="671" spans="1:6" x14ac:dyDescent="0.35">
      <c r="A671" t="s">
        <v>199</v>
      </c>
      <c r="B671" t="s">
        <v>564</v>
      </c>
      <c r="C671" t="s">
        <v>122</v>
      </c>
      <c r="D671" t="s">
        <v>1039</v>
      </c>
      <c r="E671">
        <v>10</v>
      </c>
      <c r="F671">
        <v>49747.803687494401</v>
      </c>
    </row>
    <row r="672" spans="1:6" x14ac:dyDescent="0.35">
      <c r="A672" t="s">
        <v>199</v>
      </c>
      <c r="B672" t="s">
        <v>564</v>
      </c>
      <c r="C672" t="s">
        <v>122</v>
      </c>
      <c r="D672" t="s">
        <v>1064</v>
      </c>
      <c r="E672">
        <v>10</v>
      </c>
      <c r="F672">
        <v>3315.1304544126401</v>
      </c>
    </row>
    <row r="673" spans="1:6" x14ac:dyDescent="0.35">
      <c r="A673" t="s">
        <v>199</v>
      </c>
      <c r="B673" t="s">
        <v>564</v>
      </c>
      <c r="C673" t="s">
        <v>122</v>
      </c>
      <c r="D673" t="s">
        <v>367</v>
      </c>
      <c r="E673">
        <v>10</v>
      </c>
      <c r="F673">
        <v>968.21212411774502</v>
      </c>
    </row>
    <row r="674" spans="1:6" x14ac:dyDescent="0.35">
      <c r="A674" t="s">
        <v>199</v>
      </c>
      <c r="B674" t="s">
        <v>552</v>
      </c>
      <c r="C674" t="s">
        <v>122</v>
      </c>
      <c r="D674" t="s">
        <v>1089</v>
      </c>
      <c r="E674">
        <v>10</v>
      </c>
      <c r="F674">
        <v>5540.2657695062899</v>
      </c>
    </row>
    <row r="675" spans="1:6" x14ac:dyDescent="0.35">
      <c r="A675" t="s">
        <v>199</v>
      </c>
      <c r="B675" t="s">
        <v>552</v>
      </c>
      <c r="C675" t="s">
        <v>122</v>
      </c>
      <c r="D675" t="s">
        <v>1090</v>
      </c>
      <c r="E675">
        <v>10</v>
      </c>
      <c r="F675">
        <v>5070.9162024954903</v>
      </c>
    </row>
    <row r="676" spans="1:6" x14ac:dyDescent="0.35">
      <c r="A676" t="s">
        <v>199</v>
      </c>
      <c r="B676" t="s">
        <v>591</v>
      </c>
      <c r="C676" t="s">
        <v>122</v>
      </c>
      <c r="D676" t="s">
        <v>367</v>
      </c>
      <c r="E676">
        <v>10</v>
      </c>
      <c r="F676">
        <v>53081.994264120003</v>
      </c>
    </row>
    <row r="677" spans="1:6" x14ac:dyDescent="0.35">
      <c r="A677" t="s">
        <v>199</v>
      </c>
      <c r="B677" t="s">
        <v>591</v>
      </c>
      <c r="C677" t="s">
        <v>122</v>
      </c>
      <c r="D677" t="s">
        <v>838</v>
      </c>
      <c r="E677">
        <v>10</v>
      </c>
      <c r="F677">
        <v>5770.0817003700004</v>
      </c>
    </row>
    <row r="678" spans="1:6" x14ac:dyDescent="0.35">
      <c r="A678" t="s">
        <v>199</v>
      </c>
      <c r="B678" t="s">
        <v>591</v>
      </c>
      <c r="C678" t="s">
        <v>122</v>
      </c>
      <c r="D678" t="s">
        <v>839</v>
      </c>
      <c r="E678">
        <v>10</v>
      </c>
      <c r="F678">
        <v>1409.7326608182</v>
      </c>
    </row>
    <row r="679" spans="1:6" x14ac:dyDescent="0.35">
      <c r="A679" t="s">
        <v>199</v>
      </c>
      <c r="B679" t="s">
        <v>591</v>
      </c>
      <c r="C679" t="s">
        <v>122</v>
      </c>
      <c r="D679" t="s">
        <v>367</v>
      </c>
      <c r="E679">
        <v>10</v>
      </c>
      <c r="F679">
        <v>1828.08244756405</v>
      </c>
    </row>
    <row r="680" spans="1:6" x14ac:dyDescent="0.35">
      <c r="A680" t="s">
        <v>199</v>
      </c>
      <c r="B680" t="s">
        <v>591</v>
      </c>
      <c r="C680" t="s">
        <v>122</v>
      </c>
      <c r="D680" t="s">
        <v>838</v>
      </c>
      <c r="E680">
        <v>10</v>
      </c>
      <c r="F680">
        <v>2162.3865225504601</v>
      </c>
    </row>
    <row r="681" spans="1:6" x14ac:dyDescent="0.35">
      <c r="A681" t="s">
        <v>199</v>
      </c>
      <c r="B681" t="s">
        <v>591</v>
      </c>
      <c r="C681" t="s">
        <v>122</v>
      </c>
      <c r="D681" t="s">
        <v>839</v>
      </c>
      <c r="E681">
        <v>10</v>
      </c>
      <c r="F681">
        <v>978.75436054706802</v>
      </c>
    </row>
    <row r="682" spans="1:6" x14ac:dyDescent="0.35">
      <c r="A682" t="s">
        <v>563</v>
      </c>
      <c r="B682" t="s">
        <v>451</v>
      </c>
      <c r="C682" t="s">
        <v>122</v>
      </c>
      <c r="D682" t="s">
        <v>1188</v>
      </c>
      <c r="E682">
        <v>10</v>
      </c>
      <c r="F682">
        <v>10328802.966</v>
      </c>
    </row>
    <row r="683" spans="1:6" x14ac:dyDescent="0.35">
      <c r="A683" t="s">
        <v>563</v>
      </c>
      <c r="B683" t="s">
        <v>451</v>
      </c>
      <c r="C683" t="s">
        <v>122</v>
      </c>
      <c r="D683" t="s">
        <v>1190</v>
      </c>
      <c r="E683">
        <v>10</v>
      </c>
      <c r="F683">
        <v>5870083.6979999999</v>
      </c>
    </row>
    <row r="684" spans="1:6" x14ac:dyDescent="0.35">
      <c r="A684" t="s">
        <v>563</v>
      </c>
      <c r="B684" t="s">
        <v>451</v>
      </c>
      <c r="C684" t="s">
        <v>122</v>
      </c>
      <c r="D684" t="s">
        <v>1191</v>
      </c>
      <c r="E684">
        <v>10</v>
      </c>
      <c r="F684">
        <v>739104.40800000005</v>
      </c>
    </row>
    <row r="685" spans="1:6" x14ac:dyDescent="0.35">
      <c r="A685" t="s">
        <v>199</v>
      </c>
      <c r="B685" t="s">
        <v>564</v>
      </c>
      <c r="C685" t="s">
        <v>23</v>
      </c>
      <c r="D685" t="s">
        <v>1050</v>
      </c>
      <c r="E685">
        <v>6</v>
      </c>
      <c r="F685">
        <v>127100.237851162</v>
      </c>
    </row>
    <row r="686" spans="1:6" x14ac:dyDescent="0.35">
      <c r="A686" t="s">
        <v>199</v>
      </c>
      <c r="B686" t="s">
        <v>552</v>
      </c>
      <c r="C686" t="s">
        <v>23</v>
      </c>
      <c r="D686" t="s">
        <v>1092</v>
      </c>
      <c r="E686">
        <v>6</v>
      </c>
      <c r="F686">
        <v>1394027.9489907001</v>
      </c>
    </row>
    <row r="687" spans="1:6" x14ac:dyDescent="0.35">
      <c r="A687" t="s">
        <v>199</v>
      </c>
      <c r="B687" t="s">
        <v>564</v>
      </c>
      <c r="C687" t="s">
        <v>23</v>
      </c>
      <c r="D687" t="s">
        <v>1035</v>
      </c>
      <c r="E687">
        <v>5</v>
      </c>
      <c r="F687">
        <v>5308.4643909054403</v>
      </c>
    </row>
    <row r="688" spans="1:6" x14ac:dyDescent="0.35">
      <c r="A688" t="s">
        <v>199</v>
      </c>
      <c r="B688" t="s">
        <v>552</v>
      </c>
      <c r="C688" t="s">
        <v>23</v>
      </c>
      <c r="D688" t="s">
        <v>1095</v>
      </c>
      <c r="E688">
        <v>5</v>
      </c>
      <c r="F688">
        <v>222205.648403039</v>
      </c>
    </row>
    <row r="689" spans="1:6" x14ac:dyDescent="0.35">
      <c r="A689" t="s">
        <v>199</v>
      </c>
      <c r="B689" t="s">
        <v>552</v>
      </c>
      <c r="C689" t="s">
        <v>23</v>
      </c>
      <c r="D689" t="s">
        <v>1096</v>
      </c>
      <c r="E689">
        <v>3</v>
      </c>
      <c r="F689">
        <v>124256.65454971</v>
      </c>
    </row>
    <row r="690" spans="1:6" x14ac:dyDescent="0.35">
      <c r="A690" t="s">
        <v>199</v>
      </c>
      <c r="B690" t="s">
        <v>591</v>
      </c>
      <c r="C690" t="s">
        <v>23</v>
      </c>
      <c r="D690" t="s">
        <v>832</v>
      </c>
      <c r="E690">
        <v>3</v>
      </c>
      <c r="F690">
        <v>90479.131552503997</v>
      </c>
    </row>
    <row r="691" spans="1:6" x14ac:dyDescent="0.35">
      <c r="A691" t="s">
        <v>199</v>
      </c>
      <c r="B691" t="s">
        <v>564</v>
      </c>
      <c r="C691" t="s">
        <v>122</v>
      </c>
      <c r="D691" t="s">
        <v>1043</v>
      </c>
      <c r="E691">
        <v>2</v>
      </c>
      <c r="F691">
        <v>161912.22861678101</v>
      </c>
    </row>
    <row r="692" spans="1:6" x14ac:dyDescent="0.35">
      <c r="A692" t="s">
        <v>199</v>
      </c>
      <c r="B692" t="s">
        <v>564</v>
      </c>
      <c r="C692" t="s">
        <v>23</v>
      </c>
      <c r="D692" t="s">
        <v>993</v>
      </c>
      <c r="E692">
        <v>2</v>
      </c>
      <c r="F692">
        <v>18042.301684397298</v>
      </c>
    </row>
    <row r="693" spans="1:6" x14ac:dyDescent="0.35">
      <c r="A693" t="s">
        <v>198</v>
      </c>
      <c r="B693" t="s">
        <v>507</v>
      </c>
      <c r="C693" t="s">
        <v>232</v>
      </c>
      <c r="D693" t="s">
        <v>889</v>
      </c>
      <c r="E693">
        <v>20</v>
      </c>
      <c r="F693">
        <v>1661923.7787599999</v>
      </c>
    </row>
    <row r="694" spans="1:6" x14ac:dyDescent="0.35">
      <c r="A694" t="s">
        <v>97</v>
      </c>
      <c r="B694" t="s">
        <v>456</v>
      </c>
      <c r="C694" t="s">
        <v>23</v>
      </c>
      <c r="D694" t="s">
        <v>1123</v>
      </c>
      <c r="E694">
        <v>20</v>
      </c>
      <c r="F694">
        <v>342985.07342466997</v>
      </c>
    </row>
    <row r="695" spans="1:6" x14ac:dyDescent="0.35">
      <c r="A695" t="s">
        <v>198</v>
      </c>
      <c r="B695" t="s">
        <v>542</v>
      </c>
      <c r="C695" t="s">
        <v>232</v>
      </c>
      <c r="D695" t="s">
        <v>1154</v>
      </c>
      <c r="E695">
        <v>20</v>
      </c>
      <c r="F695">
        <v>181920.75843749999</v>
      </c>
    </row>
    <row r="696" spans="1:6" x14ac:dyDescent="0.35">
      <c r="A696" t="s">
        <v>198</v>
      </c>
      <c r="B696" t="s">
        <v>538</v>
      </c>
      <c r="C696" t="s">
        <v>377</v>
      </c>
      <c r="D696" t="s">
        <v>734</v>
      </c>
      <c r="E696">
        <v>17.399999999999999</v>
      </c>
      <c r="F696">
        <v>2313335.7973977299</v>
      </c>
    </row>
    <row r="697" spans="1:6" x14ac:dyDescent="0.35">
      <c r="A697" t="s">
        <v>563</v>
      </c>
      <c r="B697" t="s">
        <v>443</v>
      </c>
      <c r="C697" t="s">
        <v>24</v>
      </c>
      <c r="D697" t="s">
        <v>812</v>
      </c>
      <c r="E697">
        <v>15</v>
      </c>
      <c r="F697">
        <v>510079.73174999998</v>
      </c>
    </row>
    <row r="698" spans="1:6" x14ac:dyDescent="0.35">
      <c r="A698" t="s">
        <v>198</v>
      </c>
      <c r="B698" t="s">
        <v>507</v>
      </c>
      <c r="C698" t="s">
        <v>231</v>
      </c>
      <c r="D698" t="s">
        <v>868</v>
      </c>
      <c r="E698">
        <v>15</v>
      </c>
      <c r="F698">
        <v>52884636.707382202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FE4D-52BB-43F5-A221-41D83BADB42D}">
  <sheetPr codeName="Sheet65"/>
  <dimension ref="A1:O11"/>
  <sheetViews>
    <sheetView workbookViewId="0">
      <selection sqref="A1:XFD1048576"/>
    </sheetView>
  </sheetViews>
  <sheetFormatPr defaultRowHeight="14.5" x14ac:dyDescent="0.35"/>
  <cols>
    <col min="1" max="15" width="12.26953125" style="315" customWidth="1"/>
  </cols>
  <sheetData>
    <row r="1" spans="1:15" x14ac:dyDescent="0.35">
      <c r="A1" s="315" t="s">
        <v>21</v>
      </c>
      <c r="B1" s="315" t="s">
        <v>119</v>
      </c>
      <c r="C1" s="315" t="s">
        <v>128</v>
      </c>
      <c r="D1" s="315" t="s">
        <v>120</v>
      </c>
      <c r="E1" s="315" t="s">
        <v>129</v>
      </c>
      <c r="F1" s="315" t="s">
        <v>33</v>
      </c>
      <c r="G1" s="315" t="s">
        <v>138</v>
      </c>
      <c r="H1" s="315" t="s">
        <v>221</v>
      </c>
      <c r="I1" s="315" t="s">
        <v>434</v>
      </c>
      <c r="J1" s="315" t="s">
        <v>435</v>
      </c>
      <c r="K1" s="315" t="s">
        <v>152</v>
      </c>
      <c r="L1" s="315" t="s">
        <v>98</v>
      </c>
      <c r="M1" s="315" t="s">
        <v>646</v>
      </c>
      <c r="N1" s="315" t="s">
        <v>343</v>
      </c>
      <c r="O1" s="315" t="s">
        <v>647</v>
      </c>
    </row>
    <row r="2" spans="1:15" x14ac:dyDescent="0.35">
      <c r="A2" s="315" t="s">
        <v>55</v>
      </c>
      <c r="B2" s="315" t="s">
        <v>664</v>
      </c>
      <c r="E2" s="315">
        <v>1032384.18957044</v>
      </c>
      <c r="F2" s="315">
        <v>0.85215062634976102</v>
      </c>
      <c r="G2" s="315">
        <v>879746.85140726401</v>
      </c>
      <c r="H2" s="315">
        <v>9.77835889525055</v>
      </c>
      <c r="I2" s="315" t="s">
        <v>1199</v>
      </c>
      <c r="J2" s="315" t="s">
        <v>1228</v>
      </c>
      <c r="K2" s="315" t="s">
        <v>674</v>
      </c>
      <c r="L2" s="315" t="s">
        <v>563</v>
      </c>
      <c r="M2" s="315" t="s">
        <v>489</v>
      </c>
      <c r="N2" s="315" t="s">
        <v>489</v>
      </c>
      <c r="O2" s="315" t="s">
        <v>22</v>
      </c>
    </row>
    <row r="3" spans="1:15" x14ac:dyDescent="0.35">
      <c r="A3" s="315" t="s">
        <v>22</v>
      </c>
      <c r="B3" s="315" t="s">
        <v>659</v>
      </c>
      <c r="E3" s="315">
        <v>19328135.642275698</v>
      </c>
      <c r="F3" s="315">
        <v>0.826403587390655</v>
      </c>
      <c r="G3" s="315">
        <v>15972840.6323498</v>
      </c>
      <c r="H3" s="315">
        <v>9.0134833253993296</v>
      </c>
      <c r="I3" s="315" t="s">
        <v>1199</v>
      </c>
      <c r="J3" s="315" t="s">
        <v>1234</v>
      </c>
      <c r="K3" s="315" t="s">
        <v>442</v>
      </c>
      <c r="L3" s="315" t="s">
        <v>198</v>
      </c>
      <c r="M3" s="315" t="s">
        <v>489</v>
      </c>
      <c r="N3" s="315" t="s">
        <v>489</v>
      </c>
      <c r="O3" s="315" t="s">
        <v>22</v>
      </c>
    </row>
    <row r="4" spans="1:15" x14ac:dyDescent="0.35">
      <c r="A4" s="315" t="s">
        <v>22</v>
      </c>
      <c r="B4" s="315" t="s">
        <v>663</v>
      </c>
      <c r="E4" s="315">
        <v>17953943.423394799</v>
      </c>
      <c r="F4" s="315">
        <v>0.82586422222947597</v>
      </c>
      <c r="G4" s="315">
        <v>14827519.521314001</v>
      </c>
      <c r="H4" s="315">
        <v>10.4542376098861</v>
      </c>
      <c r="I4" s="315" t="s">
        <v>1199</v>
      </c>
      <c r="J4" s="315" t="s">
        <v>1234</v>
      </c>
      <c r="K4" s="315" t="s">
        <v>442</v>
      </c>
      <c r="L4" s="315" t="s">
        <v>198</v>
      </c>
      <c r="M4" s="315" t="s">
        <v>489</v>
      </c>
      <c r="N4" s="315" t="s">
        <v>489</v>
      </c>
      <c r="O4" s="315" t="s">
        <v>22</v>
      </c>
    </row>
    <row r="5" spans="1:15" x14ac:dyDescent="0.35">
      <c r="A5" s="315" t="s">
        <v>22</v>
      </c>
      <c r="B5" s="315" t="s">
        <v>665</v>
      </c>
      <c r="E5" s="315">
        <v>16993323.555240698</v>
      </c>
      <c r="F5" s="315">
        <v>1</v>
      </c>
      <c r="G5" s="315">
        <v>16993323.555240698</v>
      </c>
      <c r="H5" s="315">
        <v>10</v>
      </c>
      <c r="I5" s="315" t="s">
        <v>1199</v>
      </c>
      <c r="J5" s="315" t="s">
        <v>1240</v>
      </c>
      <c r="K5" s="315" t="s">
        <v>449</v>
      </c>
      <c r="L5" s="315" t="s">
        <v>563</v>
      </c>
      <c r="M5" s="315" t="s">
        <v>489</v>
      </c>
      <c r="N5" s="315" t="s">
        <v>489</v>
      </c>
      <c r="O5" s="315" t="s">
        <v>22</v>
      </c>
    </row>
    <row r="6" spans="1:15" x14ac:dyDescent="0.35">
      <c r="A6" s="315" t="s">
        <v>22</v>
      </c>
      <c r="B6" s="315" t="s">
        <v>658</v>
      </c>
      <c r="E6" s="315">
        <v>10096708.2585919</v>
      </c>
      <c r="F6" s="315">
        <v>0.94275391039183798</v>
      </c>
      <c r="G6" s="315">
        <v>9518711.19287307</v>
      </c>
      <c r="H6" s="315">
        <v>9.97796421530213</v>
      </c>
      <c r="I6" s="315" t="s">
        <v>1199</v>
      </c>
      <c r="J6" s="315" t="s">
        <v>1243</v>
      </c>
      <c r="K6" s="315" t="s">
        <v>524</v>
      </c>
      <c r="L6" s="315" t="s">
        <v>199</v>
      </c>
      <c r="M6" s="315" t="s">
        <v>489</v>
      </c>
      <c r="N6" s="315" t="s">
        <v>489</v>
      </c>
      <c r="O6" s="315" t="s">
        <v>22</v>
      </c>
    </row>
    <row r="7" spans="1:15" x14ac:dyDescent="0.35">
      <c r="A7" s="315" t="s">
        <v>22</v>
      </c>
      <c r="B7" s="315" t="s">
        <v>971</v>
      </c>
      <c r="E7" s="315">
        <v>1232606.82735958</v>
      </c>
      <c r="F7" s="315">
        <v>0.914282363698109</v>
      </c>
      <c r="G7" s="315">
        <v>1126950.68362874</v>
      </c>
      <c r="H7" s="315">
        <v>6.40863140814493</v>
      </c>
      <c r="I7" s="315" t="s">
        <v>1199</v>
      </c>
      <c r="J7" s="315" t="s">
        <v>1243</v>
      </c>
      <c r="K7" s="315" t="s">
        <v>524</v>
      </c>
      <c r="L7" s="315" t="s">
        <v>199</v>
      </c>
      <c r="M7" s="315" t="s">
        <v>489</v>
      </c>
      <c r="N7" s="315" t="s">
        <v>489</v>
      </c>
      <c r="O7" s="315" t="s">
        <v>22</v>
      </c>
    </row>
    <row r="8" spans="1:15" x14ac:dyDescent="0.35">
      <c r="A8" s="315" t="s">
        <v>22</v>
      </c>
      <c r="B8" s="315" t="s">
        <v>658</v>
      </c>
      <c r="E8" s="315">
        <v>30510799.109000001</v>
      </c>
      <c r="F8" s="315">
        <v>0.57248581417350097</v>
      </c>
      <c r="G8" s="315">
        <v>17466999.669</v>
      </c>
      <c r="H8" s="315">
        <v>9.9737777664660197</v>
      </c>
      <c r="I8" s="315" t="s">
        <v>1199</v>
      </c>
      <c r="J8" s="315" t="s">
        <v>1257</v>
      </c>
      <c r="K8" s="315" t="s">
        <v>587</v>
      </c>
      <c r="L8" s="315" t="s">
        <v>97</v>
      </c>
      <c r="M8" s="315" t="s">
        <v>489</v>
      </c>
      <c r="N8" s="315" t="s">
        <v>489</v>
      </c>
      <c r="O8" s="315" t="s">
        <v>22</v>
      </c>
    </row>
    <row r="9" spans="1:15" x14ac:dyDescent="0.35">
      <c r="A9" s="315" t="s">
        <v>22</v>
      </c>
      <c r="B9" s="315" t="s">
        <v>971</v>
      </c>
      <c r="E9" s="315">
        <v>6260788.3540000003</v>
      </c>
      <c r="F9" s="315">
        <v>0.56524174463412902</v>
      </c>
      <c r="G9" s="315">
        <v>3538858.932</v>
      </c>
      <c r="H9" s="315">
        <v>7.1070685786368699</v>
      </c>
      <c r="I9" s="315" t="s">
        <v>1199</v>
      </c>
      <c r="J9" s="315" t="s">
        <v>1257</v>
      </c>
      <c r="K9" s="315" t="s">
        <v>587</v>
      </c>
      <c r="L9" s="315" t="s">
        <v>97</v>
      </c>
      <c r="M9" s="315" t="s">
        <v>489</v>
      </c>
      <c r="N9" s="315" t="s">
        <v>489</v>
      </c>
      <c r="O9" s="315" t="s">
        <v>22</v>
      </c>
    </row>
    <row r="10" spans="1:15" x14ac:dyDescent="0.35">
      <c r="A10" s="315" t="s">
        <v>55</v>
      </c>
      <c r="B10" s="315" t="s">
        <v>665</v>
      </c>
      <c r="E10" s="315">
        <v>1457083.9328942201</v>
      </c>
      <c r="F10" s="315">
        <v>0.96271784257791404</v>
      </c>
      <c r="G10" s="315">
        <v>1402760.70033086</v>
      </c>
      <c r="H10" s="315">
        <v>7.9982270974577503</v>
      </c>
      <c r="I10" s="315" t="s">
        <v>1199</v>
      </c>
      <c r="J10" s="315" t="s">
        <v>1264</v>
      </c>
      <c r="K10" s="315" t="s">
        <v>266</v>
      </c>
      <c r="L10" s="315" t="s">
        <v>563</v>
      </c>
      <c r="M10" s="315" t="s">
        <v>489</v>
      </c>
      <c r="N10" s="315" t="s">
        <v>489</v>
      </c>
      <c r="O10" s="315" t="s">
        <v>22</v>
      </c>
    </row>
    <row r="11" spans="1:15" x14ac:dyDescent="0.35">
      <c r="A11" s="315" t="s">
        <v>22</v>
      </c>
      <c r="B11" s="315" t="s">
        <v>664</v>
      </c>
      <c r="E11" s="315">
        <v>3138611</v>
      </c>
      <c r="F11" s="315">
        <v>1</v>
      </c>
      <c r="G11" s="315">
        <v>3138611</v>
      </c>
      <c r="H11" s="315">
        <v>9.8000000000000007</v>
      </c>
      <c r="I11" s="315" t="s">
        <v>1199</v>
      </c>
      <c r="J11" s="315" t="s">
        <v>1266</v>
      </c>
      <c r="K11" s="315" t="s">
        <v>451</v>
      </c>
      <c r="L11" s="315" t="s">
        <v>563</v>
      </c>
      <c r="M11" s="315" t="s">
        <v>489</v>
      </c>
      <c r="N11" s="315" t="s">
        <v>489</v>
      </c>
      <c r="O11" s="315" t="s">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39CD-EBFE-447E-BDC6-60948538DFAA}">
  <dimension ref="B1:AB104"/>
  <sheetViews>
    <sheetView topLeftCell="J25" workbookViewId="0">
      <selection activeCell="S52" sqref="S52"/>
    </sheetView>
  </sheetViews>
  <sheetFormatPr defaultRowHeight="14.5" x14ac:dyDescent="0.35"/>
  <cols>
    <col min="2" max="2" width="55.7265625" customWidth="1"/>
    <col min="3" max="3" width="25.1796875" customWidth="1"/>
    <col min="10" max="10" width="17.1796875" customWidth="1"/>
    <col min="11" max="11" width="12.1796875" customWidth="1"/>
    <col min="12" max="12" width="15" bestFit="1" customWidth="1"/>
    <col min="13" max="13" width="12.1796875" customWidth="1"/>
    <col min="14" max="14" width="12.1796875" style="599" customWidth="1"/>
    <col min="15" max="15" width="15" bestFit="1" customWidth="1"/>
    <col min="16" max="16" width="13.26953125" style="599" customWidth="1"/>
    <col min="17" max="17" width="21.7265625" style="599" customWidth="1"/>
    <col min="18" max="18" width="11.26953125" style="599" customWidth="1"/>
    <col min="19" max="19" width="11" style="599" customWidth="1"/>
    <col min="22" max="22" width="16.26953125" customWidth="1"/>
    <col min="23" max="23" width="12.54296875" customWidth="1"/>
    <col min="25" max="25" width="14.54296875" style="323" customWidth="1"/>
    <col min="28" max="28" width="12.81640625" customWidth="1"/>
  </cols>
  <sheetData>
    <row r="1" spans="2:28" ht="27" thickBot="1" x14ac:dyDescent="0.4">
      <c r="B1" t="s">
        <v>152</v>
      </c>
      <c r="C1" t="s">
        <v>570</v>
      </c>
      <c r="D1" t="s">
        <v>570</v>
      </c>
      <c r="I1" s="611" t="s">
        <v>98</v>
      </c>
      <c r="J1" s="611" t="s">
        <v>152</v>
      </c>
      <c r="K1" s="612" t="s">
        <v>128</v>
      </c>
      <c r="L1" s="612" t="s">
        <v>120</v>
      </c>
      <c r="M1" s="622" t="s">
        <v>129</v>
      </c>
      <c r="N1" s="610" t="s">
        <v>138</v>
      </c>
      <c r="U1" t="s">
        <v>98</v>
      </c>
      <c r="V1" t="s">
        <v>152</v>
      </c>
      <c r="W1" t="s">
        <v>128</v>
      </c>
      <c r="X1" t="s">
        <v>120</v>
      </c>
      <c r="Y1" s="323" t="s">
        <v>129</v>
      </c>
      <c r="AB1" t="s">
        <v>138</v>
      </c>
    </row>
    <row r="2" spans="2:28" ht="15.5" thickTop="1" thickBot="1" x14ac:dyDescent="0.4">
      <c r="B2" t="s">
        <v>507</v>
      </c>
      <c r="C2">
        <v>293103872.56811398</v>
      </c>
      <c r="D2">
        <v>293103872.56811398</v>
      </c>
      <c r="E2">
        <f>C2-D2</f>
        <v>0</v>
      </c>
      <c r="I2" s="615" t="s">
        <v>198</v>
      </c>
      <c r="J2" s="615" t="s">
        <v>442</v>
      </c>
      <c r="K2" s="613">
        <v>233713153.68799999</v>
      </c>
      <c r="L2" s="614">
        <v>1.15261768026153</v>
      </c>
      <c r="M2" s="623">
        <v>269381913.05046999</v>
      </c>
      <c r="N2" s="629">
        <v>205628305.621351</v>
      </c>
      <c r="O2" t="b">
        <f>J2=V2</f>
        <v>1</v>
      </c>
      <c r="P2" s="354">
        <f>K2-W2</f>
        <v>0</v>
      </c>
      <c r="Q2" s="354">
        <f>L2-X2</f>
        <v>0</v>
      </c>
      <c r="R2" s="354">
        <f>M2-Y2</f>
        <v>0</v>
      </c>
      <c r="S2" s="354">
        <f t="shared" ref="S2:S13" si="0">N2-AB2</f>
        <v>0</v>
      </c>
      <c r="U2" t="s">
        <v>198</v>
      </c>
      <c r="V2" t="s">
        <v>442</v>
      </c>
      <c r="W2">
        <v>233713153.68799999</v>
      </c>
      <c r="X2">
        <v>1.15261768026153</v>
      </c>
      <c r="Y2" s="323">
        <v>269381913.05046999</v>
      </c>
      <c r="AB2">
        <v>205628305.621351</v>
      </c>
    </row>
    <row r="3" spans="2:28" ht="15" thickBot="1" x14ac:dyDescent="0.4">
      <c r="B3" t="s">
        <v>442</v>
      </c>
      <c r="C3">
        <v>269381913.05046999</v>
      </c>
      <c r="D3">
        <v>269381913.05046999</v>
      </c>
      <c r="E3" s="599">
        <f t="shared" ref="E3:E39" si="1">C3-D3</f>
        <v>0</v>
      </c>
      <c r="I3" s="615" t="s">
        <v>198</v>
      </c>
      <c r="J3" s="615" t="s">
        <v>439</v>
      </c>
      <c r="K3" s="613">
        <v>262202631.36500099</v>
      </c>
      <c r="L3" s="614">
        <v>1.0151237843119101</v>
      </c>
      <c r="M3" s="623">
        <v>266168127.40777999</v>
      </c>
      <c r="N3" s="629">
        <v>205086296.23638901</v>
      </c>
      <c r="O3" s="599" t="b">
        <f t="shared" ref="O3:O51" si="2">J3=V3</f>
        <v>1</v>
      </c>
      <c r="P3" s="354">
        <f t="shared" ref="P3:P51" si="3">K3-W3</f>
        <v>0</v>
      </c>
      <c r="Q3" s="354">
        <f t="shared" ref="Q3:Q51" si="4">L3-X3</f>
        <v>0</v>
      </c>
      <c r="R3" s="354">
        <f t="shared" ref="R3:R13" si="5">M3-Y3</f>
        <v>0</v>
      </c>
      <c r="S3" s="354">
        <f t="shared" si="0"/>
        <v>0</v>
      </c>
      <c r="U3" t="s">
        <v>198</v>
      </c>
      <c r="V3" t="s">
        <v>439</v>
      </c>
      <c r="W3">
        <v>262202631.36500099</v>
      </c>
      <c r="X3">
        <v>1.0151237843119101</v>
      </c>
      <c r="Y3" s="323">
        <v>266168127.40777999</v>
      </c>
      <c r="AB3">
        <v>205086296.23638901</v>
      </c>
    </row>
    <row r="4" spans="2:28" ht="15" thickBot="1" x14ac:dyDescent="0.4">
      <c r="B4" t="s">
        <v>542</v>
      </c>
      <c r="C4">
        <v>222829653.00020999</v>
      </c>
      <c r="D4">
        <v>222829653.00020999</v>
      </c>
      <c r="E4" s="599">
        <f t="shared" si="1"/>
        <v>0</v>
      </c>
      <c r="I4" s="615" t="s">
        <v>198</v>
      </c>
      <c r="J4" s="615" t="s">
        <v>542</v>
      </c>
      <c r="K4" s="613">
        <v>231131314.41600001</v>
      </c>
      <c r="L4" s="614">
        <v>0.96408248948539899</v>
      </c>
      <c r="M4" s="623">
        <v>222829653.00020999</v>
      </c>
      <c r="N4" s="629">
        <v>216199142.73479599</v>
      </c>
      <c r="O4" s="599" t="b">
        <f t="shared" si="2"/>
        <v>1</v>
      </c>
      <c r="P4" s="354">
        <f t="shared" si="3"/>
        <v>0</v>
      </c>
      <c r="Q4" s="354">
        <f t="shared" si="4"/>
        <v>0</v>
      </c>
      <c r="R4" s="354">
        <f t="shared" si="5"/>
        <v>0</v>
      </c>
      <c r="S4" s="354">
        <f t="shared" si="0"/>
        <v>0</v>
      </c>
      <c r="U4" t="s">
        <v>198</v>
      </c>
      <c r="V4" t="s">
        <v>542</v>
      </c>
      <c r="W4">
        <v>231131314.41600001</v>
      </c>
      <c r="X4">
        <v>0.96408248948539899</v>
      </c>
      <c r="Y4" s="323">
        <v>222829653.00020999</v>
      </c>
      <c r="AB4">
        <v>216199142.73479599</v>
      </c>
    </row>
    <row r="5" spans="2:28" ht="15" thickBot="1" x14ac:dyDescent="0.4">
      <c r="B5" t="s">
        <v>158</v>
      </c>
      <c r="C5">
        <v>54194123.2507746</v>
      </c>
      <c r="D5">
        <v>54194123.2507746</v>
      </c>
      <c r="E5" s="599">
        <f t="shared" si="1"/>
        <v>0</v>
      </c>
      <c r="I5" s="615" t="s">
        <v>198</v>
      </c>
      <c r="J5" s="615" t="s">
        <v>158</v>
      </c>
      <c r="K5" s="613">
        <v>54205711.121404</v>
      </c>
      <c r="L5" s="614">
        <v>0.99978622417472895</v>
      </c>
      <c r="M5" s="623">
        <v>54194123.2507746</v>
      </c>
      <c r="N5" s="629">
        <v>46856560.174731404</v>
      </c>
      <c r="O5" s="599" t="b">
        <f t="shared" si="2"/>
        <v>1</v>
      </c>
      <c r="P5" s="354">
        <f t="shared" si="3"/>
        <v>0</v>
      </c>
      <c r="Q5" s="354">
        <f t="shared" si="4"/>
        <v>0</v>
      </c>
      <c r="R5" s="354">
        <f t="shared" si="5"/>
        <v>0</v>
      </c>
      <c r="S5" s="354">
        <f t="shared" si="0"/>
        <v>0</v>
      </c>
      <c r="U5" t="s">
        <v>198</v>
      </c>
      <c r="V5" t="s">
        <v>158</v>
      </c>
      <c r="W5">
        <v>54205711.121404</v>
      </c>
      <c r="X5">
        <v>0.99978622417472895</v>
      </c>
      <c r="Y5" s="323">
        <v>54194123.2507746</v>
      </c>
      <c r="AB5">
        <v>46856560.174731404</v>
      </c>
    </row>
    <row r="6" spans="2:28" ht="15" thickBot="1" x14ac:dyDescent="0.4">
      <c r="B6" t="s">
        <v>584</v>
      </c>
      <c r="C6">
        <v>53752603.227128796</v>
      </c>
      <c r="D6">
        <v>53893792.770416997</v>
      </c>
      <c r="E6" s="599">
        <f t="shared" si="1"/>
        <v>-141189.54328820109</v>
      </c>
      <c r="I6" s="615" t="s">
        <v>198</v>
      </c>
      <c r="J6" s="615" t="s">
        <v>444</v>
      </c>
      <c r="K6" s="613">
        <v>45507648.950000003</v>
      </c>
      <c r="L6" s="614">
        <v>0.94984903343240301</v>
      </c>
      <c r="M6" s="623">
        <v>43225396.368938603</v>
      </c>
      <c r="N6" s="629">
        <v>33283555.204082701</v>
      </c>
      <c r="O6" s="599" t="b">
        <f t="shared" si="2"/>
        <v>1</v>
      </c>
      <c r="P6" s="354">
        <f t="shared" si="3"/>
        <v>0</v>
      </c>
      <c r="Q6" s="354">
        <f t="shared" si="4"/>
        <v>3.1025453203109565E-3</v>
      </c>
      <c r="R6" s="354">
        <f t="shared" si="5"/>
        <v>141189.54328820109</v>
      </c>
      <c r="S6" s="354">
        <f t="shared" si="0"/>
        <v>108715.94833189994</v>
      </c>
      <c r="U6" t="s">
        <v>198</v>
      </c>
      <c r="V6" t="s">
        <v>444</v>
      </c>
      <c r="W6">
        <v>45507648.950000003</v>
      </c>
      <c r="X6">
        <v>0.94674648811209206</v>
      </c>
      <c r="Y6" s="323">
        <v>43084206.825650401</v>
      </c>
      <c r="AB6">
        <v>33174839.255750801</v>
      </c>
    </row>
    <row r="7" spans="2:28" ht="15" thickBot="1" x14ac:dyDescent="0.4">
      <c r="B7" t="s">
        <v>585</v>
      </c>
      <c r="C7">
        <v>43829139.927235298</v>
      </c>
      <c r="D7">
        <v>45838182.815605097</v>
      </c>
      <c r="E7" s="599">
        <f t="shared" si="1"/>
        <v>-2009042.8883697987</v>
      </c>
      <c r="I7" s="615" t="s">
        <v>198</v>
      </c>
      <c r="J7" s="615" t="s">
        <v>586</v>
      </c>
      <c r="K7" s="613">
        <v>34128723</v>
      </c>
      <c r="L7" s="614">
        <v>1.00049356287249</v>
      </c>
      <c r="M7" s="623">
        <v>34145567.6705584</v>
      </c>
      <c r="N7" s="629">
        <v>34145567.6705584</v>
      </c>
      <c r="O7" s="599" t="b">
        <f t="shared" si="2"/>
        <v>1</v>
      </c>
      <c r="P7" s="354">
        <f t="shared" si="3"/>
        <v>0</v>
      </c>
      <c r="Q7" s="354">
        <f t="shared" si="4"/>
        <v>2.9560232715792001E-2</v>
      </c>
      <c r="R7" s="354">
        <f t="shared" si="5"/>
        <v>1008852.9941729009</v>
      </c>
      <c r="S7" s="354">
        <f t="shared" si="0"/>
        <v>1008852.9941729009</v>
      </c>
      <c r="U7" t="s">
        <v>198</v>
      </c>
      <c r="V7" t="s">
        <v>586</v>
      </c>
      <c r="W7">
        <v>34128723</v>
      </c>
      <c r="X7">
        <v>0.97093333015669803</v>
      </c>
      <c r="Y7" s="323">
        <v>33136714.6763855</v>
      </c>
      <c r="AB7">
        <v>33136714.6763855</v>
      </c>
    </row>
    <row r="8" spans="2:28" ht="15" thickBot="1" x14ac:dyDescent="0.4">
      <c r="B8" t="s">
        <v>586</v>
      </c>
      <c r="C8">
        <v>33136714.6763855</v>
      </c>
      <c r="D8">
        <v>34145567.6705584</v>
      </c>
      <c r="E8" s="599">
        <f t="shared" si="1"/>
        <v>-1008852.9941729009</v>
      </c>
      <c r="I8" s="615" t="s">
        <v>198</v>
      </c>
      <c r="J8" s="615" t="s">
        <v>538</v>
      </c>
      <c r="K8" s="613">
        <v>30070482.257360999</v>
      </c>
      <c r="L8" s="614">
        <v>0.99370719109567096</v>
      </c>
      <c r="M8" s="623">
        <v>29881254.4588544</v>
      </c>
      <c r="N8" s="629">
        <v>15837064.8631928</v>
      </c>
      <c r="O8" s="599" t="b">
        <f t="shared" si="2"/>
        <v>1</v>
      </c>
      <c r="P8" s="354">
        <f t="shared" si="3"/>
        <v>0</v>
      </c>
      <c r="Q8" s="354">
        <f t="shared" si="4"/>
        <v>0</v>
      </c>
      <c r="R8" s="354">
        <f t="shared" si="5"/>
        <v>0</v>
      </c>
      <c r="S8" s="354">
        <f t="shared" si="0"/>
        <v>0</v>
      </c>
      <c r="U8" t="s">
        <v>198</v>
      </c>
      <c r="V8" t="s">
        <v>538</v>
      </c>
      <c r="W8">
        <v>30070482.257360999</v>
      </c>
      <c r="X8">
        <v>0.99370719109567096</v>
      </c>
      <c r="Y8" s="323">
        <v>29881254.4588544</v>
      </c>
      <c r="AB8">
        <v>15837064.8631928</v>
      </c>
    </row>
    <row r="9" spans="2:28" ht="15" thickBot="1" x14ac:dyDescent="0.4">
      <c r="B9" t="s">
        <v>538</v>
      </c>
      <c r="C9">
        <v>29881254.4588544</v>
      </c>
      <c r="D9">
        <v>29881254.4588544</v>
      </c>
      <c r="E9" s="599">
        <f t="shared" si="1"/>
        <v>0</v>
      </c>
      <c r="I9" s="615" t="s">
        <v>198</v>
      </c>
      <c r="J9" s="615" t="s">
        <v>440</v>
      </c>
      <c r="K9" s="613">
        <v>29764061.833999999</v>
      </c>
      <c r="L9" s="614">
        <v>0.90497544691850695</v>
      </c>
      <c r="M9" s="623">
        <v>26935745.1603342</v>
      </c>
      <c r="N9" s="629">
        <v>13944831.813143799</v>
      </c>
      <c r="O9" s="599" t="b">
        <f t="shared" si="2"/>
        <v>1</v>
      </c>
      <c r="P9" s="354">
        <f t="shared" si="3"/>
        <v>0</v>
      </c>
      <c r="Q9" s="354">
        <f t="shared" si="4"/>
        <v>0</v>
      </c>
      <c r="R9" s="354">
        <f t="shared" si="5"/>
        <v>0</v>
      </c>
      <c r="S9" s="354">
        <f t="shared" si="0"/>
        <v>0</v>
      </c>
      <c r="U9" t="s">
        <v>198</v>
      </c>
      <c r="V9" t="s">
        <v>440</v>
      </c>
      <c r="W9">
        <v>29764061.833999999</v>
      </c>
      <c r="X9">
        <v>0.90497544691850695</v>
      </c>
      <c r="Y9" s="323">
        <v>26935745.1603342</v>
      </c>
      <c r="AB9">
        <v>13944831.813143799</v>
      </c>
    </row>
    <row r="10" spans="2:28" ht="15" thickBot="1" x14ac:dyDescent="0.4">
      <c r="B10" t="s">
        <v>446</v>
      </c>
      <c r="C10">
        <v>2339215.8334040102</v>
      </c>
      <c r="D10">
        <v>2339215.8334040102</v>
      </c>
      <c r="E10" s="599">
        <f t="shared" si="1"/>
        <v>0</v>
      </c>
      <c r="I10" s="615" t="s">
        <v>198</v>
      </c>
      <c r="J10" s="615" t="s">
        <v>696</v>
      </c>
      <c r="K10" s="613">
        <v>25781470</v>
      </c>
      <c r="L10" s="614">
        <v>0.90624595599999902</v>
      </c>
      <c r="M10" s="623">
        <v>23364352.927235302</v>
      </c>
      <c r="N10" s="629">
        <v>21962491.751601201</v>
      </c>
      <c r="O10" s="599" t="b">
        <f t="shared" si="2"/>
        <v>1</v>
      </c>
      <c r="P10" s="354">
        <f t="shared" si="3"/>
        <v>0</v>
      </c>
      <c r="Q10" s="354">
        <f t="shared" si="4"/>
        <v>0</v>
      </c>
      <c r="R10" s="354">
        <f t="shared" si="5"/>
        <v>0</v>
      </c>
      <c r="S10" s="354">
        <f t="shared" si="0"/>
        <v>0</v>
      </c>
      <c r="U10" t="s">
        <v>198</v>
      </c>
      <c r="V10" t="s">
        <v>696</v>
      </c>
      <c r="W10">
        <v>25781470</v>
      </c>
      <c r="X10">
        <v>0.90624595599999902</v>
      </c>
      <c r="Y10" s="323">
        <v>23364352.927235302</v>
      </c>
      <c r="AB10">
        <v>21962491.751601201</v>
      </c>
    </row>
    <row r="11" spans="2:28" ht="15" thickBot="1" x14ac:dyDescent="0.4">
      <c r="B11" t="s">
        <v>587</v>
      </c>
      <c r="C11">
        <v>318243559.25599998</v>
      </c>
      <c r="D11">
        <v>318243559.25599998</v>
      </c>
      <c r="E11" s="599">
        <f t="shared" si="1"/>
        <v>0</v>
      </c>
      <c r="I11" s="615" t="s">
        <v>198</v>
      </c>
      <c r="J11" s="615" t="s">
        <v>454</v>
      </c>
      <c r="K11" s="613">
        <v>23880938.5</v>
      </c>
      <c r="L11" s="614">
        <v>0.94107816945174505</v>
      </c>
      <c r="M11" s="623">
        <v>22473829.888369702</v>
      </c>
      <c r="N11" s="629">
        <v>22473829.888369702</v>
      </c>
      <c r="O11" s="599" t="b">
        <f t="shared" si="2"/>
        <v>1</v>
      </c>
      <c r="P11" s="354">
        <f t="shared" si="3"/>
        <v>0</v>
      </c>
      <c r="Q11" s="354">
        <f t="shared" si="4"/>
        <v>8.4127467953979074E-2</v>
      </c>
      <c r="R11" s="354">
        <f t="shared" si="5"/>
        <v>2009042.8883697018</v>
      </c>
      <c r="S11" s="354">
        <f t="shared" si="0"/>
        <v>2009042.8883697018</v>
      </c>
      <c r="U11" t="s">
        <v>198</v>
      </c>
      <c r="V11" t="s">
        <v>454</v>
      </c>
      <c r="W11">
        <v>23880938.5</v>
      </c>
      <c r="X11">
        <v>0.85695070149776598</v>
      </c>
      <c r="Y11" s="323">
        <v>20464787</v>
      </c>
      <c r="AB11">
        <v>20464787</v>
      </c>
    </row>
    <row r="12" spans="2:28" ht="15" thickBot="1" x14ac:dyDescent="0.4">
      <c r="B12" t="s">
        <v>267</v>
      </c>
      <c r="C12">
        <v>56668075.741991803</v>
      </c>
      <c r="D12">
        <v>56668075.741991803</v>
      </c>
      <c r="E12" s="599">
        <f t="shared" si="1"/>
        <v>0</v>
      </c>
      <c r="I12" s="615" t="s">
        <v>198</v>
      </c>
      <c r="J12" s="615" t="s">
        <v>627</v>
      </c>
      <c r="K12" s="613">
        <v>10597231.066767801</v>
      </c>
      <c r="L12" s="614">
        <v>1.0067154650363199</v>
      </c>
      <c r="M12" s="623">
        <v>10668396.4014784</v>
      </c>
      <c r="N12" s="629">
        <v>10523098.9503632</v>
      </c>
      <c r="O12" s="599" t="b">
        <f t="shared" si="2"/>
        <v>1</v>
      </c>
      <c r="P12" s="354">
        <f t="shared" si="3"/>
        <v>0</v>
      </c>
      <c r="Q12" s="354">
        <f t="shared" si="4"/>
        <v>0</v>
      </c>
      <c r="R12" s="354">
        <f t="shared" si="5"/>
        <v>0</v>
      </c>
      <c r="S12" s="354">
        <f t="shared" si="0"/>
        <v>0</v>
      </c>
      <c r="U12" t="s">
        <v>198</v>
      </c>
      <c r="V12" t="s">
        <v>627</v>
      </c>
      <c r="W12">
        <v>10597231.066767801</v>
      </c>
      <c r="X12">
        <v>1.0067154650363199</v>
      </c>
      <c r="Y12" s="323">
        <v>10668396.4014784</v>
      </c>
      <c r="AB12">
        <v>10523098.9503632</v>
      </c>
    </row>
    <row r="13" spans="2:28" ht="15" thickBot="1" x14ac:dyDescent="0.4">
      <c r="B13" t="s">
        <v>589</v>
      </c>
      <c r="C13">
        <v>16924155.306170601</v>
      </c>
      <c r="D13">
        <v>16921455.886321601</v>
      </c>
      <c r="E13" s="599">
        <f t="shared" si="1"/>
        <v>2699.4198490008712</v>
      </c>
      <c r="I13" s="615" t="s">
        <v>198</v>
      </c>
      <c r="J13" s="615" t="s">
        <v>446</v>
      </c>
      <c r="K13" s="613">
        <v>2655095.48</v>
      </c>
      <c r="L13" s="614">
        <v>0.88102889369688897</v>
      </c>
      <c r="M13" s="623">
        <v>2339215.8334040102</v>
      </c>
      <c r="N13" s="629">
        <v>2198862.8833997701</v>
      </c>
      <c r="O13" s="599" t="b">
        <f t="shared" si="2"/>
        <v>1</v>
      </c>
      <c r="P13" s="354">
        <f t="shared" si="3"/>
        <v>0</v>
      </c>
      <c r="Q13" s="354">
        <f t="shared" si="4"/>
        <v>0</v>
      </c>
      <c r="R13" s="354">
        <f t="shared" si="5"/>
        <v>0</v>
      </c>
      <c r="S13" s="354">
        <f t="shared" si="0"/>
        <v>0</v>
      </c>
      <c r="U13" t="s">
        <v>198</v>
      </c>
      <c r="V13" t="s">
        <v>446</v>
      </c>
      <c r="W13">
        <v>2655095.48</v>
      </c>
      <c r="X13">
        <v>0.88102889369688897</v>
      </c>
      <c r="Y13" s="323">
        <v>2339215.8334040102</v>
      </c>
      <c r="AB13">
        <v>2198862.8833997701</v>
      </c>
    </row>
    <row r="14" spans="2:28" ht="15" thickBot="1" x14ac:dyDescent="0.4">
      <c r="B14" t="s">
        <v>590</v>
      </c>
      <c r="C14">
        <v>9369021.8730801102</v>
      </c>
      <c r="D14">
        <v>9369021.8730801102</v>
      </c>
      <c r="E14" s="599">
        <f t="shared" si="1"/>
        <v>0</v>
      </c>
      <c r="I14" s="620" t="s">
        <v>198</v>
      </c>
      <c r="J14" s="620" t="s">
        <v>314</v>
      </c>
      <c r="K14" s="619">
        <v>983638461.67853403</v>
      </c>
      <c r="L14" s="621">
        <v>1.0223345411914699</v>
      </c>
      <c r="M14" s="627">
        <v>1005607575.4184099</v>
      </c>
      <c r="N14" s="630">
        <v>828139607.79197896</v>
      </c>
      <c r="O14" s="599" t="b">
        <f t="shared" si="2"/>
        <v>1</v>
      </c>
      <c r="P14" s="354">
        <f t="shared" si="3"/>
        <v>0</v>
      </c>
      <c r="Q14" s="354">
        <f t="shared" si="4"/>
        <v>3.2116326769500159E-3</v>
      </c>
      <c r="R14" s="354"/>
      <c r="S14" s="354"/>
      <c r="U14" t="s">
        <v>198</v>
      </c>
      <c r="V14" t="s">
        <v>314</v>
      </c>
      <c r="W14">
        <v>983638461.67853403</v>
      </c>
      <c r="X14">
        <v>1.0191229085145199</v>
      </c>
      <c r="Y14" s="323">
        <v>1002448489.9925801</v>
      </c>
      <c r="AB14">
        <v>825012995.96110499</v>
      </c>
    </row>
    <row r="15" spans="2:28" ht="15" thickBot="1" x14ac:dyDescent="0.4">
      <c r="B15" t="s">
        <v>456</v>
      </c>
      <c r="C15">
        <v>6141695.5830442598</v>
      </c>
      <c r="D15">
        <v>6141695.5830442598</v>
      </c>
      <c r="E15" s="599">
        <f t="shared" si="1"/>
        <v>0</v>
      </c>
      <c r="I15" s="615" t="s">
        <v>97</v>
      </c>
      <c r="J15" s="615" t="s">
        <v>587</v>
      </c>
      <c r="K15" s="613">
        <v>281013393.505</v>
      </c>
      <c r="L15" s="614">
        <v>1.13248537831823</v>
      </c>
      <c r="M15" s="623">
        <v>318243559.25599998</v>
      </c>
      <c r="N15" s="629">
        <v>176705487.22600001</v>
      </c>
      <c r="O15" s="599" t="b">
        <f t="shared" si="2"/>
        <v>1</v>
      </c>
      <c r="P15" s="354">
        <f t="shared" si="3"/>
        <v>0</v>
      </c>
      <c r="Q15" s="354">
        <f t="shared" si="4"/>
        <v>0</v>
      </c>
      <c r="R15" s="354">
        <f t="shared" ref="R15:R20" si="6">M15-Y15</f>
        <v>0</v>
      </c>
      <c r="S15" s="354">
        <f t="shared" ref="S15:S20" si="7">N15-AB15</f>
        <v>0</v>
      </c>
      <c r="U15" t="s">
        <v>97</v>
      </c>
      <c r="V15" t="s">
        <v>587</v>
      </c>
      <c r="W15">
        <v>281013393.505</v>
      </c>
      <c r="X15">
        <v>1.13248537831823</v>
      </c>
      <c r="Y15" s="323">
        <v>318243559.25599998</v>
      </c>
      <c r="AB15">
        <v>176705487.22600001</v>
      </c>
    </row>
    <row r="16" spans="2:28" ht="15" thickBot="1" x14ac:dyDescent="0.4">
      <c r="B16" t="s">
        <v>448</v>
      </c>
      <c r="C16">
        <v>0</v>
      </c>
      <c r="D16">
        <v>0</v>
      </c>
      <c r="E16" s="599">
        <f t="shared" si="1"/>
        <v>0</v>
      </c>
      <c r="I16" s="615" t="s">
        <v>97</v>
      </c>
      <c r="J16" s="615" t="s">
        <v>267</v>
      </c>
      <c r="K16" s="613">
        <v>58199833.984008603</v>
      </c>
      <c r="L16" s="614">
        <v>0.97368105478723999</v>
      </c>
      <c r="M16" s="623">
        <v>56668075.741991803</v>
      </c>
      <c r="N16" s="629">
        <v>44878796.458540604</v>
      </c>
      <c r="O16" s="599" t="b">
        <f t="shared" si="2"/>
        <v>1</v>
      </c>
      <c r="P16" s="354">
        <f t="shared" si="3"/>
        <v>0</v>
      </c>
      <c r="Q16" s="354">
        <f t="shared" si="4"/>
        <v>0</v>
      </c>
      <c r="R16" s="354">
        <f t="shared" si="6"/>
        <v>0</v>
      </c>
      <c r="S16" s="354">
        <f t="shared" si="7"/>
        <v>0</v>
      </c>
      <c r="U16" t="s">
        <v>97</v>
      </c>
      <c r="V16" t="s">
        <v>267</v>
      </c>
      <c r="W16">
        <v>58199833.984008603</v>
      </c>
      <c r="X16">
        <v>0.97368105478723999</v>
      </c>
      <c r="Y16" s="323">
        <v>56668075.741991803</v>
      </c>
      <c r="AB16">
        <v>44878796.458540604</v>
      </c>
    </row>
    <row r="17" spans="2:28" ht="15" thickBot="1" x14ac:dyDescent="0.4">
      <c r="B17" t="s">
        <v>524</v>
      </c>
      <c r="C17">
        <v>90914406.716331795</v>
      </c>
      <c r="D17">
        <v>90914406.716331795</v>
      </c>
      <c r="E17" s="599">
        <f t="shared" si="1"/>
        <v>0</v>
      </c>
      <c r="I17" s="615" t="s">
        <v>97</v>
      </c>
      <c r="J17" s="615" t="s">
        <v>589</v>
      </c>
      <c r="K17" s="613">
        <v>17325734.2891335</v>
      </c>
      <c r="L17" s="614">
        <v>0.97666601622388105</v>
      </c>
      <c r="M17" s="623">
        <v>16921455.886321601</v>
      </c>
      <c r="N17" s="629">
        <v>14246261.6382144</v>
      </c>
      <c r="O17" s="599" t="b">
        <f t="shared" si="2"/>
        <v>1</v>
      </c>
      <c r="P17" s="354">
        <f t="shared" si="3"/>
        <v>0</v>
      </c>
      <c r="Q17" s="354">
        <f t="shared" si="4"/>
        <v>-1.5580406601789498E-4</v>
      </c>
      <c r="R17" s="354">
        <f t="shared" si="6"/>
        <v>-2699.4198490008712</v>
      </c>
      <c r="S17" s="354">
        <f t="shared" si="7"/>
        <v>-2429.4778640996665</v>
      </c>
      <c r="U17" t="s">
        <v>97</v>
      </c>
      <c r="V17" t="s">
        <v>589</v>
      </c>
      <c r="W17">
        <v>17325734.2891335</v>
      </c>
      <c r="X17">
        <v>0.97682182028989895</v>
      </c>
      <c r="Y17" s="323">
        <v>16924155.306170601</v>
      </c>
      <c r="AB17">
        <v>14248691.1160785</v>
      </c>
    </row>
    <row r="18" spans="2:28" ht="15" thickBot="1" x14ac:dyDescent="0.4">
      <c r="B18" t="s">
        <v>564</v>
      </c>
      <c r="C18">
        <v>4719595.0278767403</v>
      </c>
      <c r="D18">
        <v>4717726.3886537096</v>
      </c>
      <c r="E18" s="599">
        <f t="shared" si="1"/>
        <v>1868.6392230307683</v>
      </c>
      <c r="I18" s="615" t="s">
        <v>97</v>
      </c>
      <c r="J18" s="615" t="s">
        <v>590</v>
      </c>
      <c r="K18" s="613">
        <v>9538795.7640000302</v>
      </c>
      <c r="L18" s="614">
        <v>0.98220174798577298</v>
      </c>
      <c r="M18" s="623">
        <v>9369021.8730801102</v>
      </c>
      <c r="N18" s="629">
        <v>8121286.0252282703</v>
      </c>
      <c r="O18" s="599" t="b">
        <f t="shared" si="2"/>
        <v>1</v>
      </c>
      <c r="P18" s="354">
        <f t="shared" si="3"/>
        <v>0</v>
      </c>
      <c r="Q18" s="354">
        <f t="shared" si="4"/>
        <v>0</v>
      </c>
      <c r="R18" s="354">
        <f t="shared" si="6"/>
        <v>0</v>
      </c>
      <c r="S18" s="354">
        <f t="shared" si="7"/>
        <v>0</v>
      </c>
      <c r="U18" t="s">
        <v>97</v>
      </c>
      <c r="V18" t="s">
        <v>590</v>
      </c>
      <c r="W18">
        <v>9538795.7640000302</v>
      </c>
      <c r="X18">
        <v>0.98220174798577298</v>
      </c>
      <c r="Y18" s="323">
        <v>9369021.8730801102</v>
      </c>
      <c r="AB18">
        <v>8121286.0252282703</v>
      </c>
    </row>
    <row r="19" spans="2:28" ht="15" thickBot="1" x14ac:dyDescent="0.4">
      <c r="B19" t="s">
        <v>591</v>
      </c>
      <c r="C19">
        <v>3780257.4043661398</v>
      </c>
      <c r="D19">
        <v>3780257.4043661398</v>
      </c>
      <c r="E19" s="599">
        <f t="shared" si="1"/>
        <v>0</v>
      </c>
      <c r="I19" s="615" t="s">
        <v>97</v>
      </c>
      <c r="J19" s="615" t="s">
        <v>456</v>
      </c>
      <c r="K19" s="613">
        <v>6140952.51599997</v>
      </c>
      <c r="L19" s="614">
        <v>1.0001210019198701</v>
      </c>
      <c r="M19" s="623">
        <v>6141695.5830442598</v>
      </c>
      <c r="N19" s="629">
        <v>4838627.0164606804</v>
      </c>
      <c r="O19" s="599" t="b">
        <f t="shared" si="2"/>
        <v>1</v>
      </c>
      <c r="P19" s="354">
        <f t="shared" si="3"/>
        <v>0</v>
      </c>
      <c r="Q19" s="354">
        <f t="shared" si="4"/>
        <v>0</v>
      </c>
      <c r="R19" s="354">
        <f t="shared" si="6"/>
        <v>0</v>
      </c>
      <c r="S19" s="354">
        <f t="shared" si="7"/>
        <v>0</v>
      </c>
      <c r="U19" t="s">
        <v>97</v>
      </c>
      <c r="V19" t="s">
        <v>456</v>
      </c>
      <c r="W19">
        <v>6140952.51599997</v>
      </c>
      <c r="X19">
        <v>1.0001210019198701</v>
      </c>
      <c r="Y19" s="323">
        <v>6141695.5830442598</v>
      </c>
      <c r="AB19">
        <v>4838627.0164606804</v>
      </c>
    </row>
    <row r="20" spans="2:28" ht="15" thickBot="1" x14ac:dyDescent="0.4">
      <c r="B20" t="s">
        <v>552</v>
      </c>
      <c r="C20">
        <v>1404775.96117973</v>
      </c>
      <c r="D20">
        <v>1404775.96117973</v>
      </c>
      <c r="E20" s="599">
        <f t="shared" si="1"/>
        <v>0</v>
      </c>
      <c r="I20" s="615" t="s">
        <v>97</v>
      </c>
      <c r="J20" s="615" t="s">
        <v>448</v>
      </c>
      <c r="K20" s="613">
        <v>0</v>
      </c>
      <c r="L20" s="614"/>
      <c r="M20" s="623">
        <v>0</v>
      </c>
      <c r="N20" s="629">
        <v>105968420.90390401</v>
      </c>
      <c r="O20" s="599" t="b">
        <f t="shared" si="2"/>
        <v>1</v>
      </c>
      <c r="P20" s="354">
        <f t="shared" si="3"/>
        <v>0</v>
      </c>
      <c r="Q20" s="354">
        <f t="shared" si="4"/>
        <v>0</v>
      </c>
      <c r="R20" s="354">
        <f t="shared" si="6"/>
        <v>0</v>
      </c>
      <c r="S20" s="354">
        <f t="shared" si="7"/>
        <v>0</v>
      </c>
      <c r="U20" t="s">
        <v>97</v>
      </c>
      <c r="V20" t="s">
        <v>448</v>
      </c>
      <c r="W20">
        <v>0</v>
      </c>
      <c r="Y20" s="323">
        <v>0</v>
      </c>
      <c r="AB20">
        <v>105968420.90390401</v>
      </c>
    </row>
    <row r="21" spans="2:28" ht="15" thickBot="1" x14ac:dyDescent="0.4">
      <c r="B21" t="s">
        <v>592</v>
      </c>
      <c r="C21">
        <v>1374419.5823121399</v>
      </c>
      <c r="D21">
        <v>1374419.5823121399</v>
      </c>
      <c r="E21" s="599">
        <f t="shared" si="1"/>
        <v>0</v>
      </c>
      <c r="I21" s="620" t="s">
        <v>97</v>
      </c>
      <c r="J21" s="620" t="s">
        <v>314</v>
      </c>
      <c r="K21" s="619">
        <v>372218710.05814201</v>
      </c>
      <c r="L21" s="621">
        <v>1.0943668260975099</v>
      </c>
      <c r="M21" s="627">
        <v>407343808.34043801</v>
      </c>
      <c r="N21" s="630">
        <v>354758879.26834798</v>
      </c>
      <c r="O21" s="599" t="b">
        <f t="shared" si="2"/>
        <v>1</v>
      </c>
      <c r="P21" s="354">
        <f t="shared" si="3"/>
        <v>0</v>
      </c>
      <c r="Q21" s="354">
        <f t="shared" si="4"/>
        <v>-7.2522411600495218E-6</v>
      </c>
      <c r="R21" s="354"/>
      <c r="S21" s="354"/>
      <c r="U21" t="s">
        <v>97</v>
      </c>
      <c r="V21" t="s">
        <v>314</v>
      </c>
      <c r="W21">
        <v>372218710.05814201</v>
      </c>
      <c r="X21">
        <v>1.09437407833867</v>
      </c>
      <c r="Y21" s="323">
        <v>407346507.76028699</v>
      </c>
      <c r="AB21">
        <v>354761308.74621201</v>
      </c>
    </row>
    <row r="22" spans="2:28" ht="15" thickBot="1" x14ac:dyDescent="0.4">
      <c r="B22" t="s">
        <v>449</v>
      </c>
      <c r="C22">
        <v>108183379.934239</v>
      </c>
      <c r="D22">
        <v>108183379.934239</v>
      </c>
      <c r="E22" s="599">
        <f t="shared" si="1"/>
        <v>0</v>
      </c>
      <c r="I22" s="615" t="s">
        <v>199</v>
      </c>
      <c r="J22" s="615" t="s">
        <v>521</v>
      </c>
      <c r="K22" s="613">
        <v>72258216.816</v>
      </c>
      <c r="L22" s="614">
        <v>1.1474747714178</v>
      </c>
      <c r="M22" s="623">
        <v>82914480.823997393</v>
      </c>
      <c r="N22" s="629">
        <v>70353290.171090201</v>
      </c>
      <c r="O22" s="599" t="b">
        <f t="shared" si="2"/>
        <v>1</v>
      </c>
      <c r="P22" s="354">
        <f t="shared" si="3"/>
        <v>0</v>
      </c>
      <c r="Q22" s="354">
        <f t="shared" si="4"/>
        <v>0</v>
      </c>
      <c r="R22" s="354">
        <f t="shared" ref="R22:R29" si="8">M22-Y22</f>
        <v>0</v>
      </c>
      <c r="S22" s="354">
        <f t="shared" ref="S22:S29" si="9">N22-AB22</f>
        <v>0</v>
      </c>
      <c r="U22" t="s">
        <v>199</v>
      </c>
      <c r="V22" t="s">
        <v>521</v>
      </c>
      <c r="W22">
        <v>72258216.816</v>
      </c>
      <c r="X22">
        <v>1.1474747714178</v>
      </c>
      <c r="Y22" s="323">
        <v>82914480.823997393</v>
      </c>
      <c r="AB22">
        <v>70353290.171090201</v>
      </c>
    </row>
    <row r="23" spans="2:28" ht="15" thickBot="1" x14ac:dyDescent="0.4">
      <c r="B23" t="s">
        <v>451</v>
      </c>
      <c r="C23">
        <v>35945839.552941598</v>
      </c>
      <c r="D23">
        <v>35945839.552941598</v>
      </c>
      <c r="E23" s="599">
        <f t="shared" si="1"/>
        <v>0</v>
      </c>
      <c r="I23" s="615" t="s">
        <v>199</v>
      </c>
      <c r="J23" s="615" t="s">
        <v>520</v>
      </c>
      <c r="K23" s="613">
        <v>7989775.6069999998</v>
      </c>
      <c r="L23" s="614">
        <v>1.0012704093123099</v>
      </c>
      <c r="M23" s="623">
        <v>7999925.8923343997</v>
      </c>
      <c r="N23" s="629">
        <v>7999925.8923343997</v>
      </c>
      <c r="O23" s="599" t="b">
        <f t="shared" si="2"/>
        <v>1</v>
      </c>
      <c r="P23" s="354">
        <f t="shared" si="3"/>
        <v>0</v>
      </c>
      <c r="Q23" s="354">
        <f t="shared" si="4"/>
        <v>0</v>
      </c>
      <c r="R23" s="354">
        <f t="shared" si="8"/>
        <v>0</v>
      </c>
      <c r="S23" s="354">
        <f t="shared" si="9"/>
        <v>0</v>
      </c>
      <c r="U23" t="s">
        <v>199</v>
      </c>
      <c r="V23" t="s">
        <v>520</v>
      </c>
      <c r="W23">
        <v>7989775.6069999998</v>
      </c>
      <c r="X23">
        <v>1.0012704093123099</v>
      </c>
      <c r="Y23" s="323">
        <v>7999925.8923343997</v>
      </c>
      <c r="AB23">
        <v>7999925.8923343997</v>
      </c>
    </row>
    <row r="24" spans="2:28" ht="15" thickBot="1" x14ac:dyDescent="0.4">
      <c r="B24" t="s">
        <v>447</v>
      </c>
      <c r="C24">
        <v>12350427.905908599</v>
      </c>
      <c r="D24">
        <v>12350427.905908599</v>
      </c>
      <c r="E24" s="599">
        <f t="shared" si="1"/>
        <v>0</v>
      </c>
      <c r="I24" s="615" t="s">
        <v>199</v>
      </c>
      <c r="J24" s="615" t="s">
        <v>629</v>
      </c>
      <c r="K24" s="613">
        <v>4350902.9610000001</v>
      </c>
      <c r="L24" s="614">
        <v>1.0042032495778099</v>
      </c>
      <c r="M24" s="623">
        <v>4369190.8920339001</v>
      </c>
      <c r="N24" s="629">
        <v>4369190.8920339001</v>
      </c>
      <c r="O24" s="599" t="b">
        <f t="shared" si="2"/>
        <v>1</v>
      </c>
      <c r="P24" s="354">
        <f t="shared" si="3"/>
        <v>0</v>
      </c>
      <c r="Q24" s="354">
        <f t="shared" si="4"/>
        <v>0</v>
      </c>
      <c r="R24" s="354">
        <f t="shared" si="8"/>
        <v>0</v>
      </c>
      <c r="S24" s="354">
        <f t="shared" si="9"/>
        <v>0</v>
      </c>
      <c r="U24" t="s">
        <v>199</v>
      </c>
      <c r="V24" t="s">
        <v>629</v>
      </c>
      <c r="W24">
        <v>4350902.9610000001</v>
      </c>
      <c r="X24">
        <v>1.0042032495778099</v>
      </c>
      <c r="Y24" s="323">
        <v>4369190.8920339001</v>
      </c>
      <c r="AB24">
        <v>4369190.8920339001</v>
      </c>
    </row>
    <row r="25" spans="2:28" ht="15" thickBot="1" x14ac:dyDescent="0.4">
      <c r="B25" t="s">
        <v>441</v>
      </c>
      <c r="C25">
        <v>10078219.8346863</v>
      </c>
      <c r="D25">
        <v>10159377.8356863</v>
      </c>
      <c r="E25" s="599">
        <f t="shared" si="1"/>
        <v>-81158.001000000164</v>
      </c>
      <c r="I25" s="615" t="s">
        <v>199</v>
      </c>
      <c r="J25" s="615" t="s">
        <v>628</v>
      </c>
      <c r="K25" s="613">
        <v>1983801.41</v>
      </c>
      <c r="L25" s="614">
        <v>0.99765542945054198</v>
      </c>
      <c r="M25" s="623">
        <v>1979150.2476381401</v>
      </c>
      <c r="N25" s="629">
        <v>1979150.2476381401</v>
      </c>
      <c r="O25" s="599" t="b">
        <f t="shared" si="2"/>
        <v>1</v>
      </c>
      <c r="P25" s="354">
        <f t="shared" si="3"/>
        <v>0</v>
      </c>
      <c r="Q25" s="354">
        <f t="shared" si="4"/>
        <v>0</v>
      </c>
      <c r="R25" s="354">
        <f t="shared" si="8"/>
        <v>0</v>
      </c>
      <c r="S25" s="354">
        <f t="shared" si="9"/>
        <v>0</v>
      </c>
      <c r="U25" t="s">
        <v>199</v>
      </c>
      <c r="V25" t="s">
        <v>628</v>
      </c>
      <c r="W25">
        <v>1983801.41</v>
      </c>
      <c r="X25">
        <v>0.99765542945054198</v>
      </c>
      <c r="Y25" s="323">
        <v>1979150.2476381401</v>
      </c>
      <c r="AB25">
        <v>1979150.2476381401</v>
      </c>
    </row>
    <row r="26" spans="2:28" ht="15" thickBot="1" x14ac:dyDescent="0.4">
      <c r="B26" t="s">
        <v>457</v>
      </c>
      <c r="C26">
        <v>9091362.7029258795</v>
      </c>
      <c r="D26">
        <v>9091362.7029258795</v>
      </c>
      <c r="E26" s="599">
        <f t="shared" si="1"/>
        <v>0</v>
      </c>
      <c r="I26" s="615" t="s">
        <v>199</v>
      </c>
      <c r="J26" s="615" t="s">
        <v>630</v>
      </c>
      <c r="K26" s="613">
        <v>11716234.091</v>
      </c>
      <c r="L26" s="614">
        <v>0.15372748118288701</v>
      </c>
      <c r="M26" s="623">
        <v>1801107.1557585001</v>
      </c>
      <c r="N26" s="629">
        <v>1801107.0318</v>
      </c>
      <c r="O26" s="599" t="b">
        <f t="shared" si="2"/>
        <v>1</v>
      </c>
      <c r="P26" s="354">
        <f t="shared" si="3"/>
        <v>0</v>
      </c>
      <c r="Q26" s="354">
        <f t="shared" si="4"/>
        <v>0</v>
      </c>
      <c r="R26" s="354">
        <f t="shared" si="8"/>
        <v>0</v>
      </c>
      <c r="S26" s="354">
        <f t="shared" si="9"/>
        <v>0</v>
      </c>
      <c r="U26" t="s">
        <v>199</v>
      </c>
      <c r="V26" t="s">
        <v>630</v>
      </c>
      <c r="W26">
        <v>11716234.091</v>
      </c>
      <c r="X26">
        <v>0.15372748118288701</v>
      </c>
      <c r="Y26" s="323">
        <v>1801107.1557585001</v>
      </c>
      <c r="AB26">
        <v>1801107.0318</v>
      </c>
    </row>
    <row r="27" spans="2:28" ht="15" thickBot="1" x14ac:dyDescent="0.4">
      <c r="B27" t="s">
        <v>443</v>
      </c>
      <c r="C27">
        <v>6937145.13144664</v>
      </c>
      <c r="D27">
        <v>6937145.13144664</v>
      </c>
      <c r="E27" s="599">
        <f t="shared" si="1"/>
        <v>0</v>
      </c>
      <c r="I27" s="615" t="s">
        <v>199</v>
      </c>
      <c r="J27" s="615" t="s">
        <v>552</v>
      </c>
      <c r="K27" s="613">
        <v>1384896.341</v>
      </c>
      <c r="L27" s="614">
        <v>1.01435459073087</v>
      </c>
      <c r="M27" s="623">
        <v>1404775.96117973</v>
      </c>
      <c r="N27" s="629">
        <v>1404775.96117973</v>
      </c>
      <c r="O27" s="599" t="b">
        <f t="shared" si="2"/>
        <v>1</v>
      </c>
      <c r="P27" s="354">
        <f t="shared" si="3"/>
        <v>0.34100000001490116</v>
      </c>
      <c r="Q27" s="354">
        <f t="shared" si="4"/>
        <v>-2.4976238011120699E-7</v>
      </c>
      <c r="R27" s="354">
        <f t="shared" si="8"/>
        <v>0</v>
      </c>
      <c r="S27" s="354">
        <f t="shared" si="9"/>
        <v>0</v>
      </c>
      <c r="U27" t="s">
        <v>199</v>
      </c>
      <c r="V27" t="s">
        <v>552</v>
      </c>
      <c r="W27">
        <v>1384896</v>
      </c>
      <c r="X27">
        <v>1.0143548404932501</v>
      </c>
      <c r="Y27" s="323">
        <v>1404775.96117973</v>
      </c>
      <c r="AB27">
        <v>1404775.96117973</v>
      </c>
    </row>
    <row r="28" spans="2:28" ht="15" thickBot="1" x14ac:dyDescent="0.4">
      <c r="B28" t="s">
        <v>266</v>
      </c>
      <c r="C28">
        <v>6148377.0891522299</v>
      </c>
      <c r="D28">
        <v>6148377.0891522299</v>
      </c>
      <c r="E28" s="599">
        <f t="shared" si="1"/>
        <v>0</v>
      </c>
      <c r="I28" s="615" t="s">
        <v>199</v>
      </c>
      <c r="J28" s="615" t="s">
        <v>592</v>
      </c>
      <c r="K28" s="613">
        <v>1363000.4318482401</v>
      </c>
      <c r="L28" s="614">
        <v>1.00837795073067</v>
      </c>
      <c r="M28" s="623">
        <v>1374419.5823121399</v>
      </c>
      <c r="N28" s="629">
        <v>1374419.5823121399</v>
      </c>
      <c r="O28" s="599" t="b">
        <f t="shared" si="2"/>
        <v>1</v>
      </c>
      <c r="P28" s="354">
        <f t="shared" si="3"/>
        <v>0</v>
      </c>
      <c r="Q28" s="354">
        <f t="shared" si="4"/>
        <v>0</v>
      </c>
      <c r="R28" s="354">
        <f t="shared" si="8"/>
        <v>0</v>
      </c>
      <c r="S28" s="354">
        <f t="shared" si="9"/>
        <v>0</v>
      </c>
      <c r="U28" t="s">
        <v>199</v>
      </c>
      <c r="V28" t="s">
        <v>592</v>
      </c>
      <c r="W28">
        <v>1363000.4318482401</v>
      </c>
      <c r="X28">
        <v>1.00837795073067</v>
      </c>
      <c r="Y28" s="323">
        <v>1374419.5823121399</v>
      </c>
      <c r="AB28">
        <v>1374419.5823121399</v>
      </c>
    </row>
    <row r="29" spans="2:28" ht="15" thickBot="1" x14ac:dyDescent="0.4">
      <c r="B29" t="s">
        <v>674</v>
      </c>
      <c r="C29">
        <v>5543705.2151399096</v>
      </c>
      <c r="D29">
        <v>5543705.2151399096</v>
      </c>
      <c r="E29" s="599">
        <f t="shared" si="1"/>
        <v>0</v>
      </c>
      <c r="I29" s="615" t="s">
        <v>199</v>
      </c>
      <c r="J29" s="615" t="s">
        <v>631</v>
      </c>
      <c r="K29" s="613">
        <v>350798.98499999999</v>
      </c>
      <c r="L29" s="614">
        <v>0.993547619927728</v>
      </c>
      <c r="M29" s="623">
        <v>348535.49661981303</v>
      </c>
      <c r="N29" s="629">
        <v>348535.49661981303</v>
      </c>
      <c r="O29" s="599" t="b">
        <f t="shared" si="2"/>
        <v>1</v>
      </c>
      <c r="P29" s="354">
        <f t="shared" si="3"/>
        <v>0</v>
      </c>
      <c r="Q29" s="354">
        <f t="shared" si="4"/>
        <v>-5.3268090927579559E-3</v>
      </c>
      <c r="R29" s="354">
        <f t="shared" si="8"/>
        <v>-1868.6392230279744</v>
      </c>
      <c r="S29" s="354">
        <f t="shared" si="9"/>
        <v>-1868.6392230279744</v>
      </c>
      <c r="U29" t="s">
        <v>199</v>
      </c>
      <c r="V29" t="s">
        <v>631</v>
      </c>
      <c r="W29">
        <v>350798.98499999999</v>
      </c>
      <c r="X29">
        <v>0.99887442902048595</v>
      </c>
      <c r="Y29" s="323">
        <v>350404.135842841</v>
      </c>
      <c r="AB29">
        <v>350404.135842841</v>
      </c>
    </row>
    <row r="30" spans="2:28" ht="15" thickBot="1" x14ac:dyDescent="0.4">
      <c r="B30" t="s">
        <v>555</v>
      </c>
      <c r="C30">
        <v>4347609.07893191</v>
      </c>
      <c r="D30">
        <v>4347609.07893191</v>
      </c>
      <c r="E30" s="599">
        <f t="shared" si="1"/>
        <v>0</v>
      </c>
      <c r="I30" s="620" t="s">
        <v>199</v>
      </c>
      <c r="J30" s="620" t="s">
        <v>314</v>
      </c>
      <c r="K30" s="619">
        <v>101397626.642848</v>
      </c>
      <c r="L30" s="621">
        <v>1.0078301577197899</v>
      </c>
      <c r="M30" s="627">
        <v>102191586.051874</v>
      </c>
      <c r="N30" s="630">
        <v>89630395.275008306</v>
      </c>
      <c r="O30" s="599" t="b">
        <f t="shared" si="2"/>
        <v>1</v>
      </c>
      <c r="P30" s="354">
        <f t="shared" si="3"/>
        <v>0.34100000560283661</v>
      </c>
      <c r="Q30" s="354">
        <f t="shared" si="4"/>
        <v>-1.8432215440178368E-5</v>
      </c>
      <c r="R30" s="354"/>
      <c r="S30" s="354"/>
      <c r="U30" t="s">
        <v>199</v>
      </c>
      <c r="V30" t="s">
        <v>314</v>
      </c>
      <c r="W30">
        <v>101397626.30184799</v>
      </c>
      <c r="X30">
        <v>1.0078485899352301</v>
      </c>
      <c r="Y30" s="323">
        <v>102193454.69109701</v>
      </c>
      <c r="AB30">
        <v>89632263.9142313</v>
      </c>
    </row>
    <row r="31" spans="2:28" ht="15" thickBot="1" x14ac:dyDescent="0.4">
      <c r="B31" t="s">
        <v>675</v>
      </c>
      <c r="C31">
        <v>756433</v>
      </c>
      <c r="D31">
        <v>756433</v>
      </c>
      <c r="E31" s="599">
        <f t="shared" si="1"/>
        <v>0</v>
      </c>
      <c r="I31" s="615" t="s">
        <v>563</v>
      </c>
      <c r="J31" s="615" t="s">
        <v>449</v>
      </c>
      <c r="K31" s="613">
        <v>91240466</v>
      </c>
      <c r="L31" s="614">
        <v>1.1856951709808099</v>
      </c>
      <c r="M31" s="623">
        <v>108183379.934239</v>
      </c>
      <c r="N31" s="629">
        <v>108183379.934239</v>
      </c>
      <c r="O31" s="599" t="b">
        <f t="shared" si="2"/>
        <v>1</v>
      </c>
      <c r="P31" s="354">
        <f t="shared" si="3"/>
        <v>0</v>
      </c>
      <c r="Q31" s="354">
        <f t="shared" si="4"/>
        <v>0</v>
      </c>
      <c r="R31" s="354">
        <f t="shared" ref="R31:R39" si="10">M31-Y31</f>
        <v>0</v>
      </c>
      <c r="S31" s="354">
        <f t="shared" ref="S31:S39" si="11">N31-AB31</f>
        <v>0</v>
      </c>
      <c r="U31" t="s">
        <v>563</v>
      </c>
      <c r="V31" t="s">
        <v>449</v>
      </c>
      <c r="W31">
        <v>91240466</v>
      </c>
      <c r="X31">
        <v>1.1856951709808099</v>
      </c>
      <c r="Y31" s="323">
        <v>108183379.934239</v>
      </c>
      <c r="AB31">
        <v>108183379.934239</v>
      </c>
    </row>
    <row r="32" spans="2:28" ht="15" thickBot="1" x14ac:dyDescent="0.4">
      <c r="B32" t="s">
        <v>558</v>
      </c>
      <c r="C32">
        <v>587663.134594145</v>
      </c>
      <c r="D32">
        <v>587663.134594145</v>
      </c>
      <c r="E32" s="599">
        <f t="shared" si="1"/>
        <v>0</v>
      </c>
      <c r="I32" s="615" t="s">
        <v>563</v>
      </c>
      <c r="J32" s="615" t="s">
        <v>451</v>
      </c>
      <c r="K32" s="613">
        <v>32342485.855999999</v>
      </c>
      <c r="L32" s="614">
        <v>1.1114123915207099</v>
      </c>
      <c r="M32" s="623">
        <v>35945839.552941598</v>
      </c>
      <c r="N32" s="629">
        <v>35945839.552941598</v>
      </c>
      <c r="O32" s="599" t="b">
        <f t="shared" si="2"/>
        <v>1</v>
      </c>
      <c r="P32" s="354">
        <f t="shared" si="3"/>
        <v>0</v>
      </c>
      <c r="Q32" s="354">
        <f t="shared" si="4"/>
        <v>0</v>
      </c>
      <c r="R32" s="354">
        <f t="shared" si="10"/>
        <v>0</v>
      </c>
      <c r="S32" s="354">
        <f t="shared" si="11"/>
        <v>0</v>
      </c>
      <c r="U32" t="s">
        <v>563</v>
      </c>
      <c r="V32" t="s">
        <v>451</v>
      </c>
      <c r="W32">
        <v>32342485.855999999</v>
      </c>
      <c r="X32">
        <v>1.1114123915207099</v>
      </c>
      <c r="Y32" s="323">
        <v>35945839.552941598</v>
      </c>
      <c r="AB32">
        <v>35945839.552941598</v>
      </c>
    </row>
    <row r="33" spans="2:28" ht="15" thickBot="1" x14ac:dyDescent="0.4">
      <c r="B33" t="s">
        <v>458</v>
      </c>
      <c r="C33">
        <v>349652.50053581799</v>
      </c>
      <c r="D33">
        <v>349652.50053581799</v>
      </c>
      <c r="E33" s="599">
        <f t="shared" si="1"/>
        <v>0</v>
      </c>
      <c r="I33" s="615" t="s">
        <v>563</v>
      </c>
      <c r="J33" s="615" t="s">
        <v>447</v>
      </c>
      <c r="K33" s="613">
        <v>12498595.015000001</v>
      </c>
      <c r="L33" s="614">
        <v>0.98814529881850399</v>
      </c>
      <c r="M33" s="623">
        <v>12350427.905908599</v>
      </c>
      <c r="N33" s="629">
        <v>9883055.7876266092</v>
      </c>
      <c r="O33" s="599" t="b">
        <f t="shared" si="2"/>
        <v>1</v>
      </c>
      <c r="P33" s="354">
        <f t="shared" si="3"/>
        <v>0</v>
      </c>
      <c r="Q33" s="354">
        <f t="shared" si="4"/>
        <v>0</v>
      </c>
      <c r="R33" s="354">
        <f t="shared" si="10"/>
        <v>0</v>
      </c>
      <c r="S33" s="354">
        <f t="shared" si="11"/>
        <v>0</v>
      </c>
      <c r="U33" t="s">
        <v>563</v>
      </c>
      <c r="V33" t="s">
        <v>447</v>
      </c>
      <c r="W33">
        <v>12498595.015000001</v>
      </c>
      <c r="X33">
        <v>0.98814529881850399</v>
      </c>
      <c r="Y33" s="323">
        <v>12350427.905908599</v>
      </c>
      <c r="AB33">
        <v>9883055.7876266092</v>
      </c>
    </row>
    <row r="34" spans="2:28" ht="15" thickBot="1" x14ac:dyDescent="0.4">
      <c r="B34" t="s">
        <v>557</v>
      </c>
      <c r="C34">
        <v>301858.75779900001</v>
      </c>
      <c r="D34">
        <v>307652.948049</v>
      </c>
      <c r="E34" s="599">
        <f t="shared" si="1"/>
        <v>-5794.1902499999851</v>
      </c>
      <c r="I34" s="615" t="s">
        <v>563</v>
      </c>
      <c r="J34" s="615" t="s">
        <v>441</v>
      </c>
      <c r="K34" s="613">
        <v>10446231.423</v>
      </c>
      <c r="L34" s="614">
        <v>0.972539993065619</v>
      </c>
      <c r="M34" s="623">
        <v>10159377.8356863</v>
      </c>
      <c r="N34" s="629">
        <v>8127502.2685489999</v>
      </c>
      <c r="O34" s="599" t="b">
        <f t="shared" si="2"/>
        <v>1</v>
      </c>
      <c r="P34" s="354">
        <f t="shared" si="3"/>
        <v>0</v>
      </c>
      <c r="Q34" s="354">
        <f t="shared" si="4"/>
        <v>7.7691176572359799E-3</v>
      </c>
      <c r="R34" s="354">
        <f t="shared" si="10"/>
        <v>81158.001000000164</v>
      </c>
      <c r="S34" s="354">
        <f t="shared" si="11"/>
        <v>64926.400799999945</v>
      </c>
      <c r="U34" t="s">
        <v>563</v>
      </c>
      <c r="V34" t="s">
        <v>441</v>
      </c>
      <c r="W34">
        <v>10446231.423</v>
      </c>
      <c r="X34">
        <v>0.96477087540838302</v>
      </c>
      <c r="Y34" s="323">
        <v>10078219.8346863</v>
      </c>
      <c r="AB34">
        <v>8062575.867749</v>
      </c>
    </row>
    <row r="35" spans="2:28" ht="15" thickBot="1" x14ac:dyDescent="0.4">
      <c r="B35" t="s">
        <v>559</v>
      </c>
      <c r="C35">
        <v>278151.33375957201</v>
      </c>
      <c r="D35">
        <v>278151.33375957201</v>
      </c>
      <c r="E35" s="599">
        <f t="shared" si="1"/>
        <v>0</v>
      </c>
      <c r="I35" s="615" t="s">
        <v>563</v>
      </c>
      <c r="J35" s="615" t="s">
        <v>457</v>
      </c>
      <c r="K35" s="613">
        <v>10916481.612</v>
      </c>
      <c r="L35" s="614">
        <v>0.832810700925118</v>
      </c>
      <c r="M35" s="623">
        <v>9091362.7029258795</v>
      </c>
      <c r="N35" s="629">
        <v>8818621.8218380995</v>
      </c>
      <c r="O35" s="599" t="b">
        <f t="shared" si="2"/>
        <v>1</v>
      </c>
      <c r="P35" s="354">
        <f t="shared" si="3"/>
        <v>0</v>
      </c>
      <c r="Q35" s="354">
        <f t="shared" si="4"/>
        <v>0</v>
      </c>
      <c r="R35" s="354">
        <f t="shared" si="10"/>
        <v>0</v>
      </c>
      <c r="S35" s="354">
        <f t="shared" si="11"/>
        <v>0</v>
      </c>
      <c r="U35" t="s">
        <v>563</v>
      </c>
      <c r="V35" t="s">
        <v>457</v>
      </c>
      <c r="W35">
        <v>10916481.612</v>
      </c>
      <c r="X35">
        <v>0.832810700925118</v>
      </c>
      <c r="Y35" s="323">
        <v>9091362.7029258795</v>
      </c>
      <c r="AB35">
        <v>8818621.8218380995</v>
      </c>
    </row>
    <row r="36" spans="2:28" ht="15" thickBot="1" x14ac:dyDescent="0.4">
      <c r="B36" t="s">
        <v>560</v>
      </c>
      <c r="C36">
        <v>192184.55806949601</v>
      </c>
      <c r="D36">
        <v>192184.55806949601</v>
      </c>
      <c r="E36" s="599">
        <f t="shared" si="1"/>
        <v>0</v>
      </c>
      <c r="I36" s="615" t="s">
        <v>563</v>
      </c>
      <c r="J36" s="615" t="s">
        <v>443</v>
      </c>
      <c r="K36" s="613">
        <v>6563966.983</v>
      </c>
      <c r="L36" s="614">
        <v>1.0568525328377101</v>
      </c>
      <c r="M36" s="623">
        <v>6937145.13144664</v>
      </c>
      <c r="N36" s="629">
        <v>6729030.7775032399</v>
      </c>
      <c r="O36" s="599" t="b">
        <f t="shared" si="2"/>
        <v>1</v>
      </c>
      <c r="P36" s="354">
        <f t="shared" si="3"/>
        <v>0</v>
      </c>
      <c r="Q36" s="354">
        <f t="shared" si="4"/>
        <v>0</v>
      </c>
      <c r="R36" s="354">
        <f t="shared" si="10"/>
        <v>0</v>
      </c>
      <c r="S36" s="354">
        <f t="shared" si="11"/>
        <v>0</v>
      </c>
      <c r="U36" t="s">
        <v>563</v>
      </c>
      <c r="V36" t="s">
        <v>443</v>
      </c>
      <c r="W36">
        <v>6563966.983</v>
      </c>
      <c r="X36">
        <v>1.0568525328377101</v>
      </c>
      <c r="Y36" s="323">
        <v>6937145.13144664</v>
      </c>
      <c r="AB36">
        <v>6729030.7775032399</v>
      </c>
    </row>
    <row r="37" spans="2:28" ht="15" thickBot="1" x14ac:dyDescent="0.4">
      <c r="B37" t="s">
        <v>673</v>
      </c>
      <c r="C37">
        <v>0</v>
      </c>
      <c r="D37">
        <v>0</v>
      </c>
      <c r="E37" s="599">
        <f t="shared" si="1"/>
        <v>0</v>
      </c>
      <c r="I37" s="615" t="s">
        <v>563</v>
      </c>
      <c r="J37" s="615" t="s">
        <v>266</v>
      </c>
      <c r="K37" s="613">
        <v>7515683.0240274603</v>
      </c>
      <c r="L37" s="614">
        <v>0.81807296415987896</v>
      </c>
      <c r="M37" s="623">
        <v>6148377.0891522299</v>
      </c>
      <c r="N37" s="629">
        <v>5953315.0619011298</v>
      </c>
      <c r="O37" s="599" t="b">
        <f t="shared" si="2"/>
        <v>1</v>
      </c>
      <c r="P37" s="354">
        <f t="shared" si="3"/>
        <v>0</v>
      </c>
      <c r="Q37" s="354">
        <f t="shared" si="4"/>
        <v>0</v>
      </c>
      <c r="R37" s="354">
        <f t="shared" si="10"/>
        <v>0</v>
      </c>
      <c r="S37" s="354">
        <f t="shared" si="11"/>
        <v>0</v>
      </c>
      <c r="U37" t="s">
        <v>563</v>
      </c>
      <c r="V37" t="s">
        <v>266</v>
      </c>
      <c r="W37">
        <v>7515683.0240274603</v>
      </c>
      <c r="X37">
        <v>0.81807296415987896</v>
      </c>
      <c r="Y37" s="323">
        <v>6148377.0891522299</v>
      </c>
      <c r="AB37">
        <v>5953315.0619011298</v>
      </c>
    </row>
    <row r="38" spans="2:28" ht="15" thickBot="1" x14ac:dyDescent="0.4">
      <c r="B38" t="s">
        <v>265</v>
      </c>
      <c r="C38">
        <v>270951739.97075999</v>
      </c>
      <c r="D38">
        <v>270951739.97075999</v>
      </c>
      <c r="E38" s="599">
        <f t="shared" si="1"/>
        <v>0</v>
      </c>
      <c r="I38" s="615" t="s">
        <v>563</v>
      </c>
      <c r="J38" s="615" t="s">
        <v>674</v>
      </c>
      <c r="K38" s="613">
        <v>4519834.1138193998</v>
      </c>
      <c r="L38" s="614">
        <v>1.2265284688635001</v>
      </c>
      <c r="M38" s="623">
        <v>5543705.2151399096</v>
      </c>
      <c r="N38" s="629">
        <v>5238932.0263672499</v>
      </c>
      <c r="O38" s="599" t="b">
        <f t="shared" si="2"/>
        <v>1</v>
      </c>
      <c r="P38" s="354">
        <f t="shared" si="3"/>
        <v>0</v>
      </c>
      <c r="Q38" s="354">
        <f t="shared" si="4"/>
        <v>0</v>
      </c>
      <c r="R38" s="354">
        <f t="shared" si="10"/>
        <v>0</v>
      </c>
      <c r="S38" s="354">
        <f t="shared" si="11"/>
        <v>0</v>
      </c>
      <c r="U38" t="s">
        <v>563</v>
      </c>
      <c r="V38" t="s">
        <v>674</v>
      </c>
      <c r="W38">
        <v>4519834.1138193998</v>
      </c>
      <c r="X38">
        <v>1.2265284688635001</v>
      </c>
      <c r="Y38" s="323">
        <v>5543705.2151399096</v>
      </c>
      <c r="AB38">
        <v>5238932.0263672499</v>
      </c>
    </row>
    <row r="39" spans="2:28" ht="15" thickBot="1" x14ac:dyDescent="0.4">
      <c r="C39">
        <v>1984032202.1458199</v>
      </c>
      <c r="D39">
        <v>1987273671.70383</v>
      </c>
      <c r="E39" s="599">
        <f t="shared" si="1"/>
        <v>-3241469.5580101013</v>
      </c>
      <c r="I39" s="615" t="s">
        <v>563</v>
      </c>
      <c r="J39" s="615" t="s">
        <v>555</v>
      </c>
      <c r="K39" s="613">
        <v>4400921.5920000002</v>
      </c>
      <c r="L39" s="614">
        <v>0.98788605705563903</v>
      </c>
      <c r="M39" s="623">
        <v>4347609.07893191</v>
      </c>
      <c r="N39" s="629">
        <v>4217180.8065639604</v>
      </c>
      <c r="O39" s="599" t="b">
        <f t="shared" si="2"/>
        <v>1</v>
      </c>
      <c r="P39" s="354">
        <f t="shared" si="3"/>
        <v>0</v>
      </c>
      <c r="Q39" s="354">
        <f t="shared" si="4"/>
        <v>0</v>
      </c>
      <c r="R39" s="354">
        <f t="shared" si="10"/>
        <v>0</v>
      </c>
      <c r="S39" s="354">
        <f t="shared" si="11"/>
        <v>0</v>
      </c>
      <c r="U39" t="s">
        <v>563</v>
      </c>
      <c r="V39" t="s">
        <v>555</v>
      </c>
      <c r="W39">
        <v>4400921.5920000002</v>
      </c>
      <c r="X39">
        <v>0.98788605705563903</v>
      </c>
      <c r="Y39" s="323">
        <v>4347609.07893191</v>
      </c>
      <c r="AB39">
        <v>4217180.8065639604</v>
      </c>
    </row>
    <row r="40" spans="2:28" ht="15" thickBot="1" x14ac:dyDescent="0.4">
      <c r="I40" s="620" t="s">
        <v>563</v>
      </c>
      <c r="J40" s="620" t="s">
        <v>314</v>
      </c>
      <c r="K40" s="619">
        <v>180444665.61884701</v>
      </c>
      <c r="L40" s="621">
        <v>1.1012086379217301</v>
      </c>
      <c r="M40" s="627">
        <v>198707224.446372</v>
      </c>
      <c r="N40" s="630">
        <v>193096858.03753</v>
      </c>
      <c r="O40" s="599" t="b">
        <f t="shared" si="2"/>
        <v>1</v>
      </c>
      <c r="P40" s="354">
        <f t="shared" si="3"/>
        <v>0</v>
      </c>
      <c r="Q40" s="354">
        <f t="shared" si="4"/>
        <v>4.4976669564000815E-4</v>
      </c>
      <c r="R40" s="354"/>
      <c r="S40" s="354"/>
      <c r="U40" t="s">
        <v>563</v>
      </c>
      <c r="V40" t="s">
        <v>314</v>
      </c>
      <c r="W40">
        <v>180444665.61884701</v>
      </c>
      <c r="X40">
        <v>1.1007588712260901</v>
      </c>
      <c r="Y40" s="323">
        <v>198626066.44537199</v>
      </c>
      <c r="AB40">
        <v>193031931.63672999</v>
      </c>
    </row>
    <row r="41" spans="2:28" ht="15" thickBot="1" x14ac:dyDescent="0.4">
      <c r="I41" s="615" t="s">
        <v>268</v>
      </c>
      <c r="J41" s="615" t="s">
        <v>675</v>
      </c>
      <c r="K41" s="613">
        <v>0</v>
      </c>
      <c r="L41" s="614"/>
      <c r="M41" s="623">
        <v>756433</v>
      </c>
      <c r="N41" s="629">
        <v>605146.4</v>
      </c>
      <c r="O41" s="599" t="b">
        <f t="shared" si="2"/>
        <v>1</v>
      </c>
      <c r="P41" s="354">
        <f t="shared" si="3"/>
        <v>0</v>
      </c>
      <c r="Q41" s="354">
        <f t="shared" si="4"/>
        <v>0</v>
      </c>
      <c r="R41" s="354">
        <f t="shared" ref="R41:R47" si="12">M41-Y41</f>
        <v>0</v>
      </c>
      <c r="S41" s="354">
        <f t="shared" ref="S41:S46" si="13">N41-AB41</f>
        <v>0</v>
      </c>
      <c r="U41" t="s">
        <v>268</v>
      </c>
      <c r="V41" t="s">
        <v>675</v>
      </c>
      <c r="W41">
        <v>0</v>
      </c>
      <c r="Y41" s="323">
        <v>756433</v>
      </c>
      <c r="AB41">
        <v>605146.4</v>
      </c>
    </row>
    <row r="42" spans="2:28" ht="15" thickBot="1" x14ac:dyDescent="0.4">
      <c r="I42" s="615" t="s">
        <v>268</v>
      </c>
      <c r="J42" s="615" t="s">
        <v>558</v>
      </c>
      <c r="K42" s="613">
        <v>587663.134594145</v>
      </c>
      <c r="L42" s="614">
        <v>1</v>
      </c>
      <c r="M42" s="623">
        <v>587663.134594145</v>
      </c>
      <c r="N42" s="629">
        <v>470130.50767531601</v>
      </c>
      <c r="O42" s="599" t="b">
        <f t="shared" si="2"/>
        <v>1</v>
      </c>
      <c r="P42" s="354">
        <f t="shared" si="3"/>
        <v>8.0085953499656171</v>
      </c>
      <c r="Q42" s="354">
        <f t="shared" si="4"/>
        <v>-1.3628053249892247E-5</v>
      </c>
      <c r="R42" s="354">
        <f t="shared" si="12"/>
        <v>0</v>
      </c>
      <c r="S42" s="354">
        <f t="shared" si="13"/>
        <v>0</v>
      </c>
      <c r="U42" t="s">
        <v>268</v>
      </c>
      <c r="V42" t="s">
        <v>558</v>
      </c>
      <c r="W42">
        <v>587655.12599879503</v>
      </c>
      <c r="X42">
        <v>1.0000136280532499</v>
      </c>
      <c r="Y42" s="323">
        <v>587663.134594145</v>
      </c>
      <c r="AB42">
        <v>470130.50767531601</v>
      </c>
    </row>
    <row r="43" spans="2:28" ht="15" thickBot="1" x14ac:dyDescent="0.4">
      <c r="I43" s="615" t="s">
        <v>268</v>
      </c>
      <c r="J43" s="615" t="s">
        <v>458</v>
      </c>
      <c r="K43" s="613">
        <v>309398.64</v>
      </c>
      <c r="L43" s="614">
        <v>1.13010354711261</v>
      </c>
      <c r="M43" s="623">
        <v>349652.50053581799</v>
      </c>
      <c r="N43" s="629">
        <v>279722.00042865501</v>
      </c>
      <c r="O43" s="599" t="b">
        <f t="shared" si="2"/>
        <v>1</v>
      </c>
      <c r="P43" s="354">
        <f t="shared" si="3"/>
        <v>0</v>
      </c>
      <c r="Q43" s="354">
        <f t="shared" si="4"/>
        <v>0</v>
      </c>
      <c r="R43" s="354">
        <f t="shared" si="12"/>
        <v>0</v>
      </c>
      <c r="S43" s="354">
        <f t="shared" si="13"/>
        <v>0</v>
      </c>
      <c r="U43" t="s">
        <v>268</v>
      </c>
      <c r="V43" t="s">
        <v>458</v>
      </c>
      <c r="W43">
        <v>309398.64</v>
      </c>
      <c r="X43">
        <v>1.13010354711261</v>
      </c>
      <c r="Y43" s="323">
        <v>349652.50053581799</v>
      </c>
      <c r="AB43">
        <v>279722.00042865501</v>
      </c>
    </row>
    <row r="44" spans="2:28" ht="15" thickBot="1" x14ac:dyDescent="0.4">
      <c r="I44" s="615" t="s">
        <v>268</v>
      </c>
      <c r="J44" s="615" t="s">
        <v>557</v>
      </c>
      <c r="K44" s="613">
        <v>313595.61434999999</v>
      </c>
      <c r="L44" s="614">
        <v>0.98104990621977395</v>
      </c>
      <c r="M44" s="623">
        <v>307652.948049</v>
      </c>
      <c r="N44" s="629">
        <v>307652.948049</v>
      </c>
      <c r="O44" s="599" t="b">
        <f t="shared" si="2"/>
        <v>1</v>
      </c>
      <c r="P44" s="354">
        <f t="shared" si="3"/>
        <v>0</v>
      </c>
      <c r="Q44" s="354">
        <f t="shared" si="4"/>
        <v>1.8476630363627899E-2</v>
      </c>
      <c r="R44" s="354">
        <f t="shared" si="12"/>
        <v>5794.1902499999851</v>
      </c>
      <c r="S44" s="354">
        <f t="shared" si="13"/>
        <v>5794.1902499999851</v>
      </c>
      <c r="U44" t="s">
        <v>268</v>
      </c>
      <c r="V44" t="s">
        <v>557</v>
      </c>
      <c r="W44">
        <v>313595.61434999999</v>
      </c>
      <c r="X44">
        <v>0.96257327585614605</v>
      </c>
      <c r="Y44" s="323">
        <v>301858.75779900001</v>
      </c>
      <c r="AB44">
        <v>301858.75779900001</v>
      </c>
    </row>
    <row r="45" spans="2:28" ht="15" thickBot="1" x14ac:dyDescent="0.4">
      <c r="I45" s="615" t="s">
        <v>268</v>
      </c>
      <c r="J45" s="615" t="s">
        <v>559</v>
      </c>
      <c r="K45" s="613">
        <v>0</v>
      </c>
      <c r="L45" s="614"/>
      <c r="M45" s="623">
        <v>278151.33375957201</v>
      </c>
      <c r="N45" s="629">
        <v>174134.177355055</v>
      </c>
      <c r="O45" s="599" t="b">
        <f t="shared" si="2"/>
        <v>1</v>
      </c>
      <c r="P45" s="354">
        <f t="shared" si="3"/>
        <v>0</v>
      </c>
      <c r="Q45" s="354">
        <f t="shared" si="4"/>
        <v>0</v>
      </c>
      <c r="R45" s="354">
        <f t="shared" si="12"/>
        <v>0</v>
      </c>
      <c r="S45" s="354">
        <f t="shared" si="13"/>
        <v>0</v>
      </c>
      <c r="U45" t="s">
        <v>268</v>
      </c>
      <c r="V45" t="s">
        <v>559</v>
      </c>
      <c r="W45">
        <v>0</v>
      </c>
      <c r="Y45" s="323">
        <v>278151.33375957201</v>
      </c>
      <c r="AB45">
        <v>174134.177355055</v>
      </c>
    </row>
    <row r="46" spans="2:28" ht="15" thickBot="1" x14ac:dyDescent="0.4">
      <c r="I46" s="615" t="s">
        <v>268</v>
      </c>
      <c r="J46" s="615" t="s">
        <v>560</v>
      </c>
      <c r="K46" s="613">
        <v>171166</v>
      </c>
      <c r="L46" s="614">
        <v>1.12279633846381</v>
      </c>
      <c r="M46" s="623">
        <v>192184.55806949601</v>
      </c>
      <c r="N46" s="629">
        <v>153747.64645559699</v>
      </c>
      <c r="O46" s="599" t="b">
        <f t="shared" si="2"/>
        <v>1</v>
      </c>
      <c r="P46" s="354">
        <f t="shared" si="3"/>
        <v>0</v>
      </c>
      <c r="Q46" s="354">
        <f t="shared" si="4"/>
        <v>0</v>
      </c>
      <c r="R46" s="354">
        <f t="shared" si="12"/>
        <v>0</v>
      </c>
      <c r="S46" s="354">
        <f t="shared" si="13"/>
        <v>0</v>
      </c>
      <c r="U46" t="s">
        <v>268</v>
      </c>
      <c r="V46" t="s">
        <v>560</v>
      </c>
      <c r="W46">
        <v>171166</v>
      </c>
      <c r="X46">
        <v>1.12279633846381</v>
      </c>
      <c r="Y46" s="323">
        <v>192184.55806949601</v>
      </c>
      <c r="AB46">
        <v>153747.64645559699</v>
      </c>
    </row>
    <row r="47" spans="2:28" ht="15" thickBot="1" x14ac:dyDescent="0.4">
      <c r="I47" s="615" t="s">
        <v>268</v>
      </c>
      <c r="J47" s="615" t="s">
        <v>673</v>
      </c>
      <c r="K47" s="613">
        <v>0</v>
      </c>
      <c r="L47" s="614"/>
      <c r="M47" s="623">
        <v>0</v>
      </c>
      <c r="N47" s="629">
        <v>1268111.2476234599</v>
      </c>
      <c r="O47" s="599" t="b">
        <f t="shared" si="2"/>
        <v>1</v>
      </c>
      <c r="P47" s="354">
        <f t="shared" si="3"/>
        <v>0</v>
      </c>
      <c r="Q47" s="354">
        <f t="shared" si="4"/>
        <v>0</v>
      </c>
      <c r="R47" s="354">
        <f t="shared" si="12"/>
        <v>0</v>
      </c>
      <c r="S47" s="354">
        <f>N47-AB7</f>
        <v>-31868603.428762041</v>
      </c>
      <c r="U47" t="s">
        <v>268</v>
      </c>
      <c r="V47" t="s">
        <v>673</v>
      </c>
      <c r="W47">
        <v>0</v>
      </c>
      <c r="Y47" s="323">
        <v>0</v>
      </c>
      <c r="AB47">
        <v>263528</v>
      </c>
    </row>
    <row r="48" spans="2:28" ht="15" thickBot="1" x14ac:dyDescent="0.4">
      <c r="I48" s="620" t="s">
        <v>268</v>
      </c>
      <c r="J48" s="620" t="s">
        <v>314</v>
      </c>
      <c r="K48" s="619">
        <v>1381823.3889441399</v>
      </c>
      <c r="L48" s="621">
        <v>1.7887506426538999</v>
      </c>
      <c r="M48" s="627">
        <v>2471737.47500803</v>
      </c>
      <c r="N48" s="630">
        <v>3258644.9275870798</v>
      </c>
      <c r="O48" s="599" t="b">
        <f t="shared" si="2"/>
        <v>1</v>
      </c>
      <c r="P48" s="354">
        <f t="shared" si="3"/>
        <v>8.0085953499656171</v>
      </c>
      <c r="Q48" s="354">
        <f t="shared" si="4"/>
        <v>4.1828054254700042E-3</v>
      </c>
      <c r="R48" s="354"/>
      <c r="S48" s="354"/>
      <c r="U48" t="s">
        <v>268</v>
      </c>
      <c r="V48" t="s">
        <v>314</v>
      </c>
      <c r="W48">
        <v>1381815.38034879</v>
      </c>
      <c r="X48">
        <v>1.7845678372284299</v>
      </c>
      <c r="Y48" s="323">
        <v>2465943.28475803</v>
      </c>
      <c r="AB48">
        <v>2248267.4897136199</v>
      </c>
    </row>
    <row r="49" spans="2:28" ht="15" thickBot="1" x14ac:dyDescent="0.4">
      <c r="I49" s="615" t="s">
        <v>265</v>
      </c>
      <c r="J49" s="615" t="s">
        <v>265</v>
      </c>
      <c r="K49" s="613">
        <v>270533831.41729599</v>
      </c>
      <c r="L49" s="614">
        <v>1.0015447552392001</v>
      </c>
      <c r="M49" s="623">
        <v>270951739.97075999</v>
      </c>
      <c r="N49" s="629">
        <v>270951739.97075999</v>
      </c>
      <c r="O49" s="599" t="b">
        <f t="shared" si="2"/>
        <v>1</v>
      </c>
      <c r="P49" s="354">
        <f>K49-W49</f>
        <v>-592511.68895602226</v>
      </c>
      <c r="Q49" s="354">
        <f t="shared" si="4"/>
        <v>2.1887470162130773E-3</v>
      </c>
      <c r="R49" s="354">
        <f>M49-Y49</f>
        <v>0</v>
      </c>
      <c r="S49" s="354">
        <f>N49-AB49</f>
        <v>0</v>
      </c>
      <c r="U49" t="s">
        <v>265</v>
      </c>
      <c r="V49" t="s">
        <v>265</v>
      </c>
      <c r="W49">
        <v>271126343.10625201</v>
      </c>
      <c r="X49">
        <v>0.99935600822298698</v>
      </c>
      <c r="Y49" s="323">
        <v>270951739.97075999</v>
      </c>
      <c r="AB49">
        <v>270951739.97075999</v>
      </c>
    </row>
    <row r="50" spans="2:28" ht="15" thickBot="1" x14ac:dyDescent="0.4">
      <c r="I50" s="620" t="s">
        <v>265</v>
      </c>
      <c r="J50" s="620" t="s">
        <v>314</v>
      </c>
      <c r="K50" s="619">
        <v>270533831.41729599</v>
      </c>
      <c r="L50" s="621">
        <v>1.0015447552392001</v>
      </c>
      <c r="M50" s="627">
        <v>270951739.97075999</v>
      </c>
      <c r="N50" s="630">
        <v>270951739.97075999</v>
      </c>
      <c r="O50" s="599" t="b">
        <f t="shared" si="2"/>
        <v>1</v>
      </c>
      <c r="P50" s="354">
        <f t="shared" si="3"/>
        <v>-592511.68895602226</v>
      </c>
      <c r="Q50" s="354">
        <f t="shared" si="4"/>
        <v>2.1887470162130773E-3</v>
      </c>
      <c r="R50" s="354">
        <f>M50-Y50</f>
        <v>0</v>
      </c>
      <c r="S50" s="354">
        <f>N50-AB50</f>
        <v>0</v>
      </c>
      <c r="U50" t="s">
        <v>265</v>
      </c>
      <c r="V50" t="s">
        <v>314</v>
      </c>
      <c r="W50">
        <v>271126343.10625201</v>
      </c>
      <c r="X50">
        <v>0.99935600822298698</v>
      </c>
      <c r="Y50" s="323">
        <v>270951739.97075999</v>
      </c>
      <c r="AB50">
        <v>270951739.97075999</v>
      </c>
    </row>
    <row r="51" spans="2:28" ht="15" thickBot="1" x14ac:dyDescent="0.4">
      <c r="I51" s="616" t="s">
        <v>281</v>
      </c>
      <c r="J51" s="616" t="s">
        <v>235</v>
      </c>
      <c r="K51" s="617">
        <v>1909615118.80461</v>
      </c>
      <c r="L51" s="618">
        <v>1.04066712298909</v>
      </c>
      <c r="M51" s="626">
        <v>1987273671.7028601</v>
      </c>
      <c r="N51" s="631">
        <v>1739836125.27121</v>
      </c>
      <c r="O51" s="599" t="b">
        <f t="shared" si="2"/>
        <v>1</v>
      </c>
      <c r="P51" s="354">
        <f t="shared" si="3"/>
        <v>-592503.3393599987</v>
      </c>
      <c r="Q51" s="354">
        <f t="shared" si="4"/>
        <v>2.0197115008999678E-3</v>
      </c>
      <c r="R51" s="354">
        <f>M51-Y51</f>
        <v>3241469.5580101013</v>
      </c>
      <c r="S51" s="354">
        <f>N51-AB51</f>
        <v>4197617.5524599552</v>
      </c>
      <c r="U51" t="s">
        <v>281</v>
      </c>
      <c r="V51" t="s">
        <v>235</v>
      </c>
      <c r="W51">
        <v>1910207622.14397</v>
      </c>
      <c r="X51">
        <v>1.0386474114881901</v>
      </c>
      <c r="Y51" s="323">
        <v>1984032202.14485</v>
      </c>
      <c r="AB51">
        <v>1735638507.71875</v>
      </c>
    </row>
    <row r="60" spans="2:28" x14ac:dyDescent="0.35">
      <c r="B60" t="s">
        <v>98</v>
      </c>
      <c r="C60" t="s">
        <v>152</v>
      </c>
      <c r="D60" t="s">
        <v>128</v>
      </c>
      <c r="E60" t="s">
        <v>120</v>
      </c>
      <c r="F60" t="s">
        <v>129</v>
      </c>
      <c r="G60" t="s">
        <v>189</v>
      </c>
      <c r="H60" t="s">
        <v>138</v>
      </c>
      <c r="P60" s="599" t="s">
        <v>98</v>
      </c>
      <c r="Q60" s="599" t="s">
        <v>152</v>
      </c>
      <c r="R60" s="599" t="s">
        <v>128</v>
      </c>
      <c r="S60" s="599" t="s">
        <v>120</v>
      </c>
      <c r="T60" t="s">
        <v>129</v>
      </c>
      <c r="U60" t="s">
        <v>189</v>
      </c>
      <c r="V60" t="s">
        <v>138</v>
      </c>
    </row>
    <row r="61" spans="2:28" x14ac:dyDescent="0.35">
      <c r="B61" t="s">
        <v>198</v>
      </c>
      <c r="C61" t="s">
        <v>507</v>
      </c>
      <c r="D61">
        <v>291966693.19900101</v>
      </c>
      <c r="E61">
        <v>1.00389489416294</v>
      </c>
      <c r="F61">
        <v>293103872.56811398</v>
      </c>
      <c r="G61">
        <v>0.74728159041512598</v>
      </c>
      <c r="H61">
        <v>219031128.04953301</v>
      </c>
      <c r="I61" s="599" t="b">
        <f>C61=Q61</f>
        <v>1</v>
      </c>
      <c r="J61" s="290">
        <f>D61-R61</f>
        <v>0</v>
      </c>
      <c r="K61" s="290">
        <f>E61-S61</f>
        <v>0</v>
      </c>
      <c r="L61" s="290">
        <f>F61-T61</f>
        <v>0</v>
      </c>
      <c r="M61" s="290">
        <f>G61-U61</f>
        <v>0</v>
      </c>
      <c r="N61" s="290"/>
      <c r="O61" s="290">
        <f>H61-V61</f>
        <v>0</v>
      </c>
      <c r="P61" s="599" t="s">
        <v>198</v>
      </c>
      <c r="Q61" s="599" t="s">
        <v>507</v>
      </c>
      <c r="R61" s="599">
        <v>291966693.19900101</v>
      </c>
      <c r="S61" s="599">
        <v>1.00389489416294</v>
      </c>
      <c r="T61">
        <v>293103872.56811398</v>
      </c>
      <c r="U61">
        <v>0.74728159041512598</v>
      </c>
      <c r="V61">
        <v>219031128.04953301</v>
      </c>
    </row>
    <row r="62" spans="2:28" x14ac:dyDescent="0.35">
      <c r="B62" t="s">
        <v>198</v>
      </c>
      <c r="C62" t="s">
        <v>442</v>
      </c>
      <c r="D62">
        <v>233713153.68799999</v>
      </c>
      <c r="E62">
        <v>1.15261768026153</v>
      </c>
      <c r="F62">
        <v>269381913.05046999</v>
      </c>
      <c r="G62">
        <v>0.76333374907329399</v>
      </c>
      <c r="H62">
        <v>205628305.621351</v>
      </c>
      <c r="I62" s="599" t="b">
        <f t="shared" ref="I62:I104" si="14">C62=Q62</f>
        <v>1</v>
      </c>
      <c r="J62" s="290">
        <f t="shared" ref="J62:J104" si="15">D62-R62</f>
        <v>0</v>
      </c>
      <c r="K62" s="290">
        <f t="shared" ref="K62:K104" si="16">E62-S62</f>
        <v>0</v>
      </c>
      <c r="L62" s="290">
        <f t="shared" ref="L62:L104" si="17">F62-T62</f>
        <v>0</v>
      </c>
      <c r="M62" s="290">
        <f t="shared" ref="M62:M104" si="18">G62-U62</f>
        <v>0</v>
      </c>
      <c r="N62" s="290"/>
      <c r="O62" s="290">
        <f t="shared" ref="O62:O104" si="19">H62-V62</f>
        <v>0</v>
      </c>
      <c r="P62" s="599" t="s">
        <v>198</v>
      </c>
      <c r="Q62" s="599" t="s">
        <v>442</v>
      </c>
      <c r="R62" s="599">
        <v>233713153.68799999</v>
      </c>
      <c r="S62" s="599">
        <v>1.15261768026153</v>
      </c>
      <c r="T62">
        <v>269381913.05046999</v>
      </c>
      <c r="U62">
        <v>0.76333374907329399</v>
      </c>
      <c r="V62">
        <v>205628305.621351</v>
      </c>
    </row>
    <row r="63" spans="2:28" x14ac:dyDescent="0.35">
      <c r="B63" t="s">
        <v>198</v>
      </c>
      <c r="C63" t="s">
        <v>542</v>
      </c>
      <c r="D63">
        <v>231131314.41600001</v>
      </c>
      <c r="E63">
        <v>0.96408248948539899</v>
      </c>
      <c r="F63">
        <v>222829653.00020999</v>
      </c>
      <c r="G63">
        <v>0.97024403989262897</v>
      </c>
      <c r="H63">
        <v>216199142.73479599</v>
      </c>
      <c r="I63" s="599" t="b">
        <f t="shared" si="14"/>
        <v>1</v>
      </c>
      <c r="J63" s="290">
        <f t="shared" si="15"/>
        <v>0</v>
      </c>
      <c r="K63" s="290">
        <f t="shared" si="16"/>
        <v>0</v>
      </c>
      <c r="L63" s="290">
        <f t="shared" si="17"/>
        <v>0</v>
      </c>
      <c r="M63" s="290">
        <f t="shared" si="18"/>
        <v>0</v>
      </c>
      <c r="N63" s="290"/>
      <c r="O63" s="290">
        <f t="shared" si="19"/>
        <v>0</v>
      </c>
      <c r="P63" s="599" t="s">
        <v>198</v>
      </c>
      <c r="Q63" s="599" t="s">
        <v>542</v>
      </c>
      <c r="R63" s="599">
        <v>231131314.41600001</v>
      </c>
      <c r="S63" s="599">
        <v>0.96408248948539899</v>
      </c>
      <c r="T63">
        <v>222829653.00020999</v>
      </c>
      <c r="U63">
        <v>0.97024403989262897</v>
      </c>
      <c r="V63">
        <v>216199142.73479599</v>
      </c>
    </row>
    <row r="64" spans="2:28" x14ac:dyDescent="0.35">
      <c r="B64" t="s">
        <v>198</v>
      </c>
      <c r="C64" t="s">
        <v>158</v>
      </c>
      <c r="D64">
        <v>54205711.121404</v>
      </c>
      <c r="E64">
        <v>0.99978622417472895</v>
      </c>
      <c r="F64">
        <v>54194123.2507746</v>
      </c>
      <c r="G64">
        <v>0.86460592706537898</v>
      </c>
      <c r="H64">
        <v>46856560.174731404</v>
      </c>
      <c r="I64" s="599" t="b">
        <f t="shared" si="14"/>
        <v>1</v>
      </c>
      <c r="J64" s="290">
        <f t="shared" si="15"/>
        <v>0</v>
      </c>
      <c r="K64" s="290">
        <f t="shared" si="16"/>
        <v>0</v>
      </c>
      <c r="L64" s="290">
        <f t="shared" si="17"/>
        <v>0</v>
      </c>
      <c r="M64" s="290">
        <f t="shared" si="18"/>
        <v>0</v>
      </c>
      <c r="N64" s="290"/>
      <c r="O64" s="290">
        <f t="shared" si="19"/>
        <v>0</v>
      </c>
      <c r="P64" s="599" t="s">
        <v>198</v>
      </c>
      <c r="Q64" s="599" t="s">
        <v>158</v>
      </c>
      <c r="R64" s="599">
        <v>54205711.121404</v>
      </c>
      <c r="S64" s="599">
        <v>0.99978622417472895</v>
      </c>
      <c r="T64">
        <v>54194123.2507746</v>
      </c>
      <c r="U64">
        <v>0.86460592706537898</v>
      </c>
      <c r="V64">
        <v>46856560.174731404</v>
      </c>
    </row>
    <row r="65" spans="2:22" x14ac:dyDescent="0.35">
      <c r="B65" t="s">
        <v>198</v>
      </c>
      <c r="C65" t="s">
        <v>584</v>
      </c>
      <c r="D65">
        <v>56104880.0167678</v>
      </c>
      <c r="E65">
        <v>0.96059010828131297</v>
      </c>
      <c r="F65">
        <v>53893792.770416997</v>
      </c>
      <c r="G65">
        <v>0.81283301661581997</v>
      </c>
      <c r="H65">
        <v>43806654.154445902</v>
      </c>
      <c r="I65" s="599" t="b">
        <f t="shared" si="14"/>
        <v>1</v>
      </c>
      <c r="J65" s="290">
        <f t="shared" si="15"/>
        <v>0</v>
      </c>
      <c r="K65" s="290">
        <f t="shared" si="16"/>
        <v>2.5165287448439821E-3</v>
      </c>
      <c r="L65" s="290">
        <f t="shared" si="17"/>
        <v>141189.54328820109</v>
      </c>
      <c r="M65" s="290">
        <f t="shared" si="18"/>
        <v>-1.1250755666802892E-4</v>
      </c>
      <c r="N65" s="290"/>
      <c r="O65" s="290">
        <f t="shared" si="19"/>
        <v>108715.94833189994</v>
      </c>
      <c r="P65" s="599" t="s">
        <v>198</v>
      </c>
      <c r="Q65" s="599" t="s">
        <v>584</v>
      </c>
      <c r="R65" s="599">
        <v>56104880.0167678</v>
      </c>
      <c r="S65" s="599">
        <v>0.95807357953646899</v>
      </c>
      <c r="T65">
        <v>53752603.227128796</v>
      </c>
      <c r="U65">
        <v>0.812945524172488</v>
      </c>
      <c r="V65">
        <v>43697938.206114002</v>
      </c>
    </row>
    <row r="66" spans="2:22" x14ac:dyDescent="0.35">
      <c r="B66" t="s">
        <v>198</v>
      </c>
      <c r="C66" t="s">
        <v>586</v>
      </c>
      <c r="D66">
        <v>34128723</v>
      </c>
      <c r="E66">
        <v>1.00049356287249</v>
      </c>
      <c r="F66">
        <v>34145567.6705584</v>
      </c>
      <c r="G66">
        <v>1</v>
      </c>
      <c r="H66">
        <v>34145567.6705584</v>
      </c>
      <c r="I66" s="599" t="b">
        <f t="shared" si="14"/>
        <v>1</v>
      </c>
      <c r="J66" s="290">
        <f t="shared" si="15"/>
        <v>0</v>
      </c>
      <c r="K66" s="290">
        <f t="shared" si="16"/>
        <v>2.9560232715792001E-2</v>
      </c>
      <c r="L66" s="290">
        <f t="shared" si="17"/>
        <v>1008852.9941729009</v>
      </c>
      <c r="M66" s="290">
        <f t="shared" si="18"/>
        <v>0</v>
      </c>
      <c r="N66" s="290"/>
      <c r="O66" s="290">
        <f t="shared" si="19"/>
        <v>1008852.9941729009</v>
      </c>
      <c r="P66" s="599" t="s">
        <v>198</v>
      </c>
      <c r="Q66" s="599" t="s">
        <v>586</v>
      </c>
      <c r="R66" s="599">
        <v>34128723</v>
      </c>
      <c r="S66" s="599">
        <v>0.97093333015669803</v>
      </c>
      <c r="T66">
        <v>33136714.6763855</v>
      </c>
      <c r="U66">
        <v>1</v>
      </c>
      <c r="V66">
        <v>33136714.6763855</v>
      </c>
    </row>
    <row r="67" spans="2:22" x14ac:dyDescent="0.35">
      <c r="B67" t="s">
        <v>198</v>
      </c>
      <c r="C67" t="s">
        <v>538</v>
      </c>
      <c r="D67">
        <v>30070482.257360999</v>
      </c>
      <c r="E67">
        <v>0.99370719109567096</v>
      </c>
      <c r="F67">
        <v>29881254.4588544</v>
      </c>
      <c r="G67">
        <v>0.52999999999999903</v>
      </c>
      <c r="H67">
        <v>15837064.8631928</v>
      </c>
      <c r="I67" s="599" t="b">
        <f t="shared" si="14"/>
        <v>1</v>
      </c>
      <c r="J67" s="290">
        <f t="shared" si="15"/>
        <v>0</v>
      </c>
      <c r="K67" s="290">
        <f t="shared" si="16"/>
        <v>0</v>
      </c>
      <c r="L67" s="290">
        <f t="shared" si="17"/>
        <v>0</v>
      </c>
      <c r="M67" s="290">
        <f t="shared" si="18"/>
        <v>0</v>
      </c>
      <c r="N67" s="290"/>
      <c r="O67" s="290">
        <f t="shared" si="19"/>
        <v>0</v>
      </c>
      <c r="P67" s="599" t="s">
        <v>198</v>
      </c>
      <c r="Q67" s="599" t="s">
        <v>538</v>
      </c>
      <c r="R67" s="599">
        <v>30070482.257360999</v>
      </c>
      <c r="S67" s="599">
        <v>0.99370719109567096</v>
      </c>
      <c r="T67">
        <v>29881254.4588544</v>
      </c>
      <c r="U67">
        <v>0.52999999999999903</v>
      </c>
      <c r="V67">
        <v>15837064.8631928</v>
      </c>
    </row>
    <row r="68" spans="2:22" x14ac:dyDescent="0.35">
      <c r="B68" t="s">
        <v>198</v>
      </c>
      <c r="C68" t="s">
        <v>585</v>
      </c>
      <c r="D68">
        <v>23880938.5</v>
      </c>
      <c r="E68">
        <v>0.94107816945174505</v>
      </c>
      <c r="F68">
        <v>22473829.888369702</v>
      </c>
      <c r="G68">
        <v>1</v>
      </c>
      <c r="H68">
        <v>22473829.888369702</v>
      </c>
      <c r="I68" s="599" t="b">
        <f t="shared" si="14"/>
        <v>1</v>
      </c>
      <c r="J68" s="290">
        <f t="shared" si="15"/>
        <v>-25781470</v>
      </c>
      <c r="K68" s="290">
        <f t="shared" si="16"/>
        <v>5.8536600263950023E-2</v>
      </c>
      <c r="L68" s="290">
        <f t="shared" si="17"/>
        <v>-21355310.038865596</v>
      </c>
      <c r="M68" s="290">
        <f t="shared" si="18"/>
        <v>3.1984683659352031E-2</v>
      </c>
      <c r="N68" s="290"/>
      <c r="O68" s="290">
        <f t="shared" si="19"/>
        <v>-19953448.863231495</v>
      </c>
      <c r="P68" s="599" t="s">
        <v>198</v>
      </c>
      <c r="Q68" s="599" t="s">
        <v>585</v>
      </c>
      <c r="R68" s="599">
        <v>49662408.5</v>
      </c>
      <c r="S68" s="599">
        <v>0.88254156918779503</v>
      </c>
      <c r="T68">
        <v>43829139.927235298</v>
      </c>
      <c r="U68">
        <v>0.96801531634064797</v>
      </c>
      <c r="V68">
        <v>42427278.751601197</v>
      </c>
    </row>
    <row r="69" spans="2:22" x14ac:dyDescent="0.35">
      <c r="B69" t="s">
        <v>198</v>
      </c>
      <c r="C69" t="s">
        <v>446</v>
      </c>
      <c r="D69">
        <v>2655095.48</v>
      </c>
      <c r="E69">
        <v>0.88102889369688897</v>
      </c>
      <c r="F69">
        <v>2339215.8334040102</v>
      </c>
      <c r="G69">
        <v>0.93999999999999895</v>
      </c>
      <c r="H69">
        <v>2198862.8833997701</v>
      </c>
      <c r="I69" s="599" t="b">
        <f t="shared" si="14"/>
        <v>1</v>
      </c>
      <c r="J69" s="290">
        <f t="shared" si="15"/>
        <v>0</v>
      </c>
      <c r="K69" s="290">
        <f t="shared" si="16"/>
        <v>0</v>
      </c>
      <c r="L69" s="290">
        <f t="shared" si="17"/>
        <v>0</v>
      </c>
      <c r="M69" s="290">
        <f t="shared" si="18"/>
        <v>0</v>
      </c>
      <c r="N69" s="290"/>
      <c r="O69" s="290">
        <f t="shared" si="19"/>
        <v>0</v>
      </c>
      <c r="P69" s="599" t="s">
        <v>198</v>
      </c>
      <c r="Q69" s="599" t="s">
        <v>446</v>
      </c>
      <c r="R69" s="599">
        <v>2655095.48</v>
      </c>
      <c r="S69" s="599">
        <v>0.88102889369688897</v>
      </c>
      <c r="T69">
        <v>2339215.8334040102</v>
      </c>
      <c r="U69">
        <v>0.93999999999999895</v>
      </c>
      <c r="V69">
        <v>2198862.8833997701</v>
      </c>
    </row>
    <row r="70" spans="2:22" x14ac:dyDescent="0.35">
      <c r="B70" t="s">
        <v>198</v>
      </c>
      <c r="C70" t="s">
        <v>314</v>
      </c>
      <c r="D70">
        <v>957856991.67853403</v>
      </c>
      <c r="E70">
        <v>1.0254591562461799</v>
      </c>
      <c r="F70">
        <v>982243222.49117196</v>
      </c>
      <c r="G70">
        <v>0.82075100909909704</v>
      </c>
      <c r="H70">
        <v>806177116.04037797</v>
      </c>
      <c r="I70" s="599" t="b">
        <f t="shared" si="14"/>
        <v>1</v>
      </c>
      <c r="J70" s="290">
        <f t="shared" si="15"/>
        <v>-25781470</v>
      </c>
      <c r="K70" s="290">
        <f t="shared" si="16"/>
        <v>6.3362477316599719E-3</v>
      </c>
      <c r="L70" s="290">
        <f t="shared" si="17"/>
        <v>-20205267.5014081</v>
      </c>
      <c r="M70" s="290">
        <f>G70-U70</f>
        <v>-2.2468847549950155E-3</v>
      </c>
      <c r="N70" s="290"/>
      <c r="O70" s="290">
        <f t="shared" si="19"/>
        <v>-18835879.920727015</v>
      </c>
      <c r="P70" s="599" t="s">
        <v>198</v>
      </c>
      <c r="Q70" s="599" t="s">
        <v>314</v>
      </c>
      <c r="R70" s="599">
        <v>983638461.67853403</v>
      </c>
      <c r="S70" s="599">
        <v>1.0191229085145199</v>
      </c>
      <c r="T70">
        <v>1002448489.9925801</v>
      </c>
      <c r="U70">
        <v>0.82299789385409206</v>
      </c>
      <c r="V70">
        <v>825012995.96110499</v>
      </c>
    </row>
    <row r="71" spans="2:22" x14ac:dyDescent="0.35">
      <c r="B71" t="s">
        <v>97</v>
      </c>
      <c r="C71" t="s">
        <v>587</v>
      </c>
      <c r="D71">
        <v>281013393.505</v>
      </c>
      <c r="E71">
        <v>1.13248537831823</v>
      </c>
      <c r="F71">
        <v>318243559.25599998</v>
      </c>
      <c r="G71">
        <v>0.555252359667884</v>
      </c>
      <c r="H71">
        <v>176705487.22600001</v>
      </c>
      <c r="I71" s="599" t="b">
        <f t="shared" si="14"/>
        <v>1</v>
      </c>
      <c r="J71" s="290">
        <f t="shared" si="15"/>
        <v>0</v>
      </c>
      <c r="K71" s="290">
        <f t="shared" si="16"/>
        <v>0</v>
      </c>
      <c r="L71" s="290">
        <f t="shared" si="17"/>
        <v>0</v>
      </c>
      <c r="M71" s="290">
        <f t="shared" si="18"/>
        <v>0</v>
      </c>
      <c r="N71" s="290"/>
      <c r="O71" s="290">
        <f t="shared" si="19"/>
        <v>0</v>
      </c>
      <c r="P71" s="599" t="s">
        <v>97</v>
      </c>
      <c r="Q71" s="599" t="s">
        <v>587</v>
      </c>
      <c r="R71" s="599">
        <v>281013393.505</v>
      </c>
      <c r="S71" s="599">
        <v>1.13248537831823</v>
      </c>
      <c r="T71">
        <v>318243559.25599998</v>
      </c>
      <c r="U71">
        <v>0.555252359667884</v>
      </c>
      <c r="V71">
        <v>176705487.22600001</v>
      </c>
    </row>
    <row r="72" spans="2:22" x14ac:dyDescent="0.35">
      <c r="B72" t="s">
        <v>97</v>
      </c>
      <c r="C72" t="s">
        <v>267</v>
      </c>
      <c r="D72">
        <v>58199833.984008603</v>
      </c>
      <c r="E72">
        <v>0.97368105478723999</v>
      </c>
      <c r="F72">
        <v>56668075.741991803</v>
      </c>
      <c r="G72">
        <v>0.791959068151045</v>
      </c>
      <c r="H72">
        <v>44878796.458540604</v>
      </c>
      <c r="I72" s="599" t="b">
        <f t="shared" si="14"/>
        <v>1</v>
      </c>
      <c r="J72" s="290">
        <f t="shared" si="15"/>
        <v>0</v>
      </c>
      <c r="K72" s="290">
        <f t="shared" si="16"/>
        <v>0</v>
      </c>
      <c r="L72" s="290">
        <f t="shared" si="17"/>
        <v>0</v>
      </c>
      <c r="M72" s="290">
        <f t="shared" si="18"/>
        <v>0</v>
      </c>
      <c r="N72" s="290"/>
      <c r="O72" s="290">
        <f t="shared" si="19"/>
        <v>0</v>
      </c>
      <c r="P72" s="599" t="s">
        <v>97</v>
      </c>
      <c r="Q72" s="599" t="s">
        <v>267</v>
      </c>
      <c r="R72" s="599">
        <v>58199833.984008603</v>
      </c>
      <c r="S72" s="599">
        <v>0.97368105478723999</v>
      </c>
      <c r="T72">
        <v>56668075.741991803</v>
      </c>
      <c r="U72">
        <v>0.791959068151045</v>
      </c>
      <c r="V72">
        <v>44878796.458540604</v>
      </c>
    </row>
    <row r="73" spans="2:22" x14ac:dyDescent="0.35">
      <c r="B73" t="s">
        <v>97</v>
      </c>
      <c r="C73" t="s">
        <v>589</v>
      </c>
      <c r="D73">
        <v>17325734.2891335</v>
      </c>
      <c r="E73">
        <v>0.97666601622388105</v>
      </c>
      <c r="F73">
        <v>16921455.886321601</v>
      </c>
      <c r="G73">
        <v>0.84190519621484405</v>
      </c>
      <c r="H73">
        <v>14246261.6382144</v>
      </c>
      <c r="I73" s="599" t="b">
        <f t="shared" si="14"/>
        <v>1</v>
      </c>
      <c r="J73" s="290">
        <f t="shared" si="15"/>
        <v>0</v>
      </c>
      <c r="K73" s="290">
        <f t="shared" si="16"/>
        <v>-1.5580406601789498E-4</v>
      </c>
      <c r="L73" s="290">
        <f t="shared" si="17"/>
        <v>-2699.4198490008712</v>
      </c>
      <c r="M73" s="290">
        <f t="shared" si="18"/>
        <v>-9.2661798259952022E-6</v>
      </c>
      <c r="N73" s="290"/>
      <c r="O73" s="290">
        <f t="shared" si="19"/>
        <v>-2429.4778640996665</v>
      </c>
      <c r="P73" s="599" t="s">
        <v>97</v>
      </c>
      <c r="Q73" s="599" t="s">
        <v>589</v>
      </c>
      <c r="R73" s="599">
        <v>17325734.2891335</v>
      </c>
      <c r="S73" s="599">
        <v>0.97682182028989895</v>
      </c>
      <c r="T73">
        <v>16924155.306170601</v>
      </c>
      <c r="U73">
        <v>0.84191446239467005</v>
      </c>
      <c r="V73">
        <v>14248691.1160785</v>
      </c>
    </row>
    <row r="74" spans="2:22" x14ac:dyDescent="0.35">
      <c r="B74" t="s">
        <v>97</v>
      </c>
      <c r="C74" t="s">
        <v>590</v>
      </c>
      <c r="D74">
        <v>9538795.7640000302</v>
      </c>
      <c r="E74">
        <v>0.98220174798577298</v>
      </c>
      <c r="F74">
        <v>9369021.8730801102</v>
      </c>
      <c r="G74">
        <v>0.86682325383005598</v>
      </c>
      <c r="H74">
        <v>8121286.0252282703</v>
      </c>
      <c r="I74" s="599" t="b">
        <f t="shared" si="14"/>
        <v>1</v>
      </c>
      <c r="J74" s="290">
        <f t="shared" si="15"/>
        <v>0</v>
      </c>
      <c r="K74" s="290">
        <f t="shared" si="16"/>
        <v>0</v>
      </c>
      <c r="L74" s="290">
        <f t="shared" si="17"/>
        <v>0</v>
      </c>
      <c r="M74" s="290">
        <f t="shared" si="18"/>
        <v>0</v>
      </c>
      <c r="N74" s="290"/>
      <c r="O74" s="290">
        <f t="shared" si="19"/>
        <v>0</v>
      </c>
      <c r="P74" s="599" t="s">
        <v>97</v>
      </c>
      <c r="Q74" s="599" t="s">
        <v>590</v>
      </c>
      <c r="R74" s="599">
        <v>9538795.7640000302</v>
      </c>
      <c r="S74" s="599">
        <v>0.98220174798577298</v>
      </c>
      <c r="T74">
        <v>9369021.8730801102</v>
      </c>
      <c r="U74">
        <v>0.86682325383005598</v>
      </c>
      <c r="V74">
        <v>8121286.0252282703</v>
      </c>
    </row>
    <row r="75" spans="2:22" x14ac:dyDescent="0.35">
      <c r="B75" t="s">
        <v>97</v>
      </c>
      <c r="C75" t="s">
        <v>456</v>
      </c>
      <c r="D75">
        <v>6140952.51599997</v>
      </c>
      <c r="E75">
        <v>1.0001210019198701</v>
      </c>
      <c r="F75">
        <v>6141695.5830442598</v>
      </c>
      <c r="G75">
        <v>0.78783243992407503</v>
      </c>
      <c r="H75">
        <v>4838627.0164606804</v>
      </c>
      <c r="I75" s="599" t="b">
        <f t="shared" si="14"/>
        <v>1</v>
      </c>
      <c r="J75" s="290">
        <f t="shared" si="15"/>
        <v>0</v>
      </c>
      <c r="K75" s="290">
        <f t="shared" si="16"/>
        <v>0</v>
      </c>
      <c r="L75" s="290">
        <f t="shared" si="17"/>
        <v>0</v>
      </c>
      <c r="M75" s="290">
        <f t="shared" si="18"/>
        <v>0</v>
      </c>
      <c r="N75" s="290"/>
      <c r="O75" s="290">
        <f t="shared" si="19"/>
        <v>0</v>
      </c>
      <c r="P75" s="599" t="s">
        <v>97</v>
      </c>
      <c r="Q75" s="599" t="s">
        <v>456</v>
      </c>
      <c r="R75" s="599">
        <v>6140952.51599997</v>
      </c>
      <c r="S75" s="599">
        <v>1.0001210019198701</v>
      </c>
      <c r="T75">
        <v>6141695.5830442598</v>
      </c>
      <c r="U75">
        <v>0.78783243992407503</v>
      </c>
      <c r="V75">
        <v>4838627.0164606804</v>
      </c>
    </row>
    <row r="76" spans="2:22" x14ac:dyDescent="0.35">
      <c r="B76" t="s">
        <v>97</v>
      </c>
      <c r="C76" t="s">
        <v>448</v>
      </c>
      <c r="D76">
        <v>0</v>
      </c>
      <c r="F76">
        <v>0</v>
      </c>
      <c r="H76">
        <v>105968420.90390401</v>
      </c>
      <c r="I76" s="599" t="b">
        <f t="shared" si="14"/>
        <v>1</v>
      </c>
      <c r="J76" s="290">
        <f t="shared" si="15"/>
        <v>0</v>
      </c>
      <c r="K76" s="290">
        <f t="shared" si="16"/>
        <v>0</v>
      </c>
      <c r="L76" s="290">
        <f t="shared" si="17"/>
        <v>0</v>
      </c>
      <c r="M76" s="290">
        <f t="shared" si="18"/>
        <v>0</v>
      </c>
      <c r="N76" s="290"/>
      <c r="O76" s="290">
        <f t="shared" si="19"/>
        <v>0</v>
      </c>
      <c r="P76" s="599" t="s">
        <v>97</v>
      </c>
      <c r="Q76" s="599" t="s">
        <v>448</v>
      </c>
      <c r="R76" s="599">
        <v>0</v>
      </c>
      <c r="T76">
        <v>0</v>
      </c>
      <c r="V76">
        <v>105968420.90390401</v>
      </c>
    </row>
    <row r="77" spans="2:22" x14ac:dyDescent="0.35">
      <c r="B77" t="s">
        <v>97</v>
      </c>
      <c r="C77" t="s">
        <v>314</v>
      </c>
      <c r="D77">
        <v>372218710.05814201</v>
      </c>
      <c r="E77">
        <v>1.0943668260975099</v>
      </c>
      <c r="F77">
        <v>407343808.34043801</v>
      </c>
      <c r="G77">
        <v>0.87090774919023295</v>
      </c>
      <c r="H77">
        <v>354758879.26834798</v>
      </c>
      <c r="I77" s="599" t="b">
        <f t="shared" si="14"/>
        <v>1</v>
      </c>
      <c r="J77" s="290">
        <f t="shared" si="15"/>
        <v>0</v>
      </c>
      <c r="K77" s="290">
        <f t="shared" si="16"/>
        <v>-7.2522411600495218E-6</v>
      </c>
      <c r="L77" s="290">
        <f t="shared" si="17"/>
        <v>-2699.4198489785194</v>
      </c>
      <c r="M77" s="290">
        <f t="shared" si="18"/>
        <v>-1.9278967100522237E-7</v>
      </c>
      <c r="N77" s="290"/>
      <c r="O77" s="290">
        <f t="shared" si="19"/>
        <v>-2429.4778640270233</v>
      </c>
      <c r="P77" s="599" t="s">
        <v>97</v>
      </c>
      <c r="Q77" s="599" t="s">
        <v>314</v>
      </c>
      <c r="R77" s="599">
        <v>372218710.05814201</v>
      </c>
      <c r="S77" s="599">
        <v>1.09437407833867</v>
      </c>
      <c r="T77">
        <v>407346507.76028699</v>
      </c>
      <c r="U77">
        <v>0.87090794197990395</v>
      </c>
      <c r="V77">
        <v>354761308.74621201</v>
      </c>
    </row>
    <row r="78" spans="2:22" x14ac:dyDescent="0.35">
      <c r="B78" t="s">
        <v>199</v>
      </c>
      <c r="C78" t="s">
        <v>524</v>
      </c>
      <c r="D78">
        <v>80247992.422999993</v>
      </c>
      <c r="E78">
        <v>1.1329181450061401</v>
      </c>
      <c r="F78">
        <v>90914406.716331795</v>
      </c>
      <c r="G78">
        <v>0.86183498186266305</v>
      </c>
      <c r="H78">
        <v>78353216.063424602</v>
      </c>
      <c r="I78" s="599" t="b">
        <f t="shared" si="14"/>
        <v>1</v>
      </c>
      <c r="J78" s="290">
        <f t="shared" si="15"/>
        <v>0</v>
      </c>
      <c r="K78" s="290">
        <f t="shared" si="16"/>
        <v>0</v>
      </c>
      <c r="L78" s="290">
        <f t="shared" si="17"/>
        <v>0</v>
      </c>
      <c r="M78" s="290">
        <f t="shared" si="18"/>
        <v>0</v>
      </c>
      <c r="N78" s="290"/>
      <c r="O78" s="290">
        <f t="shared" si="19"/>
        <v>0</v>
      </c>
      <c r="P78" s="599" t="s">
        <v>199</v>
      </c>
      <c r="Q78" s="599" t="s">
        <v>524</v>
      </c>
      <c r="R78" s="599">
        <v>80247992.422999993</v>
      </c>
      <c r="S78" s="599">
        <v>1.1329181450061401</v>
      </c>
      <c r="T78">
        <v>90914406.716331795</v>
      </c>
      <c r="U78">
        <v>0.86183498186266305</v>
      </c>
      <c r="V78">
        <v>78353216.063424602</v>
      </c>
    </row>
    <row r="79" spans="2:22" x14ac:dyDescent="0.35">
      <c r="B79" t="s">
        <v>199</v>
      </c>
      <c r="C79" t="s">
        <v>564</v>
      </c>
      <c r="D79">
        <v>4701701.9460000005</v>
      </c>
      <c r="E79">
        <v>1.0034082217115701</v>
      </c>
      <c r="F79">
        <v>4717726.3886537096</v>
      </c>
      <c r="G79">
        <v>1</v>
      </c>
      <c r="H79">
        <v>4717726.3886537096</v>
      </c>
      <c r="I79" s="599" t="b">
        <f t="shared" si="14"/>
        <v>1</v>
      </c>
      <c r="J79" s="290">
        <f t="shared" si="15"/>
        <v>0</v>
      </c>
      <c r="K79" s="290">
        <f t="shared" si="16"/>
        <v>-3.9743889435994717E-4</v>
      </c>
      <c r="L79" s="290">
        <f t="shared" si="17"/>
        <v>-1868.6392230307683</v>
      </c>
      <c r="M79" s="290">
        <f t="shared" si="18"/>
        <v>0</v>
      </c>
      <c r="N79" s="290"/>
      <c r="O79" s="290">
        <f t="shared" si="19"/>
        <v>-1868.6392230307683</v>
      </c>
      <c r="P79" s="599" t="s">
        <v>199</v>
      </c>
      <c r="Q79" s="599" t="s">
        <v>564</v>
      </c>
      <c r="R79" s="599">
        <v>4701701.9460000005</v>
      </c>
      <c r="S79" s="599">
        <v>1.00380566060593</v>
      </c>
      <c r="T79">
        <v>4719595.0278767403</v>
      </c>
      <c r="U79">
        <v>1</v>
      </c>
      <c r="V79">
        <v>4719595.0278767403</v>
      </c>
    </row>
    <row r="80" spans="2:22" x14ac:dyDescent="0.35">
      <c r="B80" t="s">
        <v>199</v>
      </c>
      <c r="C80" t="s">
        <v>591</v>
      </c>
      <c r="D80">
        <v>13700035.501</v>
      </c>
      <c r="E80">
        <v>0.27593048230573602</v>
      </c>
      <c r="F80">
        <v>3780257.40339664</v>
      </c>
      <c r="G80">
        <v>0.99999996720897899</v>
      </c>
      <c r="H80">
        <v>3780257.2794381399</v>
      </c>
      <c r="I80" s="599" t="b">
        <f t="shared" si="14"/>
        <v>1</v>
      </c>
      <c r="J80" s="290">
        <f t="shared" si="15"/>
        <v>0</v>
      </c>
      <c r="K80" s="290">
        <f t="shared" si="16"/>
        <v>0</v>
      </c>
      <c r="L80" s="290">
        <f t="shared" si="17"/>
        <v>0</v>
      </c>
      <c r="M80" s="290">
        <f t="shared" si="18"/>
        <v>0</v>
      </c>
      <c r="N80" s="290"/>
      <c r="O80" s="290">
        <f t="shared" si="19"/>
        <v>0</v>
      </c>
      <c r="P80" s="599" t="s">
        <v>199</v>
      </c>
      <c r="Q80" s="599" t="s">
        <v>591</v>
      </c>
      <c r="R80" s="599">
        <v>13700035.501</v>
      </c>
      <c r="S80" s="599">
        <v>0.27593048230573602</v>
      </c>
      <c r="T80">
        <v>3780257.40339664</v>
      </c>
      <c r="U80">
        <v>0.99999996720897899</v>
      </c>
      <c r="V80">
        <v>3780257.2794381399</v>
      </c>
    </row>
    <row r="81" spans="2:22" x14ac:dyDescent="0.35">
      <c r="B81" t="s">
        <v>199</v>
      </c>
      <c r="C81" t="s">
        <v>552</v>
      </c>
      <c r="D81">
        <v>1384896.341</v>
      </c>
      <c r="E81">
        <v>1.01435459073087</v>
      </c>
      <c r="F81">
        <v>1404775.96117973</v>
      </c>
      <c r="G81">
        <v>1</v>
      </c>
      <c r="H81">
        <v>1404775.96117973</v>
      </c>
      <c r="I81" s="599" t="b">
        <f t="shared" si="14"/>
        <v>1</v>
      </c>
      <c r="J81" s="290">
        <f t="shared" si="15"/>
        <v>0.34100000001490116</v>
      </c>
      <c r="K81" s="290">
        <f t="shared" si="16"/>
        <v>-2.4976238011120699E-7</v>
      </c>
      <c r="L81" s="290">
        <f t="shared" si="17"/>
        <v>0</v>
      </c>
      <c r="M81" s="290">
        <f t="shared" si="18"/>
        <v>0</v>
      </c>
      <c r="N81" s="290"/>
      <c r="O81" s="290">
        <f t="shared" si="19"/>
        <v>0</v>
      </c>
      <c r="P81" s="599" t="s">
        <v>199</v>
      </c>
      <c r="Q81" s="599" t="s">
        <v>552</v>
      </c>
      <c r="R81" s="599">
        <v>1384896</v>
      </c>
      <c r="S81" s="599">
        <v>1.0143548404932501</v>
      </c>
      <c r="T81">
        <v>1404775.96117973</v>
      </c>
      <c r="U81">
        <v>1</v>
      </c>
      <c r="V81">
        <v>1404775.96117973</v>
      </c>
    </row>
    <row r="82" spans="2:22" x14ac:dyDescent="0.35">
      <c r="B82" t="s">
        <v>199</v>
      </c>
      <c r="C82" t="s">
        <v>592</v>
      </c>
      <c r="D82">
        <v>1363000.4318482401</v>
      </c>
      <c r="E82">
        <v>1.00837795073067</v>
      </c>
      <c r="F82">
        <v>1374419.5823121399</v>
      </c>
      <c r="G82">
        <v>1</v>
      </c>
      <c r="H82">
        <v>1374419.5823121399</v>
      </c>
      <c r="I82" s="599" t="b">
        <f t="shared" si="14"/>
        <v>1</v>
      </c>
      <c r="J82" s="290">
        <f t="shared" si="15"/>
        <v>0</v>
      </c>
      <c r="K82" s="290">
        <f t="shared" si="16"/>
        <v>0</v>
      </c>
      <c r="L82" s="290">
        <f t="shared" si="17"/>
        <v>0</v>
      </c>
      <c r="M82" s="290">
        <f t="shared" si="18"/>
        <v>0</v>
      </c>
      <c r="N82" s="290"/>
      <c r="O82" s="290">
        <f t="shared" si="19"/>
        <v>0</v>
      </c>
      <c r="P82" s="599" t="s">
        <v>199</v>
      </c>
      <c r="Q82" s="599" t="s">
        <v>592</v>
      </c>
      <c r="R82" s="599">
        <v>1363000.4318482401</v>
      </c>
      <c r="S82" s="599">
        <v>1.00837795073067</v>
      </c>
      <c r="T82">
        <v>1374419.5823121399</v>
      </c>
      <c r="U82">
        <v>1</v>
      </c>
      <c r="V82">
        <v>1374419.5823121399</v>
      </c>
    </row>
    <row r="83" spans="2:22" x14ac:dyDescent="0.35">
      <c r="B83" t="s">
        <v>199</v>
      </c>
      <c r="C83" t="s">
        <v>314</v>
      </c>
      <c r="D83">
        <v>101397626.642848</v>
      </c>
      <c r="E83">
        <v>1.0078301577197899</v>
      </c>
      <c r="F83">
        <v>102191586.051874</v>
      </c>
      <c r="G83">
        <v>0.87708194713320697</v>
      </c>
      <c r="H83">
        <v>89630395.275008306</v>
      </c>
      <c r="I83" s="599" t="b">
        <f t="shared" si="14"/>
        <v>1</v>
      </c>
      <c r="J83" s="290">
        <f t="shared" si="15"/>
        <v>0.34100000560283661</v>
      </c>
      <c r="K83" s="290">
        <f t="shared" si="16"/>
        <v>-1.8432215440178368E-5</v>
      </c>
      <c r="L83" s="290">
        <f t="shared" si="17"/>
        <v>-1868.6392230093479</v>
      </c>
      <c r="M83" s="290">
        <f t="shared" si="18"/>
        <v>-2.2475949710276666E-6</v>
      </c>
      <c r="N83" s="290"/>
      <c r="O83" s="290">
        <f t="shared" si="19"/>
        <v>-1868.6392229944468</v>
      </c>
      <c r="P83" s="599" t="s">
        <v>199</v>
      </c>
      <c r="Q83" s="599" t="s">
        <v>314</v>
      </c>
      <c r="R83" s="599">
        <v>101397626.30184799</v>
      </c>
      <c r="S83" s="599">
        <v>1.0078485899352301</v>
      </c>
      <c r="T83">
        <v>102193454.69109701</v>
      </c>
      <c r="U83">
        <v>0.877084194728178</v>
      </c>
      <c r="V83">
        <v>89632263.9142313</v>
      </c>
    </row>
    <row r="84" spans="2:22" x14ac:dyDescent="0.35">
      <c r="B84" t="s">
        <v>563</v>
      </c>
      <c r="C84" t="s">
        <v>449</v>
      </c>
      <c r="D84">
        <v>91240466</v>
      </c>
      <c r="E84">
        <v>1.1856951709808099</v>
      </c>
      <c r="F84">
        <v>108183379.934239</v>
      </c>
      <c r="G84">
        <v>1</v>
      </c>
      <c r="H84">
        <v>108183379.934239</v>
      </c>
      <c r="I84" s="599" t="b">
        <f t="shared" si="14"/>
        <v>1</v>
      </c>
      <c r="J84" s="290">
        <f t="shared" si="15"/>
        <v>0</v>
      </c>
      <c r="K84" s="290">
        <f t="shared" si="16"/>
        <v>0</v>
      </c>
      <c r="L84" s="290">
        <f t="shared" si="17"/>
        <v>0</v>
      </c>
      <c r="M84" s="290">
        <f t="shared" si="18"/>
        <v>0</v>
      </c>
      <c r="N84" s="290"/>
      <c r="O84" s="290">
        <f t="shared" si="19"/>
        <v>0</v>
      </c>
      <c r="P84" s="599" t="s">
        <v>563</v>
      </c>
      <c r="Q84" s="599" t="s">
        <v>449</v>
      </c>
      <c r="R84" s="599">
        <v>91240466</v>
      </c>
      <c r="S84" s="599">
        <v>1.1856951709808099</v>
      </c>
      <c r="T84">
        <v>108183379.934239</v>
      </c>
      <c r="U84">
        <v>1</v>
      </c>
      <c r="V84">
        <v>108183379.934239</v>
      </c>
    </row>
    <row r="85" spans="2:22" x14ac:dyDescent="0.35">
      <c r="B85" t="s">
        <v>563</v>
      </c>
      <c r="C85" t="s">
        <v>451</v>
      </c>
      <c r="D85">
        <v>32342485.855999999</v>
      </c>
      <c r="E85">
        <v>1.1114123915207099</v>
      </c>
      <c r="F85">
        <v>35945839.552941598</v>
      </c>
      <c r="G85">
        <v>1</v>
      </c>
      <c r="H85">
        <v>35945839.552941598</v>
      </c>
      <c r="I85" s="599" t="b">
        <f t="shared" si="14"/>
        <v>1</v>
      </c>
      <c r="J85" s="290">
        <f t="shared" si="15"/>
        <v>0</v>
      </c>
      <c r="K85" s="290">
        <f t="shared" si="16"/>
        <v>0</v>
      </c>
      <c r="L85" s="290">
        <f t="shared" si="17"/>
        <v>0</v>
      </c>
      <c r="M85" s="290">
        <f t="shared" si="18"/>
        <v>0</v>
      </c>
      <c r="N85" s="290"/>
      <c r="O85" s="290">
        <f t="shared" si="19"/>
        <v>0</v>
      </c>
      <c r="P85" s="599" t="s">
        <v>563</v>
      </c>
      <c r="Q85" s="599" t="s">
        <v>451</v>
      </c>
      <c r="R85" s="599">
        <v>32342485.855999999</v>
      </c>
      <c r="S85" s="599">
        <v>1.1114123915207099</v>
      </c>
      <c r="T85">
        <v>35945839.552941598</v>
      </c>
      <c r="U85">
        <v>1</v>
      </c>
      <c r="V85">
        <v>35945839.552941598</v>
      </c>
    </row>
    <row r="86" spans="2:22" x14ac:dyDescent="0.35">
      <c r="B86" t="s">
        <v>563</v>
      </c>
      <c r="C86" t="s">
        <v>447</v>
      </c>
      <c r="D86">
        <v>12498595.015000001</v>
      </c>
      <c r="E86">
        <v>0.98814529881850399</v>
      </c>
      <c r="F86">
        <v>12350427.905908599</v>
      </c>
      <c r="G86">
        <v>0.80021970598268899</v>
      </c>
      <c r="H86">
        <v>9883055.7876266092</v>
      </c>
      <c r="I86" s="599" t="b">
        <f t="shared" si="14"/>
        <v>1</v>
      </c>
      <c r="J86" s="290">
        <f t="shared" si="15"/>
        <v>0</v>
      </c>
      <c r="K86" s="290">
        <f t="shared" si="16"/>
        <v>0</v>
      </c>
      <c r="L86" s="290">
        <f t="shared" si="17"/>
        <v>0</v>
      </c>
      <c r="M86" s="290">
        <f t="shared" si="18"/>
        <v>0</v>
      </c>
      <c r="N86" s="290"/>
      <c r="O86" s="290">
        <f t="shared" si="19"/>
        <v>0</v>
      </c>
      <c r="P86" s="599" t="s">
        <v>563</v>
      </c>
      <c r="Q86" s="599" t="s">
        <v>447</v>
      </c>
      <c r="R86" s="599">
        <v>12498595.015000001</v>
      </c>
      <c r="S86" s="599">
        <v>0.98814529881850399</v>
      </c>
      <c r="T86">
        <v>12350427.905908599</v>
      </c>
      <c r="U86">
        <v>0.80021970598268899</v>
      </c>
      <c r="V86">
        <v>9883055.7876266092</v>
      </c>
    </row>
    <row r="87" spans="2:22" x14ac:dyDescent="0.35">
      <c r="B87" t="s">
        <v>563</v>
      </c>
      <c r="C87" t="s">
        <v>441</v>
      </c>
      <c r="D87">
        <v>10446231.423</v>
      </c>
      <c r="E87">
        <v>0.972539993065619</v>
      </c>
      <c r="F87">
        <v>10159377.8356863</v>
      </c>
      <c r="G87">
        <v>0.8</v>
      </c>
      <c r="H87">
        <v>8127502.2685489999</v>
      </c>
      <c r="I87" s="599" t="b">
        <f t="shared" si="14"/>
        <v>1</v>
      </c>
      <c r="J87" s="290">
        <f t="shared" si="15"/>
        <v>0</v>
      </c>
      <c r="K87" s="290">
        <f t="shared" si="16"/>
        <v>7.7691176572359799E-3</v>
      </c>
      <c r="L87" s="290">
        <f t="shared" si="17"/>
        <v>81158.001000000164</v>
      </c>
      <c r="M87" s="290">
        <f t="shared" si="18"/>
        <v>9.9920072216264089E-16</v>
      </c>
      <c r="N87" s="290"/>
      <c r="O87" s="290">
        <f t="shared" si="19"/>
        <v>64926.400799999945</v>
      </c>
      <c r="P87" s="599" t="s">
        <v>563</v>
      </c>
      <c r="Q87" s="599" t="s">
        <v>441</v>
      </c>
      <c r="R87" s="599">
        <v>10446231.423</v>
      </c>
      <c r="S87" s="599">
        <v>0.96477087540838302</v>
      </c>
      <c r="T87">
        <v>10078219.8346863</v>
      </c>
      <c r="U87">
        <v>0.79999999999999905</v>
      </c>
      <c r="V87">
        <v>8062575.867749</v>
      </c>
    </row>
    <row r="88" spans="2:22" x14ac:dyDescent="0.35">
      <c r="B88" t="s">
        <v>563</v>
      </c>
      <c r="C88" t="s">
        <v>457</v>
      </c>
      <c r="D88">
        <v>10916481.612</v>
      </c>
      <c r="E88">
        <v>0.832810700925118</v>
      </c>
      <c r="F88">
        <v>9091362.7029258795</v>
      </c>
      <c r="G88">
        <v>0.97</v>
      </c>
      <c r="H88">
        <v>8818621.8218380995</v>
      </c>
      <c r="I88" s="599" t="b">
        <f t="shared" si="14"/>
        <v>1</v>
      </c>
      <c r="J88" s="290">
        <f t="shared" si="15"/>
        <v>0</v>
      </c>
      <c r="K88" s="290">
        <f t="shared" si="16"/>
        <v>0</v>
      </c>
      <c r="L88" s="290">
        <f t="shared" si="17"/>
        <v>0</v>
      </c>
      <c r="M88" s="290">
        <f t="shared" si="18"/>
        <v>0</v>
      </c>
      <c r="N88" s="290"/>
      <c r="O88" s="290">
        <f t="shared" si="19"/>
        <v>0</v>
      </c>
      <c r="P88" s="599" t="s">
        <v>563</v>
      </c>
      <c r="Q88" s="599" t="s">
        <v>457</v>
      </c>
      <c r="R88" s="599">
        <v>10916481.612</v>
      </c>
      <c r="S88" s="599">
        <v>0.832810700925118</v>
      </c>
      <c r="T88">
        <v>9091362.7029258795</v>
      </c>
      <c r="U88">
        <v>0.97</v>
      </c>
      <c r="V88">
        <v>8818621.8218380995</v>
      </c>
    </row>
    <row r="89" spans="2:22" x14ac:dyDescent="0.35">
      <c r="B89" t="s">
        <v>563</v>
      </c>
      <c r="C89" t="s">
        <v>443</v>
      </c>
      <c r="D89">
        <v>6563966.983</v>
      </c>
      <c r="E89">
        <v>1.0568525328377101</v>
      </c>
      <c r="F89">
        <v>6937145.13144664</v>
      </c>
      <c r="G89">
        <v>0.97</v>
      </c>
      <c r="H89">
        <v>6729030.7775032399</v>
      </c>
      <c r="I89" s="599" t="b">
        <f t="shared" si="14"/>
        <v>1</v>
      </c>
      <c r="J89" s="290">
        <f t="shared" si="15"/>
        <v>0</v>
      </c>
      <c r="K89" s="290">
        <f t="shared" si="16"/>
        <v>0</v>
      </c>
      <c r="L89" s="290">
        <f t="shared" si="17"/>
        <v>0</v>
      </c>
      <c r="M89" s="290">
        <f t="shared" si="18"/>
        <v>0</v>
      </c>
      <c r="N89" s="290"/>
      <c r="O89" s="290">
        <f t="shared" si="19"/>
        <v>0</v>
      </c>
      <c r="P89" s="599" t="s">
        <v>563</v>
      </c>
      <c r="Q89" s="599" t="s">
        <v>443</v>
      </c>
      <c r="R89" s="599">
        <v>6563966.983</v>
      </c>
      <c r="S89" s="599">
        <v>1.0568525328377101</v>
      </c>
      <c r="T89">
        <v>6937145.13144664</v>
      </c>
      <c r="U89">
        <v>0.97</v>
      </c>
      <c r="V89">
        <v>6729030.7775032399</v>
      </c>
    </row>
    <row r="90" spans="2:22" x14ac:dyDescent="0.35">
      <c r="B90" t="s">
        <v>563</v>
      </c>
      <c r="C90" t="s">
        <v>266</v>
      </c>
      <c r="D90">
        <v>7515683.0240274603</v>
      </c>
      <c r="E90">
        <v>0.81807296415987896</v>
      </c>
      <c r="F90">
        <v>6148377.0891522299</v>
      </c>
      <c r="G90">
        <v>0.968274225145486</v>
      </c>
      <c r="H90">
        <v>5953315.0619011298</v>
      </c>
      <c r="I90" s="599" t="b">
        <f t="shared" si="14"/>
        <v>1</v>
      </c>
      <c r="J90" s="290">
        <f t="shared" si="15"/>
        <v>0</v>
      </c>
      <c r="K90" s="290">
        <f t="shared" si="16"/>
        <v>0</v>
      </c>
      <c r="L90" s="290">
        <f t="shared" si="17"/>
        <v>0</v>
      </c>
      <c r="M90" s="290">
        <f t="shared" si="18"/>
        <v>0</v>
      </c>
      <c r="N90" s="290"/>
      <c r="O90" s="290">
        <f t="shared" si="19"/>
        <v>0</v>
      </c>
      <c r="P90" s="599" t="s">
        <v>563</v>
      </c>
      <c r="Q90" s="599" t="s">
        <v>266</v>
      </c>
      <c r="R90" s="599">
        <v>7515683.0240274603</v>
      </c>
      <c r="S90" s="599">
        <v>0.81807296415987896</v>
      </c>
      <c r="T90">
        <v>6148377.0891522299</v>
      </c>
      <c r="U90">
        <v>0.968274225145486</v>
      </c>
      <c r="V90">
        <v>5953315.0619011298</v>
      </c>
    </row>
    <row r="91" spans="2:22" x14ac:dyDescent="0.35">
      <c r="B91" t="s">
        <v>563</v>
      </c>
      <c r="C91" t="s">
        <v>674</v>
      </c>
      <c r="D91">
        <v>4519834.1138193998</v>
      </c>
      <c r="E91">
        <v>1.2265284688635001</v>
      </c>
      <c r="F91">
        <v>5543705.2151399096</v>
      </c>
      <c r="G91">
        <v>0.94502355790125303</v>
      </c>
      <c r="H91">
        <v>5238932.0263672499</v>
      </c>
      <c r="I91" s="599" t="b">
        <f t="shared" si="14"/>
        <v>1</v>
      </c>
      <c r="J91" s="290">
        <f t="shared" si="15"/>
        <v>0</v>
      </c>
      <c r="K91" s="290">
        <f t="shared" si="16"/>
        <v>0</v>
      </c>
      <c r="L91" s="290">
        <f t="shared" si="17"/>
        <v>0</v>
      </c>
      <c r="M91" s="290">
        <f t="shared" si="18"/>
        <v>0</v>
      </c>
      <c r="N91" s="290"/>
      <c r="O91" s="290">
        <f t="shared" si="19"/>
        <v>0</v>
      </c>
      <c r="P91" s="599" t="s">
        <v>563</v>
      </c>
      <c r="Q91" s="599" t="s">
        <v>674</v>
      </c>
      <c r="R91" s="599">
        <v>4519834.1138193998</v>
      </c>
      <c r="S91" s="599">
        <v>1.2265284688635001</v>
      </c>
      <c r="T91">
        <v>5543705.2151399096</v>
      </c>
      <c r="U91">
        <v>0.94502355790125303</v>
      </c>
      <c r="V91">
        <v>5238932.0263672499</v>
      </c>
    </row>
    <row r="92" spans="2:22" x14ac:dyDescent="0.35">
      <c r="B92" t="s">
        <v>563</v>
      </c>
      <c r="C92" t="s">
        <v>555</v>
      </c>
      <c r="D92">
        <v>4400921.5920000002</v>
      </c>
      <c r="E92">
        <v>0.98788605705563903</v>
      </c>
      <c r="F92">
        <v>4347609.07893191</v>
      </c>
      <c r="G92">
        <v>0.97000000000000097</v>
      </c>
      <c r="H92">
        <v>4217180.8065639604</v>
      </c>
      <c r="I92" s="599" t="b">
        <f t="shared" si="14"/>
        <v>1</v>
      </c>
      <c r="J92" s="290">
        <f t="shared" si="15"/>
        <v>0</v>
      </c>
      <c r="K92" s="290">
        <f t="shared" si="16"/>
        <v>0</v>
      </c>
      <c r="L92" s="290">
        <f t="shared" si="17"/>
        <v>0</v>
      </c>
      <c r="M92" s="290">
        <f t="shared" si="18"/>
        <v>0</v>
      </c>
      <c r="N92" s="290"/>
      <c r="O92" s="290">
        <f t="shared" si="19"/>
        <v>0</v>
      </c>
      <c r="P92" s="599" t="s">
        <v>563</v>
      </c>
      <c r="Q92" s="599" t="s">
        <v>555</v>
      </c>
      <c r="R92" s="599">
        <v>4400921.5920000002</v>
      </c>
      <c r="S92" s="599">
        <v>0.98788605705563903</v>
      </c>
      <c r="T92">
        <v>4347609.07893191</v>
      </c>
      <c r="U92">
        <v>0.97000000000000097</v>
      </c>
      <c r="V92">
        <v>4217180.8065639604</v>
      </c>
    </row>
    <row r="93" spans="2:22" x14ac:dyDescent="0.35">
      <c r="B93" t="s">
        <v>563</v>
      </c>
      <c r="C93" t="s">
        <v>314</v>
      </c>
      <c r="D93">
        <v>180444665.61884701</v>
      </c>
      <c r="E93">
        <v>1.1012086379217301</v>
      </c>
      <c r="F93">
        <v>198707224.446372</v>
      </c>
      <c r="G93">
        <v>0.97176566466330805</v>
      </c>
      <c r="H93">
        <v>193096858.03753</v>
      </c>
      <c r="I93" s="599" t="b">
        <f t="shared" si="14"/>
        <v>1</v>
      </c>
      <c r="J93" s="290">
        <f t="shared" si="15"/>
        <v>0</v>
      </c>
      <c r="K93" s="290">
        <f t="shared" si="16"/>
        <v>4.4976669564000815E-4</v>
      </c>
      <c r="L93" s="290">
        <f t="shared" si="17"/>
        <v>81158.001000016928</v>
      </c>
      <c r="M93" s="290">
        <f t="shared" si="18"/>
        <v>-7.0182923288975019E-5</v>
      </c>
      <c r="N93" s="290"/>
      <c r="O93" s="290">
        <f t="shared" si="19"/>
        <v>64926.400800019503</v>
      </c>
      <c r="P93" s="599" t="s">
        <v>563</v>
      </c>
      <c r="Q93" s="599" t="s">
        <v>314</v>
      </c>
      <c r="R93" s="599">
        <v>180444665.61884701</v>
      </c>
      <c r="S93" s="599">
        <v>1.1007588712260901</v>
      </c>
      <c r="T93">
        <v>198626066.44537199</v>
      </c>
      <c r="U93">
        <v>0.97183584758659702</v>
      </c>
      <c r="V93">
        <v>193031931.63672999</v>
      </c>
    </row>
    <row r="94" spans="2:22" x14ac:dyDescent="0.35">
      <c r="B94" t="s">
        <v>268</v>
      </c>
      <c r="C94" t="s">
        <v>675</v>
      </c>
      <c r="D94">
        <v>0</v>
      </c>
      <c r="F94">
        <v>756433</v>
      </c>
      <c r="G94">
        <v>0.8</v>
      </c>
      <c r="H94">
        <v>605146.4</v>
      </c>
      <c r="I94" s="599" t="b">
        <f t="shared" si="14"/>
        <v>1</v>
      </c>
      <c r="J94" s="290">
        <f t="shared" si="15"/>
        <v>0</v>
      </c>
      <c r="K94" s="290">
        <f t="shared" si="16"/>
        <v>0</v>
      </c>
      <c r="L94" s="290">
        <f t="shared" si="17"/>
        <v>0</v>
      </c>
      <c r="M94" s="290">
        <f t="shared" si="18"/>
        <v>0</v>
      </c>
      <c r="N94" s="290"/>
      <c r="O94" s="290">
        <f t="shared" si="19"/>
        <v>0</v>
      </c>
      <c r="P94" s="599" t="s">
        <v>268</v>
      </c>
      <c r="Q94" s="599" t="s">
        <v>675</v>
      </c>
      <c r="R94" s="599">
        <v>0</v>
      </c>
      <c r="T94">
        <v>756433</v>
      </c>
      <c r="U94">
        <v>0.8</v>
      </c>
      <c r="V94">
        <v>605146.4</v>
      </c>
    </row>
    <row r="95" spans="2:22" x14ac:dyDescent="0.35">
      <c r="B95" t="s">
        <v>268</v>
      </c>
      <c r="C95" t="s">
        <v>558</v>
      </c>
      <c r="D95">
        <v>587663.134594145</v>
      </c>
      <c r="E95">
        <v>1</v>
      </c>
      <c r="F95">
        <v>587663.134594145</v>
      </c>
      <c r="G95">
        <v>0.80000000000000104</v>
      </c>
      <c r="H95">
        <v>470130.50767531601</v>
      </c>
      <c r="I95" s="599" t="b">
        <f t="shared" si="14"/>
        <v>1</v>
      </c>
      <c r="J95" s="290">
        <f>D95-R95</f>
        <v>8.0085953499656171</v>
      </c>
      <c r="K95" s="290">
        <f t="shared" si="16"/>
        <v>-1.3628053249892247E-5</v>
      </c>
      <c r="L95" s="290">
        <f t="shared" si="17"/>
        <v>0</v>
      </c>
      <c r="M95" s="290">
        <f t="shared" si="18"/>
        <v>0</v>
      </c>
      <c r="N95" s="290"/>
      <c r="O95" s="290">
        <f t="shared" si="19"/>
        <v>0</v>
      </c>
      <c r="P95" s="599" t="s">
        <v>268</v>
      </c>
      <c r="Q95" s="599" t="s">
        <v>558</v>
      </c>
      <c r="R95" s="599">
        <v>587655.12599879503</v>
      </c>
      <c r="S95" s="599">
        <v>1.0000136280532499</v>
      </c>
      <c r="T95">
        <v>587663.134594145</v>
      </c>
      <c r="U95">
        <v>0.80000000000000104</v>
      </c>
      <c r="V95">
        <v>470130.50767531601</v>
      </c>
    </row>
    <row r="96" spans="2:22" x14ac:dyDescent="0.35">
      <c r="B96" t="s">
        <v>268</v>
      </c>
      <c r="C96" t="s">
        <v>458</v>
      </c>
      <c r="D96">
        <v>309398.64</v>
      </c>
      <c r="E96">
        <v>1.13010354711261</v>
      </c>
      <c r="F96">
        <v>349652.50053581799</v>
      </c>
      <c r="G96">
        <v>0.80000000000000104</v>
      </c>
      <c r="H96">
        <v>279722.00042865501</v>
      </c>
      <c r="I96" s="599" t="b">
        <f t="shared" si="14"/>
        <v>1</v>
      </c>
      <c r="J96" s="290">
        <f t="shared" si="15"/>
        <v>0</v>
      </c>
      <c r="K96" s="290">
        <f t="shared" si="16"/>
        <v>0</v>
      </c>
      <c r="L96" s="290">
        <f t="shared" si="17"/>
        <v>0</v>
      </c>
      <c r="M96" s="290">
        <f t="shared" si="18"/>
        <v>0</v>
      </c>
      <c r="N96" s="290"/>
      <c r="O96" s="290">
        <f t="shared" si="19"/>
        <v>0</v>
      </c>
      <c r="P96" s="599" t="s">
        <v>268</v>
      </c>
      <c r="Q96" s="599" t="s">
        <v>458</v>
      </c>
      <c r="R96" s="599">
        <v>309398.64</v>
      </c>
      <c r="S96" s="599">
        <v>1.13010354711261</v>
      </c>
      <c r="T96">
        <v>349652.50053581799</v>
      </c>
      <c r="U96">
        <v>0.80000000000000104</v>
      </c>
      <c r="V96">
        <v>279722.00042865501</v>
      </c>
    </row>
    <row r="97" spans="2:22" x14ac:dyDescent="0.35">
      <c r="B97" t="s">
        <v>268</v>
      </c>
      <c r="C97" t="s">
        <v>557</v>
      </c>
      <c r="D97">
        <v>313595.61434999999</v>
      </c>
      <c r="E97">
        <v>0.98104990621977395</v>
      </c>
      <c r="F97">
        <v>307652.948049</v>
      </c>
      <c r="G97">
        <v>1</v>
      </c>
      <c r="H97">
        <v>307652.948049</v>
      </c>
      <c r="I97" s="599" t="b">
        <f t="shared" si="14"/>
        <v>1</v>
      </c>
      <c r="J97" s="290">
        <f t="shared" si="15"/>
        <v>0</v>
      </c>
      <c r="K97" s="290">
        <f t="shared" si="16"/>
        <v>1.8476630363627899E-2</v>
      </c>
      <c r="L97" s="290">
        <f t="shared" si="17"/>
        <v>5794.1902499999851</v>
      </c>
      <c r="M97" s="290">
        <f t="shared" si="18"/>
        <v>0</v>
      </c>
      <c r="N97" s="290"/>
      <c r="O97" s="290">
        <f t="shared" si="19"/>
        <v>5794.1902499999851</v>
      </c>
      <c r="P97" s="599" t="s">
        <v>268</v>
      </c>
      <c r="Q97" s="599" t="s">
        <v>557</v>
      </c>
      <c r="R97" s="599">
        <v>313595.61434999999</v>
      </c>
      <c r="S97" s="599">
        <v>0.96257327585614605</v>
      </c>
      <c r="T97">
        <v>301858.75779900001</v>
      </c>
      <c r="U97">
        <v>1</v>
      </c>
      <c r="V97">
        <v>301858.75779900001</v>
      </c>
    </row>
    <row r="98" spans="2:22" x14ac:dyDescent="0.35">
      <c r="B98" t="s">
        <v>268</v>
      </c>
      <c r="C98" t="s">
        <v>559</v>
      </c>
      <c r="D98">
        <v>0</v>
      </c>
      <c r="F98">
        <v>278151.33375957201</v>
      </c>
      <c r="G98">
        <v>0.62604113739599299</v>
      </c>
      <c r="H98">
        <v>174134.177355055</v>
      </c>
      <c r="I98" s="599" t="b">
        <f t="shared" si="14"/>
        <v>1</v>
      </c>
      <c r="J98" s="290">
        <f t="shared" si="15"/>
        <v>0</v>
      </c>
      <c r="K98" s="290">
        <f t="shared" si="16"/>
        <v>0</v>
      </c>
      <c r="L98" s="290">
        <f t="shared" si="17"/>
        <v>0</v>
      </c>
      <c r="M98" s="290">
        <f t="shared" si="18"/>
        <v>0</v>
      </c>
      <c r="N98" s="290"/>
      <c r="O98" s="290">
        <f t="shared" si="19"/>
        <v>0</v>
      </c>
      <c r="P98" s="599" t="s">
        <v>268</v>
      </c>
      <c r="Q98" s="599" t="s">
        <v>559</v>
      </c>
      <c r="R98" s="599">
        <v>0</v>
      </c>
      <c r="T98">
        <v>278151.33375957201</v>
      </c>
      <c r="U98">
        <v>0.62604113739599299</v>
      </c>
      <c r="V98">
        <v>174134.177355055</v>
      </c>
    </row>
    <row r="99" spans="2:22" x14ac:dyDescent="0.35">
      <c r="B99" t="s">
        <v>268</v>
      </c>
      <c r="C99" t="s">
        <v>560</v>
      </c>
      <c r="D99">
        <v>171166</v>
      </c>
      <c r="E99">
        <v>1.12279633846381</v>
      </c>
      <c r="F99">
        <v>192184.55806949601</v>
      </c>
      <c r="G99">
        <v>0.80000000000000104</v>
      </c>
      <c r="H99">
        <v>153747.64645559699</v>
      </c>
      <c r="I99" s="599" t="b">
        <f t="shared" si="14"/>
        <v>1</v>
      </c>
      <c r="J99" s="290">
        <f t="shared" si="15"/>
        <v>0</v>
      </c>
      <c r="K99" s="290">
        <f t="shared" si="16"/>
        <v>0</v>
      </c>
      <c r="L99" s="290">
        <f t="shared" si="17"/>
        <v>0</v>
      </c>
      <c r="M99" s="290">
        <f t="shared" si="18"/>
        <v>0</v>
      </c>
      <c r="N99" s="290"/>
      <c r="O99" s="290">
        <f t="shared" si="19"/>
        <v>0</v>
      </c>
      <c r="P99" s="599" t="s">
        <v>268</v>
      </c>
      <c r="Q99" s="599" t="s">
        <v>560</v>
      </c>
      <c r="R99" s="599">
        <v>171166</v>
      </c>
      <c r="S99" s="599">
        <v>1.12279633846381</v>
      </c>
      <c r="T99">
        <v>192184.55806949601</v>
      </c>
      <c r="U99">
        <v>0.80000000000000104</v>
      </c>
      <c r="V99">
        <v>153747.64645559699</v>
      </c>
    </row>
    <row r="100" spans="2:22" x14ac:dyDescent="0.35">
      <c r="B100" t="s">
        <v>268</v>
      </c>
      <c r="C100" t="s">
        <v>673</v>
      </c>
      <c r="D100">
        <v>0</v>
      </c>
      <c r="F100">
        <v>0</v>
      </c>
      <c r="H100">
        <v>1268111.2476234599</v>
      </c>
      <c r="I100" s="599" t="b">
        <f t="shared" si="14"/>
        <v>1</v>
      </c>
      <c r="J100" s="290">
        <f t="shared" si="15"/>
        <v>0</v>
      </c>
      <c r="K100" s="290">
        <f t="shared" si="16"/>
        <v>0</v>
      </c>
      <c r="L100" s="290">
        <f t="shared" si="17"/>
        <v>0</v>
      </c>
      <c r="M100" s="290">
        <f t="shared" si="18"/>
        <v>0</v>
      </c>
      <c r="N100" s="290"/>
      <c r="O100" s="290">
        <f t="shared" si="19"/>
        <v>1004583.2476234599</v>
      </c>
      <c r="P100" s="599" t="s">
        <v>268</v>
      </c>
      <c r="Q100" s="599" t="s">
        <v>673</v>
      </c>
      <c r="R100" s="599">
        <v>0</v>
      </c>
      <c r="T100">
        <v>0</v>
      </c>
      <c r="V100">
        <v>263528</v>
      </c>
    </row>
    <row r="101" spans="2:22" x14ac:dyDescent="0.35">
      <c r="B101" t="s">
        <v>268</v>
      </c>
      <c r="C101" t="s">
        <v>314</v>
      </c>
      <c r="D101">
        <v>1381823.3889441399</v>
      </c>
      <c r="E101">
        <v>1.7887506426538999</v>
      </c>
      <c r="F101">
        <v>2471737.47500803</v>
      </c>
      <c r="G101">
        <v>1.3183620673860199</v>
      </c>
      <c r="H101">
        <v>3258644.9275870798</v>
      </c>
      <c r="I101" s="599" t="b">
        <f t="shared" si="14"/>
        <v>1</v>
      </c>
      <c r="J101" s="290">
        <f t="shared" si="15"/>
        <v>8.0085953499656171</v>
      </c>
      <c r="K101" s="290">
        <f t="shared" si="16"/>
        <v>4.1828054254700042E-3</v>
      </c>
      <c r="L101" s="290">
        <f t="shared" si="17"/>
        <v>5794.1902499999851</v>
      </c>
      <c r="M101" s="290">
        <f>G101-U101</f>
        <v>0.40663489847254985</v>
      </c>
      <c r="N101" s="290"/>
      <c r="O101" s="290">
        <f t="shared" si="19"/>
        <v>1010377.4378734599</v>
      </c>
      <c r="P101" s="599" t="s">
        <v>268</v>
      </c>
      <c r="Q101" s="599" t="s">
        <v>314</v>
      </c>
      <c r="R101" s="599">
        <v>1381815.38034879</v>
      </c>
      <c r="S101" s="599">
        <v>1.7845678372284299</v>
      </c>
      <c r="T101">
        <v>2465943.28475803</v>
      </c>
      <c r="U101">
        <v>0.91172716891347005</v>
      </c>
      <c r="V101">
        <v>2248267.4897136199</v>
      </c>
    </row>
    <row r="102" spans="2:22" x14ac:dyDescent="0.35">
      <c r="B102" t="s">
        <v>265</v>
      </c>
      <c r="C102" t="s">
        <v>265</v>
      </c>
      <c r="D102">
        <v>270533831.41729599</v>
      </c>
      <c r="E102">
        <v>1.0015447552392001</v>
      </c>
      <c r="F102">
        <v>270951739.97075999</v>
      </c>
      <c r="G102">
        <v>1</v>
      </c>
      <c r="H102">
        <v>270951739.97075999</v>
      </c>
      <c r="I102" s="599" t="b">
        <f t="shared" si="14"/>
        <v>1</v>
      </c>
      <c r="J102" s="290">
        <f t="shared" si="15"/>
        <v>-592511.68895602226</v>
      </c>
      <c r="K102" s="290">
        <f t="shared" si="16"/>
        <v>2.1887470162130773E-3</v>
      </c>
      <c r="L102" s="290">
        <f t="shared" si="17"/>
        <v>0</v>
      </c>
      <c r="M102" s="290">
        <f t="shared" si="18"/>
        <v>0</v>
      </c>
      <c r="N102" s="290"/>
      <c r="O102" s="290">
        <f t="shared" si="19"/>
        <v>0</v>
      </c>
      <c r="P102" s="599" t="s">
        <v>265</v>
      </c>
      <c r="Q102" s="599" t="s">
        <v>265</v>
      </c>
      <c r="R102" s="599">
        <v>271126343.10625201</v>
      </c>
      <c r="S102" s="599">
        <v>0.99935600822298698</v>
      </c>
      <c r="T102">
        <v>270951739.97075999</v>
      </c>
      <c r="U102">
        <v>1</v>
      </c>
      <c r="V102">
        <v>270951739.97075999</v>
      </c>
    </row>
    <row r="103" spans="2:22" x14ac:dyDescent="0.35">
      <c r="B103" t="s">
        <v>265</v>
      </c>
      <c r="C103" t="s">
        <v>314</v>
      </c>
      <c r="D103">
        <v>270533831.41729599</v>
      </c>
      <c r="E103">
        <v>1.0015447552392001</v>
      </c>
      <c r="F103">
        <v>270951739.97075999</v>
      </c>
      <c r="G103">
        <v>1</v>
      </c>
      <c r="H103">
        <v>270951739.97075999</v>
      </c>
      <c r="I103" s="599" t="b">
        <f t="shared" si="14"/>
        <v>1</v>
      </c>
      <c r="J103" s="290">
        <f t="shared" si="15"/>
        <v>-592511.68895602226</v>
      </c>
      <c r="K103" s="290">
        <f t="shared" si="16"/>
        <v>2.1887470162130773E-3</v>
      </c>
      <c r="L103" s="290">
        <f t="shared" si="17"/>
        <v>0</v>
      </c>
      <c r="M103" s="290">
        <f t="shared" si="18"/>
        <v>0</v>
      </c>
      <c r="N103" s="290"/>
      <c r="O103" s="290">
        <f t="shared" si="19"/>
        <v>0</v>
      </c>
      <c r="P103" s="599" t="s">
        <v>265</v>
      </c>
      <c r="Q103" s="599" t="s">
        <v>314</v>
      </c>
      <c r="R103" s="599">
        <v>271126343.10625201</v>
      </c>
      <c r="S103" s="599">
        <v>0.99935600822298698</v>
      </c>
      <c r="T103">
        <v>270951739.97075999</v>
      </c>
      <c r="U103">
        <v>1</v>
      </c>
      <c r="V103">
        <v>270951739.97075999</v>
      </c>
    </row>
    <row r="104" spans="2:22" x14ac:dyDescent="0.35">
      <c r="B104" t="s">
        <v>281</v>
      </c>
      <c r="C104" t="s">
        <v>235</v>
      </c>
      <c r="D104">
        <v>1883833648.80461</v>
      </c>
      <c r="E104">
        <v>1.0425067627504301</v>
      </c>
      <c r="F104">
        <v>1963909318.77562</v>
      </c>
      <c r="G104">
        <v>0.87472146350962898</v>
      </c>
      <c r="H104">
        <v>1717873633.5196099</v>
      </c>
      <c r="I104" s="599" t="b">
        <f t="shared" si="14"/>
        <v>1</v>
      </c>
      <c r="J104" s="290">
        <f t="shared" si="15"/>
        <v>-26373973.339359999</v>
      </c>
      <c r="K104" s="290">
        <f t="shared" si="16"/>
        <v>3.8593512622400183E-3</v>
      </c>
      <c r="L104" s="290">
        <f t="shared" si="17"/>
        <v>-20122883.369230032</v>
      </c>
      <c r="M104" s="290">
        <f t="shared" si="18"/>
        <v>-8.2133852566057541E-5</v>
      </c>
      <c r="N104" s="290"/>
      <c r="O104" s="290">
        <f t="shared" si="19"/>
        <v>-17764874.199140072</v>
      </c>
      <c r="P104" s="599" t="s">
        <v>281</v>
      </c>
      <c r="Q104" s="599" t="s">
        <v>235</v>
      </c>
      <c r="R104" s="599">
        <v>1910207622.14397</v>
      </c>
      <c r="S104" s="599">
        <v>1.0386474114881901</v>
      </c>
      <c r="T104">
        <v>1984032202.14485</v>
      </c>
      <c r="U104">
        <v>0.87480359736219504</v>
      </c>
      <c r="V104">
        <v>1735638507.71875</v>
      </c>
    </row>
  </sheetData>
  <autoFilter ref="I1:O51" xr:uid="{44A739CD-EBFE-447E-BDC6-60948538DFA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2224-2D62-4F72-B9DA-CC93060F9B86}">
  <sheetPr codeName="Sheet66"/>
  <dimension ref="A1:O11"/>
  <sheetViews>
    <sheetView workbookViewId="0">
      <selection activeCell="M24" sqref="M24"/>
    </sheetView>
  </sheetViews>
  <sheetFormatPr defaultRowHeight="14.5" x14ac:dyDescent="0.35"/>
  <cols>
    <col min="1" max="1" width="9.1796875" style="315"/>
    <col min="2" max="14" width="13.453125" style="315" customWidth="1"/>
  </cols>
  <sheetData>
    <row r="1" spans="1:15" x14ac:dyDescent="0.35">
      <c r="A1" s="315" t="s">
        <v>21</v>
      </c>
      <c r="B1" s="315" t="s">
        <v>119</v>
      </c>
      <c r="C1" s="315" t="s">
        <v>128</v>
      </c>
      <c r="D1" s="315" t="s">
        <v>120</v>
      </c>
      <c r="E1" s="315" t="s">
        <v>129</v>
      </c>
      <c r="F1" s="315" t="s">
        <v>33</v>
      </c>
      <c r="G1" s="315" t="s">
        <v>138</v>
      </c>
      <c r="H1" s="315" t="s">
        <v>221</v>
      </c>
      <c r="I1" s="315" t="s">
        <v>434</v>
      </c>
      <c r="J1" s="315" t="s">
        <v>435</v>
      </c>
      <c r="K1" s="315" t="s">
        <v>152</v>
      </c>
      <c r="L1" s="315" t="s">
        <v>98</v>
      </c>
      <c r="M1" s="315" t="s">
        <v>646</v>
      </c>
      <c r="N1" s="315" t="s">
        <v>343</v>
      </c>
      <c r="O1" t="s">
        <v>647</v>
      </c>
    </row>
    <row r="2" spans="1:15" x14ac:dyDescent="0.35">
      <c r="A2" s="315" t="s">
        <v>55</v>
      </c>
      <c r="B2" s="315" t="s">
        <v>664</v>
      </c>
      <c r="E2" s="315">
        <v>1032384.18957044</v>
      </c>
      <c r="F2" s="315">
        <v>0.85215062634976102</v>
      </c>
      <c r="G2" s="315">
        <v>879746.85140726401</v>
      </c>
      <c r="H2" s="315">
        <v>9.77835889525055</v>
      </c>
      <c r="I2" s="315" t="s">
        <v>1199</v>
      </c>
      <c r="J2" s="315" t="s">
        <v>1228</v>
      </c>
      <c r="K2" s="315" t="s">
        <v>674</v>
      </c>
      <c r="L2" s="315" t="s">
        <v>563</v>
      </c>
      <c r="M2" s="315" t="s">
        <v>489</v>
      </c>
      <c r="N2" s="315" t="s">
        <v>489</v>
      </c>
      <c r="O2" t="s">
        <v>22</v>
      </c>
    </row>
    <row r="3" spans="1:15" x14ac:dyDescent="0.35">
      <c r="A3" s="315" t="s">
        <v>22</v>
      </c>
      <c r="B3" s="315" t="s">
        <v>659</v>
      </c>
      <c r="E3" s="315">
        <v>19328135.642275698</v>
      </c>
      <c r="F3" s="315">
        <v>0.826403587390655</v>
      </c>
      <c r="G3" s="315">
        <v>15972840.6323498</v>
      </c>
      <c r="H3" s="315">
        <v>9.0134833253993296</v>
      </c>
      <c r="I3" s="315" t="s">
        <v>1199</v>
      </c>
      <c r="J3" s="315" t="s">
        <v>1234</v>
      </c>
      <c r="K3" s="315" t="s">
        <v>442</v>
      </c>
      <c r="L3" s="315" t="s">
        <v>198</v>
      </c>
      <c r="M3" s="315" t="s">
        <v>489</v>
      </c>
      <c r="N3" s="315" t="s">
        <v>489</v>
      </c>
      <c r="O3" t="s">
        <v>22</v>
      </c>
    </row>
    <row r="4" spans="1:15" x14ac:dyDescent="0.35">
      <c r="A4" s="315" t="s">
        <v>22</v>
      </c>
      <c r="B4" s="315" t="s">
        <v>663</v>
      </c>
      <c r="E4" s="315">
        <v>17953943.423394799</v>
      </c>
      <c r="F4" s="315">
        <v>0.82586422222947597</v>
      </c>
      <c r="G4" s="315">
        <v>14827519.521314001</v>
      </c>
      <c r="H4" s="315">
        <v>10.4542376098861</v>
      </c>
      <c r="I4" s="315" t="s">
        <v>1199</v>
      </c>
      <c r="J4" s="315" t="s">
        <v>1234</v>
      </c>
      <c r="K4" s="315" t="s">
        <v>442</v>
      </c>
      <c r="L4" s="315" t="s">
        <v>198</v>
      </c>
      <c r="M4" s="315" t="s">
        <v>489</v>
      </c>
      <c r="N4" s="315" t="s">
        <v>489</v>
      </c>
      <c r="O4" t="s">
        <v>22</v>
      </c>
    </row>
    <row r="5" spans="1:15" x14ac:dyDescent="0.35">
      <c r="A5" s="315" t="s">
        <v>22</v>
      </c>
      <c r="B5" s="315" t="s">
        <v>665</v>
      </c>
      <c r="E5" s="315">
        <v>16993323.555240698</v>
      </c>
      <c r="F5" s="315">
        <v>1</v>
      </c>
      <c r="G5" s="315">
        <v>16993323.555240698</v>
      </c>
      <c r="H5" s="315">
        <v>10</v>
      </c>
      <c r="I5" s="315" t="s">
        <v>1199</v>
      </c>
      <c r="J5" s="315" t="s">
        <v>1240</v>
      </c>
      <c r="K5" s="315" t="s">
        <v>449</v>
      </c>
      <c r="L5" s="315" t="s">
        <v>563</v>
      </c>
      <c r="M5" s="315" t="s">
        <v>489</v>
      </c>
      <c r="N5" s="315" t="s">
        <v>489</v>
      </c>
      <c r="O5" t="s">
        <v>22</v>
      </c>
    </row>
    <row r="6" spans="1:15" x14ac:dyDescent="0.35">
      <c r="A6" s="315" t="s">
        <v>22</v>
      </c>
      <c r="B6" s="315" t="s">
        <v>658</v>
      </c>
      <c r="E6" s="315">
        <v>10096708.2585919</v>
      </c>
      <c r="F6" s="315">
        <v>0.94275391039183798</v>
      </c>
      <c r="G6" s="315">
        <v>9518711.19287307</v>
      </c>
      <c r="H6" s="315">
        <v>9.97796421530213</v>
      </c>
      <c r="I6" s="315" t="s">
        <v>1199</v>
      </c>
      <c r="J6" s="315" t="s">
        <v>1243</v>
      </c>
      <c r="K6" s="315" t="s">
        <v>524</v>
      </c>
      <c r="L6" s="315" t="s">
        <v>199</v>
      </c>
      <c r="M6" s="315" t="s">
        <v>489</v>
      </c>
      <c r="N6" s="315" t="s">
        <v>489</v>
      </c>
      <c r="O6" t="s">
        <v>22</v>
      </c>
    </row>
    <row r="7" spans="1:15" x14ac:dyDescent="0.35">
      <c r="A7" s="315" t="s">
        <v>22</v>
      </c>
      <c r="B7" s="315" t="s">
        <v>971</v>
      </c>
      <c r="E7" s="315">
        <v>1232606.82735958</v>
      </c>
      <c r="F7" s="315">
        <v>0.914282363698109</v>
      </c>
      <c r="G7" s="315">
        <v>1126950.68362874</v>
      </c>
      <c r="H7" s="315">
        <v>6.40863140814493</v>
      </c>
      <c r="I7" s="315" t="s">
        <v>1199</v>
      </c>
      <c r="J7" s="315" t="s">
        <v>1243</v>
      </c>
      <c r="K7" s="315" t="s">
        <v>524</v>
      </c>
      <c r="L7" s="315" t="s">
        <v>199</v>
      </c>
      <c r="M7" s="315" t="s">
        <v>489</v>
      </c>
      <c r="N7" s="315" t="s">
        <v>489</v>
      </c>
      <c r="O7" t="s">
        <v>22</v>
      </c>
    </row>
    <row r="8" spans="1:15" x14ac:dyDescent="0.35">
      <c r="A8" s="315" t="s">
        <v>22</v>
      </c>
      <c r="B8" s="315" t="s">
        <v>658</v>
      </c>
      <c r="E8" s="315">
        <v>30510799.109000001</v>
      </c>
      <c r="F8" s="315">
        <v>0.57248581417350097</v>
      </c>
      <c r="G8" s="315">
        <v>17466999.669</v>
      </c>
      <c r="H8" s="315">
        <v>9.9737777664660197</v>
      </c>
      <c r="I8" s="315" t="s">
        <v>1199</v>
      </c>
      <c r="J8" s="315" t="s">
        <v>1257</v>
      </c>
      <c r="K8" s="315" t="s">
        <v>587</v>
      </c>
      <c r="L8" s="315" t="s">
        <v>97</v>
      </c>
      <c r="M8" s="315" t="s">
        <v>489</v>
      </c>
      <c r="N8" s="315" t="s">
        <v>489</v>
      </c>
      <c r="O8" t="s">
        <v>22</v>
      </c>
    </row>
    <row r="9" spans="1:15" x14ac:dyDescent="0.35">
      <c r="A9" s="315" t="s">
        <v>22</v>
      </c>
      <c r="B9" s="315" t="s">
        <v>971</v>
      </c>
      <c r="E9" s="315">
        <v>6260788.3540000003</v>
      </c>
      <c r="F9" s="315">
        <v>0.56524174463412902</v>
      </c>
      <c r="G9" s="315">
        <v>3538858.932</v>
      </c>
      <c r="H9" s="315">
        <v>7.1070685786368699</v>
      </c>
      <c r="I9" s="315" t="s">
        <v>1199</v>
      </c>
      <c r="J9" s="315" t="s">
        <v>1257</v>
      </c>
      <c r="K9" s="315" t="s">
        <v>587</v>
      </c>
      <c r="L9" s="315" t="s">
        <v>97</v>
      </c>
      <c r="M9" s="315" t="s">
        <v>489</v>
      </c>
      <c r="N9" s="315" t="s">
        <v>489</v>
      </c>
      <c r="O9" t="s">
        <v>22</v>
      </c>
    </row>
    <row r="10" spans="1:15" x14ac:dyDescent="0.35">
      <c r="A10" s="315" t="s">
        <v>55</v>
      </c>
      <c r="B10" s="315" t="s">
        <v>665</v>
      </c>
      <c r="E10" s="315">
        <v>1457083.9328942201</v>
      </c>
      <c r="F10" s="315">
        <v>0.96271784257791404</v>
      </c>
      <c r="G10" s="315">
        <v>1402760.70033086</v>
      </c>
      <c r="H10" s="315">
        <v>7.9982270974577503</v>
      </c>
      <c r="I10" s="315" t="s">
        <v>1199</v>
      </c>
      <c r="J10" s="315" t="s">
        <v>1264</v>
      </c>
      <c r="K10" s="315" t="s">
        <v>266</v>
      </c>
      <c r="L10" s="315" t="s">
        <v>563</v>
      </c>
      <c r="M10" s="315" t="s">
        <v>489</v>
      </c>
      <c r="N10" s="315" t="s">
        <v>489</v>
      </c>
      <c r="O10" t="s">
        <v>22</v>
      </c>
    </row>
    <row r="11" spans="1:15" x14ac:dyDescent="0.35">
      <c r="A11" s="315" t="s">
        <v>22</v>
      </c>
      <c r="B11" s="315" t="s">
        <v>664</v>
      </c>
      <c r="E11" s="315">
        <v>3138611</v>
      </c>
      <c r="F11" s="315">
        <v>1</v>
      </c>
      <c r="G11" s="315">
        <v>3138611</v>
      </c>
      <c r="H11" s="315">
        <v>9.8000000000000007</v>
      </c>
      <c r="I11" s="315" t="s">
        <v>1199</v>
      </c>
      <c r="J11" s="315" t="s">
        <v>1266</v>
      </c>
      <c r="K11" s="315" t="s">
        <v>451</v>
      </c>
      <c r="L11" s="315" t="s">
        <v>563</v>
      </c>
      <c r="M11" s="315" t="s">
        <v>489</v>
      </c>
      <c r="N11" s="315" t="s">
        <v>489</v>
      </c>
      <c r="O11" t="s">
        <v>22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20"/>
  <sheetViews>
    <sheetView showGridLines="0" zoomScale="145" zoomScaleNormal="145" workbookViewId="0">
      <selection activeCell="C8" sqref="C8"/>
    </sheetView>
  </sheetViews>
  <sheetFormatPr defaultRowHeight="14.5" x14ac:dyDescent="0.35"/>
  <cols>
    <col min="1" max="1" width="23.54296875" customWidth="1"/>
    <col min="2" max="4" width="19.81640625" customWidth="1"/>
  </cols>
  <sheetData>
    <row r="1" spans="1:14" ht="24" customHeight="1" x14ac:dyDescent="0.35">
      <c r="A1" s="128" t="s">
        <v>203</v>
      </c>
    </row>
    <row r="2" spans="1:14" ht="26.5" thickBot="1" x14ac:dyDescent="0.5">
      <c r="A2" s="188" t="s">
        <v>111</v>
      </c>
      <c r="B2" s="189" t="s">
        <v>112</v>
      </c>
      <c r="C2" s="189" t="s">
        <v>252</v>
      </c>
      <c r="D2" s="189" t="s">
        <v>216</v>
      </c>
      <c r="H2" s="649" t="s">
        <v>11</v>
      </c>
      <c r="I2" s="649"/>
      <c r="J2" s="649"/>
      <c r="K2" s="649"/>
      <c r="L2" s="649"/>
      <c r="M2" s="649"/>
      <c r="N2" s="649"/>
    </row>
    <row r="3" spans="1:14" ht="17.25" customHeight="1" thickTop="1" thickBot="1" x14ac:dyDescent="0.4">
      <c r="A3" s="225" t="s">
        <v>113</v>
      </c>
      <c r="B3" s="225"/>
      <c r="C3" s="225"/>
      <c r="D3" s="225"/>
      <c r="H3" s="645" t="s">
        <v>160</v>
      </c>
      <c r="I3" s="645"/>
      <c r="J3" s="645"/>
      <c r="K3" s="645"/>
      <c r="L3" s="645"/>
      <c r="M3" s="645"/>
      <c r="N3" s="645"/>
    </row>
    <row r="4" spans="1:14" ht="18.75" customHeight="1" thickBot="1" x14ac:dyDescent="0.4">
      <c r="A4" s="212" t="s">
        <v>114</v>
      </c>
      <c r="B4" s="213">
        <v>999999</v>
      </c>
      <c r="C4" s="197" t="s">
        <v>225</v>
      </c>
      <c r="D4" s="213">
        <v>9999</v>
      </c>
      <c r="H4" s="645" t="s">
        <v>190</v>
      </c>
      <c r="I4" s="645"/>
      <c r="J4" s="645"/>
      <c r="K4" s="645"/>
      <c r="L4" s="645"/>
      <c r="M4" s="645"/>
      <c r="N4" s="645"/>
    </row>
    <row r="5" spans="1:14" ht="15" customHeight="1" thickBot="1" x14ac:dyDescent="0.4">
      <c r="A5" s="216" t="s">
        <v>115</v>
      </c>
      <c r="B5" s="226">
        <v>0.99</v>
      </c>
      <c r="C5" s="226" t="s">
        <v>79</v>
      </c>
      <c r="D5" s="226">
        <v>0.99</v>
      </c>
      <c r="H5" s="645" t="s">
        <v>164</v>
      </c>
      <c r="I5" s="645"/>
      <c r="J5" s="645"/>
      <c r="K5" s="645"/>
      <c r="L5" s="645"/>
      <c r="M5" s="645"/>
      <c r="N5" s="645"/>
    </row>
    <row r="6" spans="1:14" ht="15" customHeight="1" thickBot="1" x14ac:dyDescent="0.4">
      <c r="A6" s="212" t="s">
        <v>116</v>
      </c>
      <c r="B6" s="213">
        <v>999999</v>
      </c>
      <c r="C6" s="213">
        <v>9999</v>
      </c>
      <c r="D6" s="213">
        <v>9999</v>
      </c>
    </row>
    <row r="7" spans="1:14" ht="15" thickBot="1" x14ac:dyDescent="0.4">
      <c r="A7" s="216" t="s">
        <v>191</v>
      </c>
      <c r="B7" s="227">
        <v>0.99</v>
      </c>
      <c r="C7" s="227">
        <v>0.99</v>
      </c>
      <c r="D7" s="227">
        <v>0.99</v>
      </c>
      <c r="H7" s="50" t="s">
        <v>155</v>
      </c>
    </row>
    <row r="8" spans="1:14" ht="15" thickBot="1" x14ac:dyDescent="0.4">
      <c r="A8" s="212" t="s">
        <v>117</v>
      </c>
      <c r="B8" s="213">
        <v>999999</v>
      </c>
      <c r="C8" s="213">
        <v>9999</v>
      </c>
      <c r="D8" s="213">
        <v>9999</v>
      </c>
    </row>
    <row r="9" spans="1:14" ht="15" thickBot="1" x14ac:dyDescent="0.4">
      <c r="A9" s="228" t="s">
        <v>226</v>
      </c>
      <c r="B9" s="228"/>
      <c r="C9" s="228"/>
      <c r="D9" s="228"/>
    </row>
    <row r="10" spans="1:14" ht="15.75" customHeight="1" thickBot="1" x14ac:dyDescent="0.4">
      <c r="A10" s="212" t="s">
        <v>114</v>
      </c>
      <c r="B10" s="213">
        <v>999999</v>
      </c>
      <c r="C10" s="197" t="s">
        <v>79</v>
      </c>
      <c r="D10" s="197" t="s">
        <v>79</v>
      </c>
    </row>
    <row r="11" spans="1:14" ht="15.75" customHeight="1" thickBot="1" x14ac:dyDescent="0.4">
      <c r="A11" s="216" t="s">
        <v>115</v>
      </c>
      <c r="B11" s="226">
        <v>0.99</v>
      </c>
      <c r="C11" s="229" t="s">
        <v>79</v>
      </c>
      <c r="D11" s="229" t="s">
        <v>79</v>
      </c>
    </row>
    <row r="12" spans="1:14" ht="15" customHeight="1" thickBot="1" x14ac:dyDescent="0.4">
      <c r="A12" s="212" t="s">
        <v>116</v>
      </c>
      <c r="B12" s="213">
        <v>999999</v>
      </c>
      <c r="C12" s="197" t="s">
        <v>79</v>
      </c>
      <c r="D12" s="197" t="s">
        <v>79</v>
      </c>
    </row>
    <row r="13" spans="1:14" ht="15" thickBot="1" x14ac:dyDescent="0.4">
      <c r="A13" s="216" t="s">
        <v>191</v>
      </c>
      <c r="B13" s="227">
        <v>0.99</v>
      </c>
      <c r="C13" s="197" t="s">
        <v>79</v>
      </c>
      <c r="D13" s="197" t="s">
        <v>79</v>
      </c>
    </row>
    <row r="14" spans="1:14" ht="15" thickBot="1" x14ac:dyDescent="0.4">
      <c r="A14" s="212" t="s">
        <v>117</v>
      </c>
      <c r="B14" s="213">
        <v>999999</v>
      </c>
      <c r="C14" s="197" t="s">
        <v>79</v>
      </c>
      <c r="D14" s="197" t="s">
        <v>79</v>
      </c>
    </row>
    <row r="15" spans="1:14" ht="15" thickBot="1" x14ac:dyDescent="0.4">
      <c r="A15" s="228" t="s">
        <v>118</v>
      </c>
      <c r="B15" s="228"/>
      <c r="C15" s="197"/>
      <c r="D15" s="197"/>
    </row>
    <row r="16" spans="1:14" ht="15" customHeight="1" thickBot="1" x14ac:dyDescent="0.4">
      <c r="A16" s="212" t="s">
        <v>114</v>
      </c>
      <c r="B16" s="213">
        <v>999999</v>
      </c>
      <c r="C16" s="197" t="s">
        <v>225</v>
      </c>
      <c r="D16" s="213">
        <v>9999</v>
      </c>
    </row>
    <row r="17" spans="1:4" ht="16.5" customHeight="1" thickBot="1" x14ac:dyDescent="0.4">
      <c r="A17" s="216" t="s">
        <v>115</v>
      </c>
      <c r="B17" s="226">
        <v>0.99</v>
      </c>
      <c r="C17" s="226" t="s">
        <v>79</v>
      </c>
      <c r="D17" s="226">
        <v>0.99</v>
      </c>
    </row>
    <row r="18" spans="1:4" ht="17.25" customHeight="1" thickBot="1" x14ac:dyDescent="0.4">
      <c r="A18" s="212" t="s">
        <v>116</v>
      </c>
      <c r="B18" s="213">
        <v>999999</v>
      </c>
      <c r="C18" s="213">
        <v>9999</v>
      </c>
      <c r="D18" s="197">
        <v>9999</v>
      </c>
    </row>
    <row r="19" spans="1:4" ht="15" thickBot="1" x14ac:dyDescent="0.4">
      <c r="A19" s="216" t="s">
        <v>191</v>
      </c>
      <c r="B19" s="227">
        <v>0.99</v>
      </c>
      <c r="C19" s="227">
        <v>0.99</v>
      </c>
      <c r="D19" s="227">
        <v>0.99</v>
      </c>
    </row>
    <row r="20" spans="1:4" ht="15" thickBot="1" x14ac:dyDescent="0.4">
      <c r="A20" s="230" t="s">
        <v>117</v>
      </c>
      <c r="B20" s="231">
        <v>999999</v>
      </c>
      <c r="C20" s="231">
        <v>9999</v>
      </c>
      <c r="D20" s="232">
        <v>9999</v>
      </c>
    </row>
  </sheetData>
  <mergeCells count="4">
    <mergeCell ref="H5:N5"/>
    <mergeCell ref="H3:N3"/>
    <mergeCell ref="H4:N4"/>
    <mergeCell ref="H2:N2"/>
  </mergeCells>
  <pageMargins left="0.7" right="0.7" top="0.75" bottom="0.75" header="0.3" footer="0.3"/>
  <pageSetup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AH5"/>
  <sheetViews>
    <sheetView showGridLines="0" workbookViewId="0">
      <selection activeCell="Q33" sqref="Q33"/>
    </sheetView>
  </sheetViews>
  <sheetFormatPr defaultRowHeight="14.5" x14ac:dyDescent="0.35"/>
  <cols>
    <col min="1" max="1" width="43.81640625" bestFit="1" customWidth="1"/>
  </cols>
  <sheetData>
    <row r="1" spans="1:34" ht="26.5" thickBot="1" x14ac:dyDescent="0.4">
      <c r="A1" s="128" t="s">
        <v>202</v>
      </c>
    </row>
    <row r="2" spans="1:34" ht="15" thickTop="1" x14ac:dyDescent="0.35">
      <c r="A2" s="18"/>
      <c r="B2" s="16" t="s">
        <v>110</v>
      </c>
      <c r="C2" s="17"/>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20"/>
    </row>
    <row r="3" spans="1:34" ht="15" thickBot="1" x14ac:dyDescent="0.4">
      <c r="A3" s="13" t="s">
        <v>21</v>
      </c>
      <c r="B3" s="19">
        <v>2018</v>
      </c>
      <c r="C3" s="15">
        <v>2019</v>
      </c>
      <c r="D3" s="15">
        <v>2020</v>
      </c>
      <c r="E3" s="15">
        <v>2021</v>
      </c>
      <c r="F3" s="15">
        <v>2022</v>
      </c>
      <c r="G3" s="15">
        <v>2023</v>
      </c>
      <c r="H3" s="15">
        <v>2024</v>
      </c>
      <c r="I3" s="15">
        <v>2025</v>
      </c>
      <c r="J3" s="15">
        <v>2026</v>
      </c>
      <c r="K3" s="15">
        <v>2027</v>
      </c>
      <c r="L3" s="15">
        <v>2028</v>
      </c>
      <c r="M3" s="15">
        <v>2029</v>
      </c>
      <c r="N3" s="15">
        <v>2030</v>
      </c>
      <c r="O3" s="15">
        <v>2031</v>
      </c>
      <c r="P3" s="15">
        <v>2032</v>
      </c>
      <c r="Q3" s="15">
        <v>2033</v>
      </c>
      <c r="R3" s="15">
        <v>2034</v>
      </c>
      <c r="S3" s="15">
        <v>2035</v>
      </c>
      <c r="T3" s="15">
        <v>2036</v>
      </c>
      <c r="U3" s="15">
        <v>2037</v>
      </c>
      <c r="V3" s="15">
        <v>2038</v>
      </c>
      <c r="W3" s="15">
        <v>2039</v>
      </c>
      <c r="X3" s="15">
        <v>2040</v>
      </c>
      <c r="Y3" s="15">
        <v>2041</v>
      </c>
      <c r="Z3" s="15">
        <v>2042</v>
      </c>
      <c r="AA3" s="15">
        <v>2043</v>
      </c>
      <c r="AB3" s="15">
        <v>2044</v>
      </c>
      <c r="AC3" s="15">
        <v>2045</v>
      </c>
      <c r="AD3" s="15">
        <v>2046</v>
      </c>
      <c r="AE3" s="15">
        <v>2047</v>
      </c>
      <c r="AF3" s="15">
        <v>2048</v>
      </c>
      <c r="AG3" s="15">
        <v>2049</v>
      </c>
      <c r="AH3" s="21">
        <v>2050</v>
      </c>
    </row>
    <row r="4" spans="1:34" ht="15.5" thickTop="1" thickBot="1" x14ac:dyDescent="0.4">
      <c r="A4" s="110" t="str">
        <f>'Table 2_7 CPAS Total Counted'!A41</f>
        <v>CY2021 Portfolio Total Contribution to CPAS (kWh)</v>
      </c>
      <c r="B4" s="111"/>
      <c r="C4" s="111">
        <f>INDEX('Table 2_7 CPAS Total Counted'!$A:$AM,MATCH('Figure 4_2'!$A4,'Table 2_7 CPAS Total Counted'!$A:$A,0),MATCH('Figure 4_2'!C$3,'Table 2_7 CPAS Total Counted'!$A$3:$AM$3,0))</f>
        <v>0</v>
      </c>
      <c r="D4" s="111">
        <f>INDEX('Table 2_7 CPAS Total Counted'!$A:$AM,MATCH('Figure 4_2'!$A4,'Table 2_7 CPAS Total Counted'!$A:$A,0),MATCH('Figure 4_2'!D$3,'Table 2_7 CPAS Total Counted'!$A$3:$AM$3,0))</f>
        <v>0</v>
      </c>
      <c r="E4" s="111">
        <f>INDEX('Table 2_7 CPAS Total Counted'!$A:$AM,MATCH('Figure 4_2'!$A4,'Table 2_7 CPAS Total Counted'!$A:$A,0),MATCH('Figure 4_2'!E$3,'Table 2_7 CPAS Total Counted'!$A$3:$AM$3,0))</f>
        <v>1849877161.8913</v>
      </c>
      <c r="F4" s="111">
        <f>INDEX('Table 2_7 CPAS Total Counted'!$A:$AM,MATCH('Figure 4_2'!$A4,'Table 2_7 CPAS Total Counted'!$A:$A,0),MATCH('Figure 4_2'!F$3,'Table 2_7 CPAS Total Counted'!$A$3:$AM$3,0))</f>
        <v>1819656934.17995</v>
      </c>
      <c r="G4" s="111">
        <f>INDEX('Table 2_7 CPAS Total Counted'!$A:$AM,MATCH('Figure 4_2'!$A4,'Table 2_7 CPAS Total Counted'!$A:$A,0),MATCH('Figure 4_2'!G$3,'Table 2_7 CPAS Total Counted'!$A$3:$AM$3,0))</f>
        <v>1786292658.7263899</v>
      </c>
      <c r="H4" s="111">
        <f>INDEX('Table 2_7 CPAS Total Counted'!$A:$AM,MATCH('Figure 4_2'!$A4,'Table 2_7 CPAS Total Counted'!$A:$A,0),MATCH('Figure 4_2'!H$3,'Table 2_7 CPAS Total Counted'!$A$3:$AM$3,0))</f>
        <v>1733318359.1059699</v>
      </c>
      <c r="I4" s="111">
        <f>INDEX('Table 2_7 CPAS Total Counted'!$A:$AM,MATCH('Figure 4_2'!$A4,'Table 2_7 CPAS Total Counted'!$A:$A,0),MATCH('Figure 4_2'!I$3,'Table 2_7 CPAS Total Counted'!$A$3:$AM$3,0))</f>
        <v>1556350518.6897099</v>
      </c>
      <c r="J4" s="111">
        <f>INDEX('Table 2_7 CPAS Total Counted'!$A:$AM,MATCH('Figure 4_2'!$A4,'Table 2_7 CPAS Total Counted'!$A:$A,0),MATCH('Figure 4_2'!J$3,'Table 2_7 CPAS Total Counted'!$A$3:$AM$3,0))</f>
        <v>1508127782.75049</v>
      </c>
      <c r="K4" s="111">
        <f>INDEX('Table 2_7 CPAS Total Counted'!$A:$AM,MATCH('Figure 4_2'!$A4,'Table 2_7 CPAS Total Counted'!$A:$A,0),MATCH('Figure 4_2'!K$3,'Table 2_7 CPAS Total Counted'!$A$3:$AM$3,0))</f>
        <v>1486197501.6450701</v>
      </c>
      <c r="L4" s="111">
        <f>INDEX('Table 2_7 CPAS Total Counted'!$A:$AM,MATCH('Figure 4_2'!$A4,'Table 2_7 CPAS Total Counted'!$A:$A,0),MATCH('Figure 4_2'!L$3,'Table 2_7 CPAS Total Counted'!$A$3:$AM$3,0))</f>
        <v>1333499060.92522</v>
      </c>
      <c r="M4" s="111">
        <f>INDEX('Table 2_7 CPAS Total Counted'!$A:$AM,MATCH('Figure 4_2'!$A4,'Table 2_7 CPAS Total Counted'!$A:$A,0),MATCH('Figure 4_2'!M$3,'Table 2_7 CPAS Total Counted'!$A$3:$AM$3,0))</f>
        <v>1301611576.6982901</v>
      </c>
      <c r="N4" s="111">
        <f>INDEX('Table 2_7 CPAS Total Counted'!$A:$AM,MATCH('Figure 4_2'!$A4,'Table 2_7 CPAS Total Counted'!$A:$A,0),MATCH('Figure 4_2'!N$3,'Table 2_7 CPAS Total Counted'!$A$3:$AM$3,0))</f>
        <v>1261813956.1911199</v>
      </c>
      <c r="O4" s="111">
        <f>INDEX('Table 2_7 CPAS Total Counted'!$A:$AM,MATCH('Figure 4_2'!$A4,'Table 2_7 CPAS Total Counted'!$A:$A,0),MATCH('Figure 4_2'!O$3,'Table 2_7 CPAS Total Counted'!$A$3:$AM$3,0))</f>
        <v>987145905.83444297</v>
      </c>
      <c r="P4" s="111">
        <f>INDEX('Table 2_7 CPAS Total Counted'!$A:$AM,MATCH('Figure 4_2'!$A4,'Table 2_7 CPAS Total Counted'!$A:$A,0),MATCH('Figure 4_2'!P$3,'Table 2_7 CPAS Total Counted'!$A$3:$AM$3,0))</f>
        <v>881934563.77818596</v>
      </c>
      <c r="Q4" s="111">
        <f>INDEX('Table 2_7 CPAS Total Counted'!$A:$AM,MATCH('Figure 4_2'!$A4,'Table 2_7 CPAS Total Counted'!$A:$A,0),MATCH('Figure 4_2'!Q$3,'Table 2_7 CPAS Total Counted'!$A$3:$AM$3,0))</f>
        <v>785192626.45891201</v>
      </c>
      <c r="R4" s="111">
        <f>INDEX('Table 2_7 CPAS Total Counted'!$A:$AM,MATCH('Figure 4_2'!$A4,'Table 2_7 CPAS Total Counted'!$A:$A,0),MATCH('Figure 4_2'!R$3,'Table 2_7 CPAS Total Counted'!$A$3:$AM$3,0))</f>
        <v>755116627.162462</v>
      </c>
      <c r="S4" s="111">
        <f>INDEX('Table 2_7 CPAS Total Counted'!$A:$AM,MATCH('Figure 4_2'!$A4,'Table 2_7 CPAS Total Counted'!$A:$A,0),MATCH('Figure 4_2'!S$3,'Table 2_7 CPAS Total Counted'!$A$3:$AM$3,0))</f>
        <v>732386484.85056806</v>
      </c>
      <c r="T4" s="111">
        <f>INDEX('Table 2_7 CPAS Total Counted'!$A:$AM,MATCH('Figure 4_2'!$A4,'Table 2_7 CPAS Total Counted'!$A:$A,0),MATCH('Figure 4_2'!T$3,'Table 2_7 CPAS Total Counted'!$A$3:$AM$3,0))</f>
        <v>138016976.68743399</v>
      </c>
      <c r="U4" s="111">
        <f>INDEX('Table 2_7 CPAS Total Counted'!$A:$AM,MATCH('Figure 4_2'!$A4,'Table 2_7 CPAS Total Counted'!$A:$A,0),MATCH('Figure 4_2'!U$3,'Table 2_7 CPAS Total Counted'!$A$3:$AM$3,0))</f>
        <v>135183225.31691301</v>
      </c>
      <c r="V4" s="111">
        <f>INDEX('Table 2_7 CPAS Total Counted'!$A:$AM,MATCH('Figure 4_2'!$A4,'Table 2_7 CPAS Total Counted'!$A:$A,0),MATCH('Figure 4_2'!V$3,'Table 2_7 CPAS Total Counted'!$A$3:$AM$3,0))</f>
        <v>122059362.514623</v>
      </c>
      <c r="W4" s="111">
        <f>INDEX('Table 2_7 CPAS Total Counted'!$A:$AM,MATCH('Figure 4_2'!$A4,'Table 2_7 CPAS Total Counted'!$A:$A,0),MATCH('Figure 4_2'!W$3,'Table 2_7 CPAS Total Counted'!$A$3:$AM$3,0))</f>
        <v>113799780.529636</v>
      </c>
      <c r="X4" s="111">
        <f>INDEX('Table 2_7 CPAS Total Counted'!$A:$AM,MATCH('Figure 4_2'!$A4,'Table 2_7 CPAS Total Counted'!$A:$A,0),MATCH('Figure 4_2'!X$3,'Table 2_7 CPAS Total Counted'!$A$3:$AM$3,0))</f>
        <v>111680672.30749001</v>
      </c>
      <c r="Y4" s="111">
        <f>INDEX('Table 2_7 CPAS Total Counted'!$A:$AM,MATCH('Figure 4_2'!$A4,'Table 2_7 CPAS Total Counted'!$A:$A,0),MATCH('Figure 4_2'!Y$3,'Table 2_7 CPAS Total Counted'!$A$3:$AM$3,0))</f>
        <v>9079267.0387182105</v>
      </c>
      <c r="Z4" s="111">
        <f>INDEX('Table 2_7 CPAS Total Counted'!$A:$AM,MATCH('Figure 4_2'!$A4,'Table 2_7 CPAS Total Counted'!$A:$A,0),MATCH('Figure 4_2'!Z$3,'Table 2_7 CPAS Total Counted'!$A$3:$AM$3,0))</f>
        <v>8820915.9875424094</v>
      </c>
      <c r="AA4" s="111">
        <f>INDEX('Table 2_7 CPAS Total Counted'!$A:$AM,MATCH('Figure 4_2'!$A4,'Table 2_7 CPAS Total Counted'!$A:$A,0),MATCH('Figure 4_2'!AA$3,'Table 2_7 CPAS Total Counted'!$A$3:$AM$3,0))</f>
        <v>8791885.4706210401</v>
      </c>
      <c r="AB4" s="111">
        <f>INDEX('Table 2_7 CPAS Total Counted'!$A:$AM,MATCH('Figure 4_2'!$A4,'Table 2_7 CPAS Total Counted'!$A:$A,0),MATCH('Figure 4_2'!AB$3,'Table 2_7 CPAS Total Counted'!$A$3:$AM$3,0))</f>
        <v>6386312.74853478</v>
      </c>
      <c r="AC4" s="111">
        <f>INDEX('Table 2_7 CPAS Total Counted'!$A:$AM,MATCH('Figure 4_2'!$A4,'Table 2_7 CPAS Total Counted'!$A:$A,0),MATCH('Figure 4_2'!AC$3,'Table 2_7 CPAS Total Counted'!$A$3:$AM$3,0))</f>
        <v>6309810.4318578402</v>
      </c>
      <c r="AD4" s="111">
        <f>INDEX('Table 2_7 CPAS Total Counted'!$A:$AM,MATCH('Figure 4_2'!$A4,'Table 2_7 CPAS Total Counted'!$A:$A,0),MATCH('Figure 4_2'!AD$3,'Table 2_7 CPAS Total Counted'!$A$3:$AM$3,0))</f>
        <v>443970.21219164098</v>
      </c>
      <c r="AE4" s="111">
        <f>INDEX('Table 2_7 CPAS Total Counted'!$A:$AM,MATCH('Figure 4_2'!$A4,'Table 2_7 CPAS Total Counted'!$A:$A,0),MATCH('Figure 4_2'!AE$3,'Table 2_7 CPAS Total Counted'!$A$3:$AM$3,0))</f>
        <v>443970.21219164098</v>
      </c>
      <c r="AF4" s="111">
        <f>INDEX('Table 2_7 CPAS Total Counted'!$A:$AM,MATCH('Figure 4_2'!$A4,'Table 2_7 CPAS Total Counted'!$A:$A,0),MATCH('Figure 4_2'!AF$3,'Table 2_7 CPAS Total Counted'!$A$3:$AM$3,0))</f>
        <v>443970.21219164098</v>
      </c>
      <c r="AG4" s="111">
        <f>INDEX('Table 2_7 CPAS Total Counted'!$A:$AM,MATCH('Figure 4_2'!$A4,'Table 2_7 CPAS Total Counted'!$A:$A,0),MATCH('Figure 4_2'!AG$3,'Table 2_7 CPAS Total Counted'!$A$3:$AM$3,0))</f>
        <v>443970.21219164098</v>
      </c>
      <c r="AH4" s="111">
        <f>INDEX('Table 2_7 CPAS Total Counted'!$A:$AM,MATCH('Figure 4_2'!$A4,'Table 2_7 CPAS Total Counted'!$A:$A,0),MATCH('Figure 4_2'!AH$3,'Table 2_7 CPAS Total Counted'!$A$3:$AM$3,0))</f>
        <v>443970.21219164098</v>
      </c>
    </row>
    <row r="5" spans="1:34" ht="15" thickBot="1" x14ac:dyDescent="0.4">
      <c r="A5" s="248" t="e">
        <f>'Table 2_7 CPAS Total Counted'!#REF!</f>
        <v>#REF!</v>
      </c>
      <c r="B5" s="112" t="e">
        <f>INDEX('Table 2_7 CPAS Total Counted'!$A:$AM,MATCH('Figure 4_2'!$A5,'Table 2_7 CPAS Total Counted'!$A:$A,0),MATCH('Figure 4_2'!B$3,'Table 2_7 CPAS Total Counted'!$A$3:$AM$3,0))</f>
        <v>#REF!</v>
      </c>
      <c r="C5" s="112" t="e">
        <f>INDEX('Table 2_7 CPAS Total Counted'!$A:$AM,MATCH('Figure 4_2'!$A5,'Table 2_7 CPAS Total Counted'!$A:$A,0),MATCH('Figure 4_2'!C$3,'Table 2_7 CPAS Total Counted'!$A$3:$AM$3,0))</f>
        <v>#REF!</v>
      </c>
      <c r="D5" s="112" t="e">
        <f>INDEX('Table 2_7 CPAS Total Counted'!$A:$AM,MATCH('Figure 4_2'!$A5,'Table 2_7 CPAS Total Counted'!$A:$A,0),MATCH('Figure 4_2'!D$3,'Table 2_7 CPAS Total Counted'!$A$3:$AM$3,0))</f>
        <v>#REF!</v>
      </c>
      <c r="E5" s="112" t="e">
        <f>INDEX('Table 2_7 CPAS Total Counted'!$A:$AM,MATCH('Figure 4_2'!$A5,'Table 2_7 CPAS Total Counted'!$A:$A,0),MATCH('Figure 4_2'!E$3,'Table 2_7 CPAS Total Counted'!$A$3:$AM$3,0))</f>
        <v>#REF!</v>
      </c>
      <c r="F5" s="112" t="e">
        <f>INDEX('Table 2_7 CPAS Total Counted'!$A:$AM,MATCH('Figure 4_2'!$A5,'Table 2_7 CPAS Total Counted'!$A:$A,0),MATCH('Figure 4_2'!F$3,'Table 2_7 CPAS Total Counted'!$A$3:$AM$3,0))</f>
        <v>#REF!</v>
      </c>
      <c r="G5" s="112" t="e">
        <f>INDEX('Table 2_7 CPAS Total Counted'!$A:$AM,MATCH('Figure 4_2'!$A5,'Table 2_7 CPAS Total Counted'!$A:$A,0),MATCH('Figure 4_2'!G$3,'Table 2_7 CPAS Total Counted'!$A$3:$AM$3,0))</f>
        <v>#REF!</v>
      </c>
      <c r="H5" s="112" t="e">
        <f>INDEX('Table 2_7 CPAS Total Counted'!$A:$AM,MATCH('Figure 4_2'!$A5,'Table 2_7 CPAS Total Counted'!$A:$A,0),MATCH('Figure 4_2'!H$3,'Table 2_7 CPAS Total Counted'!$A$3:$AM$3,0))</f>
        <v>#REF!</v>
      </c>
      <c r="I5" s="112" t="e">
        <f>INDEX('Table 2_7 CPAS Total Counted'!$A:$AM,MATCH('Figure 4_2'!$A5,'Table 2_7 CPAS Total Counted'!$A:$A,0),MATCH('Figure 4_2'!I$3,'Table 2_7 CPAS Total Counted'!$A$3:$AM$3,0))</f>
        <v>#REF!</v>
      </c>
      <c r="J5" s="112" t="e">
        <f>INDEX('Table 2_7 CPAS Total Counted'!$A:$AM,MATCH('Figure 4_2'!$A5,'Table 2_7 CPAS Total Counted'!$A:$A,0),MATCH('Figure 4_2'!J$3,'Table 2_7 CPAS Total Counted'!$A$3:$AM$3,0))</f>
        <v>#REF!</v>
      </c>
      <c r="K5" s="112" t="e">
        <f>INDEX('Table 2_7 CPAS Total Counted'!$A:$AM,MATCH('Figure 4_2'!$A5,'Table 2_7 CPAS Total Counted'!$A:$A,0),MATCH('Figure 4_2'!K$3,'Table 2_7 CPAS Total Counted'!$A$3:$AM$3,0))</f>
        <v>#REF!</v>
      </c>
      <c r="L5" s="112" t="e">
        <f>INDEX('Table 2_7 CPAS Total Counted'!$A:$AM,MATCH('Figure 4_2'!$A5,'Table 2_7 CPAS Total Counted'!$A:$A,0),MATCH('Figure 4_2'!L$3,'Table 2_7 CPAS Total Counted'!$A$3:$AM$3,0))</f>
        <v>#REF!</v>
      </c>
      <c r="M5" s="112" t="e">
        <f>INDEX('Table 2_7 CPAS Total Counted'!$A:$AM,MATCH('Figure 4_2'!$A5,'Table 2_7 CPAS Total Counted'!$A:$A,0),MATCH('Figure 4_2'!M$3,'Table 2_7 CPAS Total Counted'!$A$3:$AM$3,0))</f>
        <v>#REF!</v>
      </c>
      <c r="N5" s="112" t="e">
        <f>INDEX('Table 2_7 CPAS Total Counted'!$A:$AM,MATCH('Figure 4_2'!$A5,'Table 2_7 CPAS Total Counted'!$A:$A,0),MATCH('Figure 4_2'!N$3,'Table 2_7 CPAS Total Counted'!$A$3:$AM$3,0))</f>
        <v>#REF!</v>
      </c>
      <c r="O5" s="112" t="e">
        <f>INDEX('Table 2_7 CPAS Total Counted'!$A:$AM,MATCH('Figure 4_2'!$A5,'Table 2_7 CPAS Total Counted'!$A:$A,0),MATCH('Figure 4_2'!O$3,'Table 2_7 CPAS Total Counted'!$A$3:$AM$3,0))</f>
        <v>#REF!</v>
      </c>
      <c r="P5" s="112" t="e">
        <f>INDEX('Table 2_7 CPAS Total Counted'!$A:$AM,MATCH('Figure 4_2'!$A5,'Table 2_7 CPAS Total Counted'!$A:$A,0),MATCH('Figure 4_2'!P$3,'Table 2_7 CPAS Total Counted'!$A$3:$AM$3,0))</f>
        <v>#REF!</v>
      </c>
      <c r="Q5" s="112" t="e">
        <f>INDEX('Table 2_7 CPAS Total Counted'!$A:$AM,MATCH('Figure 4_2'!$A5,'Table 2_7 CPAS Total Counted'!$A:$A,0),MATCH('Figure 4_2'!Q$3,'Table 2_7 CPAS Total Counted'!$A$3:$AM$3,0))</f>
        <v>#REF!</v>
      </c>
      <c r="R5" s="112" t="e">
        <f>INDEX('Table 2_7 CPAS Total Counted'!$A:$AM,MATCH('Figure 4_2'!$A5,'Table 2_7 CPAS Total Counted'!$A:$A,0),MATCH('Figure 4_2'!R$3,'Table 2_7 CPAS Total Counted'!$A$3:$AM$3,0))</f>
        <v>#REF!</v>
      </c>
      <c r="S5" s="112" t="e">
        <f>INDEX('Table 2_7 CPAS Total Counted'!$A:$AM,MATCH('Figure 4_2'!$A5,'Table 2_7 CPAS Total Counted'!$A:$A,0),MATCH('Figure 4_2'!S$3,'Table 2_7 CPAS Total Counted'!$A$3:$AM$3,0))</f>
        <v>#REF!</v>
      </c>
      <c r="T5" s="112" t="e">
        <f>INDEX('Table 2_7 CPAS Total Counted'!$A:$AM,MATCH('Figure 4_2'!$A5,'Table 2_7 CPAS Total Counted'!$A:$A,0),MATCH('Figure 4_2'!T$3,'Table 2_7 CPAS Total Counted'!$A$3:$AM$3,0))</f>
        <v>#REF!</v>
      </c>
      <c r="U5" s="112" t="e">
        <f>INDEX('Table 2_7 CPAS Total Counted'!$A:$AM,MATCH('Figure 4_2'!$A5,'Table 2_7 CPAS Total Counted'!$A:$A,0),MATCH('Figure 4_2'!U$3,'Table 2_7 CPAS Total Counted'!$A$3:$AM$3,0))</f>
        <v>#REF!</v>
      </c>
      <c r="V5" s="112" t="e">
        <f>INDEX('Table 2_7 CPAS Total Counted'!$A:$AM,MATCH('Figure 4_2'!$A5,'Table 2_7 CPAS Total Counted'!$A:$A,0),MATCH('Figure 4_2'!V$3,'Table 2_7 CPAS Total Counted'!$A$3:$AM$3,0))</f>
        <v>#REF!</v>
      </c>
      <c r="W5" s="112" t="e">
        <f>INDEX('Table 2_7 CPAS Total Counted'!$A:$AM,MATCH('Figure 4_2'!$A5,'Table 2_7 CPAS Total Counted'!$A:$A,0),MATCH('Figure 4_2'!W$3,'Table 2_7 CPAS Total Counted'!$A$3:$AM$3,0))</f>
        <v>#REF!</v>
      </c>
      <c r="X5" s="112" t="e">
        <f>INDEX('Table 2_7 CPAS Total Counted'!$A:$AM,MATCH('Figure 4_2'!$A5,'Table 2_7 CPAS Total Counted'!$A:$A,0),MATCH('Figure 4_2'!X$3,'Table 2_7 CPAS Total Counted'!$A$3:$AM$3,0))</f>
        <v>#REF!</v>
      </c>
      <c r="Y5" s="112" t="e">
        <f>INDEX('Table 2_7 CPAS Total Counted'!$A:$AM,MATCH('Figure 4_2'!$A5,'Table 2_7 CPAS Total Counted'!$A:$A,0),MATCH('Figure 4_2'!Y$3,'Table 2_7 CPAS Total Counted'!$A$3:$AM$3,0))</f>
        <v>#REF!</v>
      </c>
      <c r="Z5" s="112" t="e">
        <f>INDEX('Table 2_7 CPAS Total Counted'!$A:$AM,MATCH('Figure 4_2'!$A5,'Table 2_7 CPAS Total Counted'!$A:$A,0),MATCH('Figure 4_2'!Z$3,'Table 2_7 CPAS Total Counted'!$A$3:$AM$3,0))</f>
        <v>#REF!</v>
      </c>
      <c r="AA5" s="112" t="e">
        <f>INDEX('Table 2_7 CPAS Total Counted'!$A:$AM,MATCH('Figure 4_2'!$A5,'Table 2_7 CPAS Total Counted'!$A:$A,0),MATCH('Figure 4_2'!AA$3,'Table 2_7 CPAS Total Counted'!$A$3:$AM$3,0))</f>
        <v>#REF!</v>
      </c>
      <c r="AB5" s="112" t="e">
        <f>INDEX('Table 2_7 CPAS Total Counted'!$A:$AM,MATCH('Figure 4_2'!$A5,'Table 2_7 CPAS Total Counted'!$A:$A,0),MATCH('Figure 4_2'!AB$3,'Table 2_7 CPAS Total Counted'!$A$3:$AM$3,0))</f>
        <v>#REF!</v>
      </c>
      <c r="AC5" s="112" t="e">
        <f>INDEX('Table 2_7 CPAS Total Counted'!$A:$AM,MATCH('Figure 4_2'!$A5,'Table 2_7 CPAS Total Counted'!$A:$A,0),MATCH('Figure 4_2'!AC$3,'Table 2_7 CPAS Total Counted'!$A$3:$AM$3,0))</f>
        <v>#REF!</v>
      </c>
      <c r="AD5" s="112" t="e">
        <f>INDEX('Table 2_7 CPAS Total Counted'!$A:$AM,MATCH('Figure 4_2'!$A5,'Table 2_7 CPAS Total Counted'!$A:$A,0),MATCH('Figure 4_2'!AD$3,'Table 2_7 CPAS Total Counted'!$A$3:$AM$3,0))</f>
        <v>#REF!</v>
      </c>
      <c r="AE5" s="112" t="e">
        <f>INDEX('Table 2_7 CPAS Total Counted'!$A:$AM,MATCH('Figure 4_2'!$A5,'Table 2_7 CPAS Total Counted'!$A:$A,0),MATCH('Figure 4_2'!AE$3,'Table 2_7 CPAS Total Counted'!$A$3:$AM$3,0))</f>
        <v>#REF!</v>
      </c>
      <c r="AF5" s="112" t="e">
        <f>INDEX('Table 2_7 CPAS Total Counted'!$A:$AM,MATCH('Figure 4_2'!$A5,'Table 2_7 CPAS Total Counted'!$A:$A,0),MATCH('Figure 4_2'!AF$3,'Table 2_7 CPAS Total Counted'!$A$3:$AM$3,0))</f>
        <v>#REF!</v>
      </c>
      <c r="AG5" s="112" t="e">
        <f>INDEX('Table 2_7 CPAS Total Counted'!$A:$AM,MATCH('Figure 4_2'!$A5,'Table 2_7 CPAS Total Counted'!$A:$A,0),MATCH('Figure 4_2'!AG$3,'Table 2_7 CPAS Total Counted'!$A$3:$AM$3,0))</f>
        <v>#REF!</v>
      </c>
      <c r="AH5" s="112" t="e">
        <f>INDEX('Table 2_7 CPAS Total Counted'!$A:$AM,MATCH('Figure 4_2'!$A5,'Table 2_7 CPAS Total Counted'!$A:$A,0),MATCH('Figure 4_2'!AH$3,'Table 2_7 CPAS Total Counted'!$A$3:$AM$3,0))</f>
        <v>#REF!</v>
      </c>
    </row>
  </sheetData>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R10"/>
  <sheetViews>
    <sheetView showGridLines="0" zoomScale="115" zoomScaleNormal="115" workbookViewId="0">
      <selection activeCell="K11" sqref="K10:K11"/>
    </sheetView>
  </sheetViews>
  <sheetFormatPr defaultRowHeight="14.5" x14ac:dyDescent="0.35"/>
  <cols>
    <col min="1" max="1" width="11.453125" customWidth="1"/>
    <col min="2" max="2" width="14.453125" bestFit="1" customWidth="1"/>
    <col min="3" max="3" width="11" bestFit="1" customWidth="1"/>
    <col min="4" max="4" width="12.1796875" bestFit="1" customWidth="1"/>
    <col min="5" max="5" width="10.81640625" bestFit="1" customWidth="1"/>
    <col min="6" max="6" width="5.453125" bestFit="1" customWidth="1"/>
    <col min="7" max="7" width="10.81640625" bestFit="1" customWidth="1"/>
    <col min="8" max="8" width="9" bestFit="1" customWidth="1"/>
  </cols>
  <sheetData>
    <row r="1" spans="1:18" ht="26.25" customHeight="1" x14ac:dyDescent="0.35">
      <c r="A1" s="128" t="s">
        <v>204</v>
      </c>
    </row>
    <row r="2" spans="1:18" ht="52.5" thickBot="1" x14ac:dyDescent="0.5">
      <c r="A2" s="190" t="s">
        <v>21</v>
      </c>
      <c r="B2" s="190" t="s">
        <v>119</v>
      </c>
      <c r="C2" s="189" t="s">
        <v>128</v>
      </c>
      <c r="D2" s="189" t="s">
        <v>120</v>
      </c>
      <c r="E2" s="189" t="s">
        <v>129</v>
      </c>
      <c r="F2" s="189" t="s">
        <v>189</v>
      </c>
      <c r="G2" s="189" t="s">
        <v>138</v>
      </c>
      <c r="H2" s="189" t="s">
        <v>221</v>
      </c>
      <c r="L2" s="649" t="s">
        <v>11</v>
      </c>
      <c r="M2" s="649"/>
      <c r="N2" s="649"/>
      <c r="O2" s="649"/>
      <c r="P2" s="649"/>
      <c r="Q2" s="649"/>
      <c r="R2" s="649"/>
    </row>
    <row r="3" spans="1:18" ht="15.5" thickTop="1" thickBot="1" x14ac:dyDescent="0.4">
      <c r="A3" s="191" t="s">
        <v>121</v>
      </c>
      <c r="B3" s="208" t="s">
        <v>16</v>
      </c>
      <c r="C3" s="209">
        <v>999999</v>
      </c>
      <c r="D3" s="194">
        <v>0.99</v>
      </c>
      <c r="E3" s="209">
        <v>999999</v>
      </c>
      <c r="F3" s="210">
        <v>0.99</v>
      </c>
      <c r="G3" s="209">
        <v>999999</v>
      </c>
      <c r="H3" s="211">
        <v>9.9</v>
      </c>
      <c r="L3" s="645" t="s">
        <v>160</v>
      </c>
      <c r="M3" s="645"/>
      <c r="N3" s="645"/>
      <c r="O3" s="645"/>
      <c r="P3" s="645"/>
      <c r="Q3" s="645"/>
      <c r="R3" s="645"/>
    </row>
    <row r="4" spans="1:18" ht="15" thickBot="1" x14ac:dyDescent="0.4">
      <c r="A4" s="195" t="s">
        <v>121</v>
      </c>
      <c r="B4" s="212" t="s">
        <v>17</v>
      </c>
      <c r="C4" s="213">
        <v>999999</v>
      </c>
      <c r="D4" s="198">
        <v>0.99</v>
      </c>
      <c r="E4" s="213">
        <v>999999</v>
      </c>
      <c r="F4" s="214">
        <v>0.99</v>
      </c>
      <c r="G4" s="213">
        <v>999999</v>
      </c>
      <c r="H4" s="215">
        <v>9.9</v>
      </c>
      <c r="L4" s="645" t="s">
        <v>190</v>
      </c>
      <c r="M4" s="645"/>
      <c r="N4" s="645"/>
      <c r="O4" s="645"/>
      <c r="P4" s="645"/>
      <c r="Q4" s="645"/>
      <c r="R4" s="645"/>
    </row>
    <row r="5" spans="1:18" ht="15" thickBot="1" x14ac:dyDescent="0.4">
      <c r="A5" s="199" t="s">
        <v>122</v>
      </c>
      <c r="B5" s="216" t="s">
        <v>18</v>
      </c>
      <c r="C5" s="217">
        <v>999999</v>
      </c>
      <c r="D5" s="202">
        <v>0.99</v>
      </c>
      <c r="E5" s="217">
        <v>999999</v>
      </c>
      <c r="F5" s="218">
        <v>0.99</v>
      </c>
      <c r="G5" s="217">
        <v>999999</v>
      </c>
      <c r="H5" s="219">
        <v>9.9</v>
      </c>
      <c r="L5" s="645" t="s">
        <v>161</v>
      </c>
      <c r="M5" s="645"/>
      <c r="N5" s="645"/>
      <c r="O5" s="645"/>
      <c r="P5" s="645"/>
      <c r="Q5" s="645"/>
      <c r="R5" s="645"/>
    </row>
    <row r="6" spans="1:18" ht="15" thickBot="1" x14ac:dyDescent="0.4">
      <c r="A6" s="195" t="s">
        <v>122</v>
      </c>
      <c r="B6" s="212" t="s">
        <v>19</v>
      </c>
      <c r="C6" s="213">
        <v>999999</v>
      </c>
      <c r="D6" s="198">
        <v>0.99</v>
      </c>
      <c r="E6" s="213">
        <v>999999</v>
      </c>
      <c r="F6" s="214">
        <v>0.99</v>
      </c>
      <c r="G6" s="213">
        <v>999999</v>
      </c>
      <c r="H6" s="215">
        <v>9.9</v>
      </c>
      <c r="L6" s="645" t="s">
        <v>136</v>
      </c>
      <c r="M6" s="645"/>
      <c r="N6" s="645"/>
      <c r="O6" s="645"/>
      <c r="P6" s="645"/>
      <c r="Q6" s="645"/>
      <c r="R6" s="645"/>
    </row>
    <row r="7" spans="1:18" ht="15" thickBot="1" x14ac:dyDescent="0.4">
      <c r="A7" s="199" t="s">
        <v>23</v>
      </c>
      <c r="B7" s="216" t="s">
        <v>123</v>
      </c>
      <c r="C7" s="217">
        <v>999999</v>
      </c>
      <c r="D7" s="202">
        <v>0.99</v>
      </c>
      <c r="E7" s="217">
        <v>999999</v>
      </c>
      <c r="F7" s="218">
        <v>0.99</v>
      </c>
      <c r="G7" s="217">
        <v>999999</v>
      </c>
      <c r="H7" s="219">
        <v>9.9</v>
      </c>
      <c r="L7" s="23"/>
    </row>
    <row r="8" spans="1:18" ht="15" thickBot="1" x14ac:dyDescent="0.4">
      <c r="A8" s="195" t="s">
        <v>124</v>
      </c>
      <c r="B8" s="212" t="s">
        <v>124</v>
      </c>
      <c r="C8" s="213">
        <v>999999</v>
      </c>
      <c r="D8" s="198">
        <v>0.99</v>
      </c>
      <c r="E8" s="213">
        <v>999999</v>
      </c>
      <c r="F8" s="214">
        <v>0.99</v>
      </c>
      <c r="G8" s="213">
        <v>999999</v>
      </c>
      <c r="H8" s="215">
        <v>9.9</v>
      </c>
      <c r="L8" s="22" t="s">
        <v>210</v>
      </c>
    </row>
    <row r="9" spans="1:18" ht="15" thickBot="1" x14ac:dyDescent="0.4">
      <c r="A9" s="199"/>
      <c r="B9" s="216" t="s">
        <v>125</v>
      </c>
      <c r="C9" s="217">
        <v>999999</v>
      </c>
      <c r="D9" s="202">
        <v>0.99</v>
      </c>
      <c r="E9" s="217">
        <v>999999</v>
      </c>
      <c r="F9" s="218">
        <v>0.99</v>
      </c>
      <c r="G9" s="217">
        <v>999999</v>
      </c>
      <c r="H9" s="219">
        <v>9.9</v>
      </c>
    </row>
    <row r="10" spans="1:18" ht="15" thickBot="1" x14ac:dyDescent="0.4">
      <c r="A10" s="224"/>
      <c r="B10" s="220" t="s">
        <v>126</v>
      </c>
      <c r="C10" s="221">
        <f>SUM(C3:C9)</f>
        <v>6999993</v>
      </c>
      <c r="D10" s="207">
        <f>E10/C10</f>
        <v>1</v>
      </c>
      <c r="E10" s="221">
        <f>SUM(E3:E9)</f>
        <v>6999993</v>
      </c>
      <c r="F10" s="222" t="s">
        <v>79</v>
      </c>
      <c r="G10" s="221">
        <f>SUM(G3:G9)</f>
        <v>6999993</v>
      </c>
      <c r="H10" s="223" t="s">
        <v>79</v>
      </c>
    </row>
  </sheetData>
  <mergeCells count="5">
    <mergeCell ref="L2:R2"/>
    <mergeCell ref="L3:R3"/>
    <mergeCell ref="L4:R4"/>
    <mergeCell ref="L5:R5"/>
    <mergeCell ref="L6:R6"/>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32068-0EC0-4168-9578-ABD24DF8F50F}">
  <sheetPr codeName="Sheet67"/>
  <dimension ref="A1:L8"/>
  <sheetViews>
    <sheetView workbookViewId="0">
      <selection activeCell="I13" sqref="I13"/>
    </sheetView>
  </sheetViews>
  <sheetFormatPr defaultRowHeight="14.5" x14ac:dyDescent="0.35"/>
  <cols>
    <col min="11" max="11" width="12.453125" bestFit="1" customWidth="1"/>
    <col min="12" max="12" width="29.7265625" bestFit="1" customWidth="1"/>
  </cols>
  <sheetData>
    <row r="1" spans="1:12" ht="21" x14ac:dyDescent="0.5">
      <c r="A1" s="255" t="s">
        <v>261</v>
      </c>
    </row>
    <row r="2" spans="1:12" x14ac:dyDescent="0.35">
      <c r="A2" t="s">
        <v>263</v>
      </c>
    </row>
    <row r="3" spans="1:12" x14ac:dyDescent="0.35">
      <c r="A3" t="s">
        <v>260</v>
      </c>
    </row>
    <row r="4" spans="1:12" x14ac:dyDescent="0.35">
      <c r="K4" s="242" t="s">
        <v>227</v>
      </c>
      <c r="L4" t="s">
        <v>262</v>
      </c>
    </row>
    <row r="5" spans="1:12" x14ac:dyDescent="0.35">
      <c r="K5" s="256" t="s">
        <v>121</v>
      </c>
      <c r="L5" s="257">
        <v>1999998</v>
      </c>
    </row>
    <row r="6" spans="1:12" x14ac:dyDescent="0.35">
      <c r="K6" s="256" t="s">
        <v>122</v>
      </c>
      <c r="L6" s="257">
        <v>1999998</v>
      </c>
    </row>
    <row r="7" spans="1:12" x14ac:dyDescent="0.35">
      <c r="K7" s="256" t="s">
        <v>23</v>
      </c>
      <c r="L7" s="257">
        <v>999999</v>
      </c>
    </row>
    <row r="8" spans="1:12" x14ac:dyDescent="0.35">
      <c r="K8" s="256" t="s">
        <v>235</v>
      </c>
      <c r="L8" s="257">
        <v>4999995</v>
      </c>
    </row>
  </sheetData>
  <pageMargins left="0.7" right="0.7" top="0.75" bottom="0.75" header="0.3" footer="0.3"/>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R17"/>
  <sheetViews>
    <sheetView showGridLines="0" topLeftCell="F1" zoomScale="130" zoomScaleNormal="130" workbookViewId="0">
      <selection activeCell="A3" sqref="A3:G10"/>
    </sheetView>
  </sheetViews>
  <sheetFormatPr defaultRowHeight="14.5" x14ac:dyDescent="0.35"/>
  <cols>
    <col min="1" max="1" width="12.1796875" customWidth="1"/>
    <col min="2" max="2" width="8" bestFit="1" customWidth="1"/>
    <col min="3" max="3" width="18.453125" customWidth="1"/>
    <col min="4" max="4" width="12.453125" bestFit="1" customWidth="1"/>
    <col min="5" max="5" width="20.1796875" customWidth="1"/>
    <col min="6" max="6" width="6.453125" customWidth="1"/>
    <col min="7" max="7" width="15.54296875" bestFit="1" customWidth="1"/>
  </cols>
  <sheetData>
    <row r="1" spans="1:18" ht="25.5" customHeight="1" x14ac:dyDescent="0.35">
      <c r="A1" s="128" t="s">
        <v>211</v>
      </c>
    </row>
    <row r="2" spans="1:18" ht="39.5" thickBot="1" x14ac:dyDescent="0.5">
      <c r="A2" s="188" t="s">
        <v>21</v>
      </c>
      <c r="B2" s="188" t="s">
        <v>119</v>
      </c>
      <c r="C2" s="189" t="s">
        <v>253</v>
      </c>
      <c r="D2" s="189" t="s">
        <v>120</v>
      </c>
      <c r="E2" s="189" t="s">
        <v>254</v>
      </c>
      <c r="F2" s="189" t="s">
        <v>189</v>
      </c>
      <c r="G2" s="189" t="s">
        <v>255</v>
      </c>
      <c r="L2" s="649" t="s">
        <v>11</v>
      </c>
      <c r="M2" s="649"/>
      <c r="N2" s="649"/>
      <c r="O2" s="649"/>
      <c r="P2" s="649"/>
      <c r="Q2" s="649"/>
      <c r="R2" s="649"/>
    </row>
    <row r="3" spans="1:18" ht="15.5" thickTop="1" thickBot="1" x14ac:dyDescent="0.4">
      <c r="A3" s="191" t="s">
        <v>121</v>
      </c>
      <c r="B3" s="192" t="s">
        <v>16</v>
      </c>
      <c r="C3" s="193">
        <v>9999.99</v>
      </c>
      <c r="D3" s="194">
        <v>0.99</v>
      </c>
      <c r="E3" s="193">
        <v>9999.99</v>
      </c>
      <c r="F3" s="193">
        <v>0.99</v>
      </c>
      <c r="G3" s="193">
        <v>9999.99</v>
      </c>
      <c r="L3" s="645" t="s">
        <v>160</v>
      </c>
      <c r="M3" s="645"/>
      <c r="N3" s="645"/>
      <c r="O3" s="645"/>
      <c r="P3" s="645"/>
      <c r="Q3" s="645"/>
      <c r="R3" s="645"/>
    </row>
    <row r="4" spans="1:18" ht="15" thickBot="1" x14ac:dyDescent="0.4">
      <c r="A4" s="195" t="s">
        <v>121</v>
      </c>
      <c r="B4" s="196" t="s">
        <v>17</v>
      </c>
      <c r="C4" s="197">
        <v>9999.99</v>
      </c>
      <c r="D4" s="198">
        <v>0.99</v>
      </c>
      <c r="E4" s="197">
        <v>9999.99</v>
      </c>
      <c r="F4" s="197">
        <v>0.99</v>
      </c>
      <c r="G4" s="197">
        <v>9999.99</v>
      </c>
      <c r="L4" s="645" t="s">
        <v>190</v>
      </c>
      <c r="M4" s="645"/>
      <c r="N4" s="645"/>
      <c r="O4" s="645"/>
      <c r="P4" s="645"/>
      <c r="Q4" s="645"/>
      <c r="R4" s="645"/>
    </row>
    <row r="5" spans="1:18" ht="15" thickBot="1" x14ac:dyDescent="0.4">
      <c r="A5" s="199" t="s">
        <v>122</v>
      </c>
      <c r="B5" s="200" t="s">
        <v>18</v>
      </c>
      <c r="C5" s="201">
        <v>9999.99</v>
      </c>
      <c r="D5" s="202">
        <v>0.99</v>
      </c>
      <c r="E5" s="201">
        <v>9999.99</v>
      </c>
      <c r="F5" s="201">
        <v>0.99</v>
      </c>
      <c r="G5" s="201">
        <v>9999.99</v>
      </c>
      <c r="L5" s="645" t="s">
        <v>136</v>
      </c>
      <c r="M5" s="645"/>
      <c r="N5" s="645"/>
      <c r="O5" s="645"/>
      <c r="P5" s="645"/>
      <c r="Q5" s="645"/>
      <c r="R5" s="645"/>
    </row>
    <row r="6" spans="1:18" ht="15" thickBot="1" x14ac:dyDescent="0.4">
      <c r="A6" s="195" t="s">
        <v>122</v>
      </c>
      <c r="B6" s="196" t="s">
        <v>19</v>
      </c>
      <c r="C6" s="197">
        <v>9999.99</v>
      </c>
      <c r="D6" s="198">
        <v>0.99</v>
      </c>
      <c r="E6" s="197">
        <v>9999.99</v>
      </c>
      <c r="F6" s="197">
        <v>0.99</v>
      </c>
      <c r="G6" s="197">
        <v>9999.99</v>
      </c>
    </row>
    <row r="7" spans="1:18" ht="15" thickBot="1" x14ac:dyDescent="0.4">
      <c r="A7" s="199" t="s">
        <v>23</v>
      </c>
      <c r="B7" s="200" t="s">
        <v>123</v>
      </c>
      <c r="C7" s="201">
        <v>9999.99</v>
      </c>
      <c r="D7" s="202">
        <v>0.99</v>
      </c>
      <c r="E7" s="201">
        <v>9999.99</v>
      </c>
      <c r="F7" s="201">
        <v>0.99</v>
      </c>
      <c r="G7" s="201">
        <v>9999.99</v>
      </c>
      <c r="L7" s="22" t="s">
        <v>210</v>
      </c>
    </row>
    <row r="8" spans="1:18" ht="15" thickBot="1" x14ac:dyDescent="0.4">
      <c r="A8" s="195" t="s">
        <v>124</v>
      </c>
      <c r="B8" s="196" t="s">
        <v>124</v>
      </c>
      <c r="C8" s="197">
        <v>9999.99</v>
      </c>
      <c r="D8" s="198">
        <v>0.99</v>
      </c>
      <c r="E8" s="197">
        <v>9999.99</v>
      </c>
      <c r="F8" s="197">
        <v>0.99</v>
      </c>
      <c r="G8" s="197">
        <v>9999.99</v>
      </c>
    </row>
    <row r="9" spans="1:18" ht="15" thickBot="1" x14ac:dyDescent="0.4">
      <c r="A9" s="203"/>
      <c r="B9" s="200" t="s">
        <v>125</v>
      </c>
      <c r="C9" s="201">
        <v>9999.99</v>
      </c>
      <c r="D9" s="202">
        <v>0.99</v>
      </c>
      <c r="E9" s="201">
        <v>9999.99</v>
      </c>
      <c r="F9" s="201">
        <v>0.99</v>
      </c>
      <c r="G9" s="201">
        <v>9999.99</v>
      </c>
    </row>
    <row r="10" spans="1:18" ht="15" thickBot="1" x14ac:dyDescent="0.4">
      <c r="A10" s="204"/>
      <c r="B10" s="205" t="s">
        <v>126</v>
      </c>
      <c r="C10" s="206">
        <f>SUM(C3:C9)</f>
        <v>69999.929999999993</v>
      </c>
      <c r="D10" s="207">
        <f>E10/C10</f>
        <v>1</v>
      </c>
      <c r="E10" s="206">
        <f>SUM(E3:E9)</f>
        <v>69999.929999999993</v>
      </c>
      <c r="F10" s="206" t="s">
        <v>79</v>
      </c>
      <c r="G10" s="206">
        <f>SUM(G3:G9)</f>
        <v>69999.929999999993</v>
      </c>
    </row>
    <row r="17" spans="5:5" x14ac:dyDescent="0.35">
      <c r="E17" s="172"/>
    </row>
  </sheetData>
  <mergeCells count="4">
    <mergeCell ref="L2:R2"/>
    <mergeCell ref="L3:R3"/>
    <mergeCell ref="L4:R4"/>
    <mergeCell ref="L5:R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R10"/>
  <sheetViews>
    <sheetView showGridLines="0" zoomScale="160" zoomScaleNormal="160" workbookViewId="0">
      <selection activeCell="A3" sqref="A3:G10"/>
    </sheetView>
  </sheetViews>
  <sheetFormatPr defaultRowHeight="14.5" x14ac:dyDescent="0.35"/>
  <cols>
    <col min="1" max="1" width="11.7265625" customWidth="1"/>
    <col min="2" max="2" width="15.453125" customWidth="1"/>
    <col min="3" max="3" width="18.1796875" bestFit="1" customWidth="1"/>
    <col min="4" max="4" width="12.54296875" bestFit="1" customWidth="1"/>
    <col min="5" max="5" width="18" customWidth="1"/>
    <col min="6" max="6" width="5.453125" bestFit="1" customWidth="1"/>
    <col min="7" max="7" width="18" customWidth="1"/>
  </cols>
  <sheetData>
    <row r="1" spans="1:18" ht="21" customHeight="1" x14ac:dyDescent="0.35">
      <c r="A1" s="128" t="s">
        <v>212</v>
      </c>
    </row>
    <row r="2" spans="1:18" ht="39.5" thickBot="1" x14ac:dyDescent="0.5">
      <c r="A2" s="188" t="s">
        <v>21</v>
      </c>
      <c r="B2" s="188" t="s">
        <v>119</v>
      </c>
      <c r="C2" s="189" t="s">
        <v>139</v>
      </c>
      <c r="D2" s="189" t="s">
        <v>120</v>
      </c>
      <c r="E2" s="189" t="s">
        <v>130</v>
      </c>
      <c r="F2" s="189" t="s">
        <v>189</v>
      </c>
      <c r="G2" s="189" t="s">
        <v>140</v>
      </c>
      <c r="L2" s="649" t="s">
        <v>11</v>
      </c>
      <c r="M2" s="649"/>
      <c r="N2" s="649"/>
      <c r="O2" s="649"/>
      <c r="P2" s="649"/>
      <c r="Q2" s="649"/>
      <c r="R2" s="649"/>
    </row>
    <row r="3" spans="1:18" ht="15.5" thickTop="1" thickBot="1" x14ac:dyDescent="0.4">
      <c r="A3" s="191" t="s">
        <v>121</v>
      </c>
      <c r="B3" s="192" t="s">
        <v>16</v>
      </c>
      <c r="C3" s="193">
        <v>9999.99</v>
      </c>
      <c r="D3" s="194">
        <v>0.99</v>
      </c>
      <c r="E3" s="193">
        <v>9999.99</v>
      </c>
      <c r="F3" s="193">
        <v>0.99</v>
      </c>
      <c r="G3" s="193">
        <v>9999.99</v>
      </c>
      <c r="L3" s="645" t="s">
        <v>160</v>
      </c>
      <c r="M3" s="645"/>
      <c r="N3" s="645"/>
      <c r="O3" s="645"/>
      <c r="P3" s="645"/>
      <c r="Q3" s="645"/>
      <c r="R3" s="645"/>
    </row>
    <row r="4" spans="1:18" ht="15" thickBot="1" x14ac:dyDescent="0.4">
      <c r="A4" s="195" t="s">
        <v>121</v>
      </c>
      <c r="B4" s="196" t="s">
        <v>17</v>
      </c>
      <c r="C4" s="197">
        <v>9999.99</v>
      </c>
      <c r="D4" s="198">
        <v>0.99</v>
      </c>
      <c r="E4" s="197">
        <v>9999.99</v>
      </c>
      <c r="F4" s="197">
        <v>0.99</v>
      </c>
      <c r="G4" s="197">
        <v>9999.99</v>
      </c>
      <c r="L4" s="645" t="s">
        <v>190</v>
      </c>
      <c r="M4" s="645"/>
      <c r="N4" s="645"/>
      <c r="O4" s="645"/>
      <c r="P4" s="645"/>
      <c r="Q4" s="645"/>
      <c r="R4" s="645"/>
    </row>
    <row r="5" spans="1:18" ht="15" thickBot="1" x14ac:dyDescent="0.4">
      <c r="A5" s="199" t="s">
        <v>122</v>
      </c>
      <c r="B5" s="200" t="s">
        <v>18</v>
      </c>
      <c r="C5" s="201">
        <v>9999.99</v>
      </c>
      <c r="D5" s="202">
        <v>0.99</v>
      </c>
      <c r="E5" s="201">
        <v>9999.99</v>
      </c>
      <c r="F5" s="201">
        <v>0.99</v>
      </c>
      <c r="G5" s="201">
        <v>9999.99</v>
      </c>
      <c r="L5" s="645" t="s">
        <v>136</v>
      </c>
      <c r="M5" s="645"/>
      <c r="N5" s="645"/>
      <c r="O5" s="645"/>
      <c r="P5" s="645"/>
      <c r="Q5" s="645"/>
      <c r="R5" s="645"/>
    </row>
    <row r="6" spans="1:18" ht="15" thickBot="1" x14ac:dyDescent="0.4">
      <c r="A6" s="195" t="s">
        <v>122</v>
      </c>
      <c r="B6" s="196" t="s">
        <v>19</v>
      </c>
      <c r="C6" s="197">
        <v>9999.99</v>
      </c>
      <c r="D6" s="198">
        <v>0.99</v>
      </c>
      <c r="E6" s="197">
        <v>9999.99</v>
      </c>
      <c r="F6" s="197">
        <v>0.99</v>
      </c>
      <c r="G6" s="197">
        <v>9999.99</v>
      </c>
    </row>
    <row r="7" spans="1:18" ht="15" thickBot="1" x14ac:dyDescent="0.4">
      <c r="A7" s="199" t="s">
        <v>23</v>
      </c>
      <c r="B7" s="200" t="s">
        <v>123</v>
      </c>
      <c r="C7" s="201">
        <v>9999.99</v>
      </c>
      <c r="D7" s="202">
        <v>0.99</v>
      </c>
      <c r="E7" s="201">
        <v>9999.99</v>
      </c>
      <c r="F7" s="201">
        <v>0.99</v>
      </c>
      <c r="G7" s="201">
        <v>9999.99</v>
      </c>
      <c r="L7" s="22" t="s">
        <v>210</v>
      </c>
    </row>
    <row r="8" spans="1:18" ht="15" thickBot="1" x14ac:dyDescent="0.4">
      <c r="A8" s="195" t="s">
        <v>124</v>
      </c>
      <c r="B8" s="196" t="s">
        <v>124</v>
      </c>
      <c r="C8" s="197">
        <v>9999.99</v>
      </c>
      <c r="D8" s="198">
        <v>0.99</v>
      </c>
      <c r="E8" s="197">
        <v>9999.99</v>
      </c>
      <c r="F8" s="197">
        <v>0.99</v>
      </c>
      <c r="G8" s="197">
        <v>9999.99</v>
      </c>
    </row>
    <row r="9" spans="1:18" ht="15" thickBot="1" x14ac:dyDescent="0.4">
      <c r="A9" s="203"/>
      <c r="B9" s="200" t="s">
        <v>125</v>
      </c>
      <c r="C9" s="201">
        <v>9999.99</v>
      </c>
      <c r="D9" s="202">
        <v>0.99</v>
      </c>
      <c r="E9" s="201">
        <v>9999.99</v>
      </c>
      <c r="F9" s="201">
        <v>0.99</v>
      </c>
      <c r="G9" s="201">
        <v>9999.99</v>
      </c>
    </row>
    <row r="10" spans="1:18" ht="15" thickBot="1" x14ac:dyDescent="0.4">
      <c r="A10" s="204"/>
      <c r="B10" s="205" t="s">
        <v>126</v>
      </c>
      <c r="C10" s="206">
        <f>SUM(C3:C9)</f>
        <v>69999.929999999993</v>
      </c>
      <c r="D10" s="207">
        <f>E10/C10</f>
        <v>1</v>
      </c>
      <c r="E10" s="206">
        <f>SUM(E3:E9)</f>
        <v>69999.929999999993</v>
      </c>
      <c r="F10" s="206" t="s">
        <v>79</v>
      </c>
      <c r="G10" s="206">
        <f>SUM(G3:G9)</f>
        <v>69999.929999999993</v>
      </c>
    </row>
  </sheetData>
  <mergeCells count="4">
    <mergeCell ref="L2:R2"/>
    <mergeCell ref="L3:R3"/>
    <mergeCell ref="L4:R4"/>
    <mergeCell ref="L5:R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R11"/>
  <sheetViews>
    <sheetView showGridLines="0" topLeftCell="F1" zoomScale="145" zoomScaleNormal="145" workbookViewId="0">
      <selection activeCell="C3" sqref="C3:G9"/>
    </sheetView>
  </sheetViews>
  <sheetFormatPr defaultRowHeight="14.5" x14ac:dyDescent="0.35"/>
  <cols>
    <col min="2" max="2" width="29.54296875" customWidth="1"/>
    <col min="3" max="3" width="13.453125" bestFit="1" customWidth="1"/>
    <col min="4" max="4" width="12.26953125" bestFit="1" customWidth="1"/>
    <col min="5" max="5" width="13.453125" bestFit="1" customWidth="1"/>
    <col min="6" max="6" width="5.453125" customWidth="1"/>
    <col min="7" max="7" width="13.453125" bestFit="1" customWidth="1"/>
    <col min="8" max="8" width="9.1796875" bestFit="1" customWidth="1"/>
  </cols>
  <sheetData>
    <row r="1" spans="1:18" ht="21.75" customHeight="1" x14ac:dyDescent="0.35">
      <c r="A1" s="128" t="s">
        <v>213</v>
      </c>
    </row>
    <row r="2" spans="1:18" ht="26.5" thickBot="1" x14ac:dyDescent="0.5">
      <c r="A2" s="49" t="s">
        <v>21</v>
      </c>
      <c r="B2" s="188" t="s">
        <v>119</v>
      </c>
      <c r="C2" s="189" t="s">
        <v>220</v>
      </c>
      <c r="D2" s="189" t="s">
        <v>120</v>
      </c>
      <c r="E2" s="189" t="s">
        <v>219</v>
      </c>
      <c r="F2" s="189" t="s">
        <v>189</v>
      </c>
      <c r="G2" s="189" t="s">
        <v>218</v>
      </c>
      <c r="H2" s="189" t="s">
        <v>221</v>
      </c>
      <c r="L2" s="649" t="s">
        <v>11</v>
      </c>
      <c r="M2" s="649"/>
      <c r="N2" s="649"/>
      <c r="O2" s="649"/>
      <c r="P2" s="649"/>
      <c r="Q2" s="649"/>
      <c r="R2" s="649"/>
    </row>
    <row r="3" spans="1:18" ht="15.5" thickTop="1" thickBot="1" x14ac:dyDescent="0.4">
      <c r="A3" s="52" t="s">
        <v>121</v>
      </c>
      <c r="B3" s="233" t="s">
        <v>16</v>
      </c>
      <c r="C3" s="209">
        <v>999999</v>
      </c>
      <c r="D3" s="194">
        <v>0.99</v>
      </c>
      <c r="E3" s="209">
        <v>999999</v>
      </c>
      <c r="F3" s="210">
        <v>0.99</v>
      </c>
      <c r="G3" s="209">
        <v>999999</v>
      </c>
      <c r="H3" s="211">
        <v>9.9</v>
      </c>
      <c r="L3" s="645" t="s">
        <v>160</v>
      </c>
      <c r="M3" s="645"/>
      <c r="N3" s="645"/>
      <c r="O3" s="645"/>
      <c r="P3" s="645"/>
      <c r="Q3" s="645"/>
      <c r="R3" s="645"/>
    </row>
    <row r="4" spans="1:18" ht="15" thickBot="1" x14ac:dyDescent="0.4">
      <c r="A4" s="51" t="s">
        <v>121</v>
      </c>
      <c r="B4" s="216" t="s">
        <v>17</v>
      </c>
      <c r="C4" s="213">
        <v>999999</v>
      </c>
      <c r="D4" s="198">
        <v>0.99</v>
      </c>
      <c r="E4" s="213">
        <v>999999</v>
      </c>
      <c r="F4" s="214">
        <v>0.99</v>
      </c>
      <c r="G4" s="213">
        <v>999999</v>
      </c>
      <c r="H4" s="215">
        <v>9.9</v>
      </c>
      <c r="L4" s="645" t="s">
        <v>190</v>
      </c>
      <c r="M4" s="645"/>
      <c r="N4" s="645"/>
      <c r="O4" s="645"/>
      <c r="P4" s="645"/>
      <c r="Q4" s="645"/>
      <c r="R4" s="645"/>
    </row>
    <row r="5" spans="1:18" ht="15" thickBot="1" x14ac:dyDescent="0.4">
      <c r="A5" s="52" t="s">
        <v>122</v>
      </c>
      <c r="B5" s="212" t="s">
        <v>18</v>
      </c>
      <c r="C5" s="217">
        <v>999999</v>
      </c>
      <c r="D5" s="202">
        <v>0.99</v>
      </c>
      <c r="E5" s="217">
        <v>999999</v>
      </c>
      <c r="F5" s="218">
        <v>0.99</v>
      </c>
      <c r="G5" s="217">
        <v>999999</v>
      </c>
      <c r="H5" s="219">
        <v>9.9</v>
      </c>
      <c r="L5" s="645" t="s">
        <v>161</v>
      </c>
      <c r="M5" s="645"/>
      <c r="N5" s="645"/>
      <c r="O5" s="645"/>
      <c r="P5" s="645"/>
      <c r="Q5" s="645"/>
      <c r="R5" s="645"/>
    </row>
    <row r="6" spans="1:18" ht="15" thickBot="1" x14ac:dyDescent="0.4">
      <c r="A6" s="51" t="s">
        <v>122</v>
      </c>
      <c r="B6" s="216" t="s">
        <v>19</v>
      </c>
      <c r="C6" s="213">
        <v>999999</v>
      </c>
      <c r="D6" s="198">
        <v>0.99</v>
      </c>
      <c r="E6" s="213">
        <v>999999</v>
      </c>
      <c r="F6" s="214">
        <v>0.99</v>
      </c>
      <c r="G6" s="213">
        <v>999999</v>
      </c>
      <c r="H6" s="215">
        <v>9.9</v>
      </c>
      <c r="L6" s="645" t="s">
        <v>136</v>
      </c>
      <c r="M6" s="645"/>
      <c r="N6" s="645"/>
      <c r="O6" s="645"/>
      <c r="P6" s="645"/>
      <c r="Q6" s="645"/>
      <c r="R6" s="645"/>
    </row>
    <row r="7" spans="1:18" ht="15" thickBot="1" x14ac:dyDescent="0.4">
      <c r="A7" s="52" t="s">
        <v>23</v>
      </c>
      <c r="B7" s="212" t="s">
        <v>123</v>
      </c>
      <c r="C7" s="217">
        <v>999999</v>
      </c>
      <c r="D7" s="202">
        <v>0.99</v>
      </c>
      <c r="E7" s="217">
        <v>999999</v>
      </c>
      <c r="F7" s="218">
        <v>0.99</v>
      </c>
      <c r="G7" s="217">
        <v>999999</v>
      </c>
      <c r="H7" s="219">
        <v>9.9</v>
      </c>
    </row>
    <row r="8" spans="1:18" ht="15" thickBot="1" x14ac:dyDescent="0.4">
      <c r="A8" s="51" t="s">
        <v>124</v>
      </c>
      <c r="B8" s="216" t="s">
        <v>124</v>
      </c>
      <c r="C8" s="213">
        <v>999999</v>
      </c>
      <c r="D8" s="198">
        <v>0.99</v>
      </c>
      <c r="E8" s="213">
        <v>999999</v>
      </c>
      <c r="F8" s="214">
        <v>0.99</v>
      </c>
      <c r="G8" s="213">
        <v>999999</v>
      </c>
      <c r="H8" s="215">
        <v>9.9</v>
      </c>
      <c r="L8" s="22" t="s">
        <v>210</v>
      </c>
    </row>
    <row r="9" spans="1:18" ht="15" thickBot="1" x14ac:dyDescent="0.4">
      <c r="A9" s="52"/>
      <c r="B9" s="212" t="s">
        <v>125</v>
      </c>
      <c r="C9" s="217">
        <v>999999</v>
      </c>
      <c r="D9" s="202">
        <v>0.99</v>
      </c>
      <c r="E9" s="217">
        <v>999999</v>
      </c>
      <c r="F9" s="218">
        <v>0.99</v>
      </c>
      <c r="G9" s="217">
        <v>999999</v>
      </c>
      <c r="H9" s="219">
        <v>9.9</v>
      </c>
      <c r="L9" s="22" t="s">
        <v>153</v>
      </c>
    </row>
    <row r="10" spans="1:18" ht="15" thickBot="1" x14ac:dyDescent="0.4">
      <c r="A10" s="53"/>
      <c r="B10" s="234" t="s">
        <v>127</v>
      </c>
      <c r="C10" s="235">
        <f>SUM(C3:C9)</f>
        <v>6999993</v>
      </c>
      <c r="D10" s="236">
        <f>E10/C10</f>
        <v>1</v>
      </c>
      <c r="E10" s="235">
        <f>SUM(E3:E9)</f>
        <v>6999993</v>
      </c>
      <c r="F10" s="237" t="s">
        <v>79</v>
      </c>
      <c r="G10" s="235">
        <f>SUM(G3:G9)</f>
        <v>6999993</v>
      </c>
      <c r="H10" s="237" t="s">
        <v>79</v>
      </c>
    </row>
    <row r="11" spans="1:18" ht="15" thickBot="1" x14ac:dyDescent="0.4">
      <c r="A11" s="97"/>
      <c r="B11" s="238" t="s">
        <v>159</v>
      </c>
      <c r="C11" s="239">
        <f>C10*Therm_Conversion_Rate</f>
        <v>205169794.82999998</v>
      </c>
      <c r="D11" s="240">
        <f>E11/C11</f>
        <v>1</v>
      </c>
      <c r="E11" s="239">
        <f>E10*Therm_Conversion_Rate</f>
        <v>205169794.82999998</v>
      </c>
      <c r="F11" s="240" t="s">
        <v>79</v>
      </c>
      <c r="G11" s="239">
        <f>G10*Therm_Conversion_Rate</f>
        <v>205169794.82999998</v>
      </c>
      <c r="H11" s="240" t="s">
        <v>79</v>
      </c>
    </row>
  </sheetData>
  <mergeCells count="5">
    <mergeCell ref="L2:R2"/>
    <mergeCell ref="L3:R3"/>
    <mergeCell ref="L4:R4"/>
    <mergeCell ref="L5:R5"/>
    <mergeCell ref="L6:R6"/>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R10"/>
  <sheetViews>
    <sheetView showGridLines="0" zoomScale="130" zoomScaleNormal="130" workbookViewId="0"/>
  </sheetViews>
  <sheetFormatPr defaultRowHeight="14.5" x14ac:dyDescent="0.35"/>
  <cols>
    <col min="1" max="1" width="12.1796875" customWidth="1"/>
    <col min="2" max="2" width="14.7265625" customWidth="1"/>
    <col min="3" max="7" width="13.1796875" customWidth="1"/>
  </cols>
  <sheetData>
    <row r="1" spans="1:18" ht="21" customHeight="1" x14ac:dyDescent="0.35">
      <c r="A1" s="128" t="s">
        <v>214</v>
      </c>
    </row>
    <row r="2" spans="1:18" ht="26.5" thickBot="1" x14ac:dyDescent="0.5">
      <c r="A2" s="190" t="s">
        <v>21</v>
      </c>
      <c r="B2" s="190" t="s">
        <v>119</v>
      </c>
      <c r="C2" s="189" t="s">
        <v>128</v>
      </c>
      <c r="D2" s="189" t="s">
        <v>120</v>
      </c>
      <c r="E2" s="189" t="s">
        <v>129</v>
      </c>
      <c r="F2" s="189" t="s">
        <v>189</v>
      </c>
      <c r="G2" s="189" t="s">
        <v>138</v>
      </c>
      <c r="L2" s="649" t="s">
        <v>11</v>
      </c>
      <c r="M2" s="649"/>
      <c r="N2" s="649"/>
      <c r="O2" s="649"/>
      <c r="P2" s="649"/>
      <c r="Q2" s="649"/>
      <c r="R2" s="649"/>
    </row>
    <row r="3" spans="1:18" ht="15.5" thickTop="1" thickBot="1" x14ac:dyDescent="0.4">
      <c r="A3" s="191" t="s">
        <v>121</v>
      </c>
      <c r="B3" s="208" t="s">
        <v>16</v>
      </c>
      <c r="C3" s="209">
        <v>999999</v>
      </c>
      <c r="D3" s="194">
        <v>0.99</v>
      </c>
      <c r="E3" s="209">
        <v>999999</v>
      </c>
      <c r="F3" s="210">
        <v>0.99</v>
      </c>
      <c r="G3" s="209">
        <v>999999</v>
      </c>
      <c r="L3" s="645" t="s">
        <v>160</v>
      </c>
      <c r="M3" s="645"/>
      <c r="N3" s="645"/>
      <c r="O3" s="645"/>
      <c r="P3" s="645"/>
      <c r="Q3" s="645"/>
      <c r="R3" s="645"/>
    </row>
    <row r="4" spans="1:18" ht="15" thickBot="1" x14ac:dyDescent="0.4">
      <c r="A4" s="195" t="s">
        <v>121</v>
      </c>
      <c r="B4" s="212" t="s">
        <v>17</v>
      </c>
      <c r="C4" s="213">
        <v>999999</v>
      </c>
      <c r="D4" s="198">
        <v>0.99</v>
      </c>
      <c r="E4" s="213">
        <v>999999</v>
      </c>
      <c r="F4" s="214">
        <v>0.99</v>
      </c>
      <c r="G4" s="213">
        <v>999999</v>
      </c>
      <c r="L4" s="645" t="s">
        <v>190</v>
      </c>
      <c r="M4" s="645"/>
      <c r="N4" s="645"/>
      <c r="O4" s="645"/>
      <c r="P4" s="645"/>
      <c r="Q4" s="645"/>
      <c r="R4" s="645"/>
    </row>
    <row r="5" spans="1:18" ht="15" thickBot="1" x14ac:dyDescent="0.4">
      <c r="A5" s="199" t="s">
        <v>122</v>
      </c>
      <c r="B5" s="216" t="s">
        <v>18</v>
      </c>
      <c r="C5" s="217">
        <v>999999</v>
      </c>
      <c r="D5" s="202">
        <v>0.99</v>
      </c>
      <c r="E5" s="217">
        <v>999999</v>
      </c>
      <c r="F5" s="218">
        <v>0.99</v>
      </c>
      <c r="G5" s="217">
        <v>999999</v>
      </c>
      <c r="L5" s="645" t="s">
        <v>136</v>
      </c>
      <c r="M5" s="645"/>
      <c r="N5" s="645"/>
      <c r="O5" s="645"/>
      <c r="P5" s="645"/>
      <c r="Q5" s="645"/>
      <c r="R5" s="645"/>
    </row>
    <row r="6" spans="1:18" ht="15" thickBot="1" x14ac:dyDescent="0.4">
      <c r="A6" s="195" t="s">
        <v>122</v>
      </c>
      <c r="B6" s="212" t="s">
        <v>19</v>
      </c>
      <c r="C6" s="213">
        <v>999999</v>
      </c>
      <c r="D6" s="198">
        <v>0.99</v>
      </c>
      <c r="E6" s="213">
        <v>999999</v>
      </c>
      <c r="F6" s="214">
        <v>0.99</v>
      </c>
      <c r="G6" s="213">
        <v>999999</v>
      </c>
    </row>
    <row r="7" spans="1:18" ht="15" thickBot="1" x14ac:dyDescent="0.4">
      <c r="A7" s="199" t="s">
        <v>23</v>
      </c>
      <c r="B7" s="216" t="s">
        <v>123</v>
      </c>
      <c r="C7" s="217">
        <v>999999</v>
      </c>
      <c r="D7" s="202">
        <v>0.99</v>
      </c>
      <c r="E7" s="217">
        <v>999999</v>
      </c>
      <c r="F7" s="218">
        <v>0.99</v>
      </c>
      <c r="G7" s="217">
        <v>999999</v>
      </c>
      <c r="L7" s="22" t="s">
        <v>210</v>
      </c>
    </row>
    <row r="8" spans="1:18" ht="15" thickBot="1" x14ac:dyDescent="0.4">
      <c r="A8" s="195" t="s">
        <v>124</v>
      </c>
      <c r="B8" s="212" t="s">
        <v>124</v>
      </c>
      <c r="C8" s="213">
        <v>999999</v>
      </c>
      <c r="D8" s="198">
        <v>0.99</v>
      </c>
      <c r="E8" s="213">
        <v>999999</v>
      </c>
      <c r="F8" s="214">
        <v>0.99</v>
      </c>
      <c r="G8" s="213">
        <v>999999</v>
      </c>
      <c r="L8" s="22" t="s">
        <v>154</v>
      </c>
    </row>
    <row r="9" spans="1:18" ht="15" thickBot="1" x14ac:dyDescent="0.4">
      <c r="A9" s="199"/>
      <c r="B9" s="216" t="s">
        <v>125</v>
      </c>
      <c r="C9" s="217">
        <v>999999</v>
      </c>
      <c r="D9" s="202">
        <v>0.99</v>
      </c>
      <c r="E9" s="217">
        <v>999999</v>
      </c>
      <c r="F9" s="218">
        <v>0.99</v>
      </c>
      <c r="G9" s="217">
        <v>999999</v>
      </c>
    </row>
    <row r="10" spans="1:18" ht="15" thickBot="1" x14ac:dyDescent="0.4">
      <c r="A10" s="224"/>
      <c r="B10" s="220" t="s">
        <v>141</v>
      </c>
      <c r="C10" s="221">
        <f>SUM(C3:C9)</f>
        <v>6999993</v>
      </c>
      <c r="D10" s="207">
        <f>E10/C10</f>
        <v>1</v>
      </c>
      <c r="E10" s="221">
        <f>SUM(E3:E9)</f>
        <v>6999993</v>
      </c>
      <c r="F10" s="222" t="s">
        <v>79</v>
      </c>
      <c r="G10" s="221">
        <f>SUM(G3:G9)</f>
        <v>6999993</v>
      </c>
    </row>
  </sheetData>
  <mergeCells count="4">
    <mergeCell ref="L2:R2"/>
    <mergeCell ref="L3:R3"/>
    <mergeCell ref="L4:R4"/>
    <mergeCell ref="L5:R5"/>
  </mergeCells>
  <pageMargins left="0.7" right="0.7" top="0.75" bottom="0.75" header="0.3" footer="0.3"/>
  <ignoredErrors>
    <ignoredError sqref="D10" formula="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36C6-EA21-483D-B4FA-0AC5546DB327}">
  <sheetPr codeName="Sheet68"/>
  <dimension ref="A1:R20"/>
  <sheetViews>
    <sheetView showGridLines="0" zoomScale="130" zoomScaleNormal="130" workbookViewId="0">
      <selection activeCell="D10" sqref="D10"/>
    </sheetView>
  </sheetViews>
  <sheetFormatPr defaultRowHeight="14.5" x14ac:dyDescent="0.35"/>
  <cols>
    <col min="1" max="1" width="12.1796875" customWidth="1"/>
    <col min="2" max="2" width="14.7265625" customWidth="1"/>
    <col min="3" max="6" width="13.1796875" customWidth="1"/>
    <col min="7" max="7" width="10.81640625" customWidth="1"/>
    <col min="8" max="8" width="10.7265625" customWidth="1"/>
  </cols>
  <sheetData>
    <row r="1" spans="1:18" ht="21" customHeight="1" x14ac:dyDescent="0.35">
      <c r="A1" s="128" t="s">
        <v>257</v>
      </c>
    </row>
    <row r="2" spans="1:18" ht="41.5" thickBot="1" x14ac:dyDescent="0.5">
      <c r="A2" s="190" t="s">
        <v>21</v>
      </c>
      <c r="B2" s="190" t="s">
        <v>119</v>
      </c>
      <c r="C2" s="189" t="s">
        <v>258</v>
      </c>
      <c r="D2" s="189" t="s">
        <v>128</v>
      </c>
      <c r="E2" s="189" t="s">
        <v>259</v>
      </c>
      <c r="F2" s="189" t="s">
        <v>129</v>
      </c>
      <c r="G2" s="189" t="s">
        <v>189</v>
      </c>
      <c r="H2" s="189" t="s">
        <v>138</v>
      </c>
      <c r="L2" s="649" t="s">
        <v>11</v>
      </c>
      <c r="M2" s="649"/>
      <c r="N2" s="649"/>
      <c r="O2" s="649"/>
      <c r="P2" s="649"/>
      <c r="Q2" s="649"/>
      <c r="R2" s="649"/>
    </row>
    <row r="3" spans="1:18" ht="15.5" thickTop="1" thickBot="1" x14ac:dyDescent="0.4">
      <c r="A3" s="191" t="s">
        <v>121</v>
      </c>
      <c r="B3" s="208" t="s">
        <v>16</v>
      </c>
      <c r="C3" s="209">
        <v>999999</v>
      </c>
      <c r="D3" s="209">
        <v>5010</v>
      </c>
      <c r="E3" s="194">
        <v>0.99</v>
      </c>
      <c r="F3" s="209">
        <v>4960</v>
      </c>
      <c r="G3" s="210">
        <v>0.99</v>
      </c>
      <c r="H3" s="209">
        <v>4910</v>
      </c>
      <c r="L3" s="645" t="s">
        <v>160</v>
      </c>
      <c r="M3" s="645"/>
      <c r="N3" s="645"/>
      <c r="O3" s="645"/>
      <c r="P3" s="645"/>
      <c r="Q3" s="645"/>
      <c r="R3" s="645"/>
    </row>
    <row r="4" spans="1:18" ht="15" thickBot="1" x14ac:dyDescent="0.4">
      <c r="A4" s="195" t="s">
        <v>121</v>
      </c>
      <c r="B4" s="212" t="s">
        <v>17</v>
      </c>
      <c r="C4" s="213">
        <v>999999</v>
      </c>
      <c r="D4" s="213">
        <v>5010</v>
      </c>
      <c r="E4" s="198">
        <v>0.99</v>
      </c>
      <c r="F4" s="213">
        <v>4960</v>
      </c>
      <c r="G4" s="214">
        <v>0.99</v>
      </c>
      <c r="H4" s="213">
        <v>4910</v>
      </c>
      <c r="L4" s="645" t="s">
        <v>190</v>
      </c>
      <c r="M4" s="645"/>
      <c r="N4" s="645"/>
      <c r="O4" s="645"/>
      <c r="P4" s="645"/>
      <c r="Q4" s="645"/>
      <c r="R4" s="645"/>
    </row>
    <row r="5" spans="1:18" ht="15" thickBot="1" x14ac:dyDescent="0.4">
      <c r="A5" s="199" t="s">
        <v>122</v>
      </c>
      <c r="B5" s="216" t="s">
        <v>18</v>
      </c>
      <c r="C5" s="217">
        <v>999999</v>
      </c>
      <c r="D5" s="217">
        <v>5010</v>
      </c>
      <c r="E5" s="202">
        <v>0.99</v>
      </c>
      <c r="F5" s="217">
        <v>4960</v>
      </c>
      <c r="G5" s="218">
        <v>0.99</v>
      </c>
      <c r="H5" s="217">
        <v>4910</v>
      </c>
      <c r="L5" s="645" t="s">
        <v>136</v>
      </c>
      <c r="M5" s="645"/>
      <c r="N5" s="645"/>
      <c r="O5" s="645"/>
      <c r="P5" s="645"/>
      <c r="Q5" s="645"/>
      <c r="R5" s="645"/>
    </row>
    <row r="6" spans="1:18" ht="15" thickBot="1" x14ac:dyDescent="0.4">
      <c r="A6" s="195" t="s">
        <v>122</v>
      </c>
      <c r="B6" s="212" t="s">
        <v>19</v>
      </c>
      <c r="C6" s="213">
        <v>999999</v>
      </c>
      <c r="D6" s="213">
        <v>5010</v>
      </c>
      <c r="E6" s="198">
        <v>0.99</v>
      </c>
      <c r="F6" s="213">
        <v>4960</v>
      </c>
      <c r="G6" s="214">
        <v>0.99</v>
      </c>
      <c r="H6" s="213">
        <v>4910</v>
      </c>
    </row>
    <row r="7" spans="1:18" ht="15" thickBot="1" x14ac:dyDescent="0.4">
      <c r="A7" s="199" t="s">
        <v>23</v>
      </c>
      <c r="B7" s="216" t="s">
        <v>123</v>
      </c>
      <c r="C7" s="217" t="s">
        <v>79</v>
      </c>
      <c r="D7" s="217" t="s">
        <v>79</v>
      </c>
      <c r="E7" s="202" t="s">
        <v>79</v>
      </c>
      <c r="F7" s="217" t="s">
        <v>79</v>
      </c>
      <c r="G7" s="218">
        <v>0.99</v>
      </c>
      <c r="H7" s="217" t="s">
        <v>79</v>
      </c>
      <c r="L7" s="22" t="s">
        <v>210</v>
      </c>
    </row>
    <row r="8" spans="1:18" ht="15" thickBot="1" x14ac:dyDescent="0.4">
      <c r="A8" s="195" t="s">
        <v>124</v>
      </c>
      <c r="B8" s="212" t="s">
        <v>124</v>
      </c>
      <c r="C8" s="213" t="s">
        <v>79</v>
      </c>
      <c r="D8" s="213" t="s">
        <v>79</v>
      </c>
      <c r="E8" s="198" t="s">
        <v>79</v>
      </c>
      <c r="F8" s="213" t="s">
        <v>79</v>
      </c>
      <c r="G8" s="214">
        <v>0.99</v>
      </c>
      <c r="H8" s="213" t="s">
        <v>79</v>
      </c>
      <c r="L8" s="22" t="s">
        <v>154</v>
      </c>
    </row>
    <row r="9" spans="1:18" ht="15" thickBot="1" x14ac:dyDescent="0.4">
      <c r="A9" s="199"/>
      <c r="B9" s="216" t="s">
        <v>125</v>
      </c>
      <c r="C9" s="217">
        <v>999999</v>
      </c>
      <c r="D9" s="217">
        <v>5010</v>
      </c>
      <c r="E9" s="202">
        <v>0.99</v>
      </c>
      <c r="F9" s="217">
        <v>4960</v>
      </c>
      <c r="G9" s="218">
        <v>0.99</v>
      </c>
      <c r="H9" s="217">
        <v>4910</v>
      </c>
    </row>
    <row r="10" spans="1:18" ht="15" thickBot="1" x14ac:dyDescent="0.4">
      <c r="A10" s="224"/>
      <c r="B10" s="220" t="s">
        <v>126</v>
      </c>
      <c r="C10" s="221">
        <f>SUM(C3:C9)</f>
        <v>4999995</v>
      </c>
      <c r="D10" s="221">
        <f>SUM(D3:D9)</f>
        <v>25050</v>
      </c>
      <c r="E10" s="207">
        <f>F10/D10</f>
        <v>0.99001996007984028</v>
      </c>
      <c r="F10" s="221">
        <f>SUM(F3:F9)</f>
        <v>24800</v>
      </c>
      <c r="G10" s="222" t="s">
        <v>79</v>
      </c>
      <c r="H10" s="221">
        <f>SUM(H3:H9)</f>
        <v>24550</v>
      </c>
    </row>
    <row r="15" spans="1:18" x14ac:dyDescent="0.35">
      <c r="A15" s="250"/>
    </row>
    <row r="17" spans="1:1" x14ac:dyDescent="0.35">
      <c r="A17" s="50"/>
    </row>
    <row r="18" spans="1:1" x14ac:dyDescent="0.35">
      <c r="A18" s="249"/>
    </row>
    <row r="19" spans="1:1" ht="18" x14ac:dyDescent="0.35">
      <c r="A19" s="251"/>
    </row>
    <row r="20" spans="1:1" x14ac:dyDescent="0.35">
      <c r="A20" s="252"/>
    </row>
  </sheetData>
  <mergeCells count="4">
    <mergeCell ref="L2:R2"/>
    <mergeCell ref="L3:R3"/>
    <mergeCell ref="L4:R4"/>
    <mergeCell ref="L5:R5"/>
  </mergeCells>
  <pageMargins left="0.7" right="0.7" top="0.75" bottom="0.75" header="0.3" footer="0.3"/>
  <pageSetup orientation="portrait" horizontalDpi="1200" verticalDpi="1200" r:id="rId1"/>
  <ignoredErrors>
    <ignoredError sqref="E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E9A03-08F9-4B26-9761-F23222FEDCDD}">
  <sheetPr codeName="Sheet25"/>
  <dimension ref="A1:E24"/>
  <sheetViews>
    <sheetView workbookViewId="0">
      <selection activeCell="D21" sqref="D21"/>
    </sheetView>
  </sheetViews>
  <sheetFormatPr defaultColWidth="9.1796875" defaultRowHeight="14.5" x14ac:dyDescent="0.35"/>
  <cols>
    <col min="1" max="1" width="23.81640625" style="323" customWidth="1"/>
    <col min="2" max="2" width="19.1796875" style="323" customWidth="1"/>
    <col min="3" max="3" width="12.26953125" style="315" customWidth="1"/>
    <col min="4" max="4" width="14" style="315" customWidth="1"/>
    <col min="5" max="5" width="16.81640625" style="315" bestFit="1" customWidth="1"/>
    <col min="6" max="16384" width="9.1796875" style="315"/>
  </cols>
  <sheetData>
    <row r="1" spans="1:5" x14ac:dyDescent="0.35">
      <c r="A1" s="315" t="s">
        <v>281</v>
      </c>
      <c r="B1" s="315" t="s">
        <v>117</v>
      </c>
    </row>
    <row r="2" spans="1:5" x14ac:dyDescent="0.35">
      <c r="A2" s="315" t="s">
        <v>198</v>
      </c>
      <c r="B2" s="323">
        <v>828139607.79197896</v>
      </c>
      <c r="C2" s="502">
        <f>B2/B$12</f>
        <v>0.47598713221504441</v>
      </c>
      <c r="D2" s="323"/>
      <c r="E2" s="323"/>
    </row>
    <row r="3" spans="1:5" x14ac:dyDescent="0.35">
      <c r="A3" s="315" t="s">
        <v>97</v>
      </c>
      <c r="B3" s="323">
        <v>354758879.26834798</v>
      </c>
      <c r="C3" s="502">
        <f t="shared" ref="C3:C7" si="0">B3/B$12</f>
        <v>0.20390361719443367</v>
      </c>
      <c r="D3" s="323"/>
      <c r="E3" s="323"/>
    </row>
    <row r="4" spans="1:5" x14ac:dyDescent="0.35">
      <c r="A4" s="315" t="s">
        <v>265</v>
      </c>
      <c r="B4" s="323">
        <v>270951739.97075999</v>
      </c>
      <c r="C4" s="502">
        <f t="shared" si="0"/>
        <v>0.15573405795820169</v>
      </c>
      <c r="D4" s="323"/>
      <c r="E4" s="323"/>
    </row>
    <row r="5" spans="1:5" x14ac:dyDescent="0.35">
      <c r="A5" s="315" t="s">
        <v>563</v>
      </c>
      <c r="B5" s="323">
        <v>193096858.03753</v>
      </c>
      <c r="C5" s="502">
        <f t="shared" si="0"/>
        <v>0.11098565849552604</v>
      </c>
      <c r="D5" s="323"/>
      <c r="E5" s="323"/>
    </row>
    <row r="6" spans="1:5" x14ac:dyDescent="0.35">
      <c r="A6" s="315" t="s">
        <v>199</v>
      </c>
      <c r="B6" s="323">
        <v>89630395.275008306</v>
      </c>
      <c r="C6" s="502">
        <f t="shared" si="0"/>
        <v>5.1516573298554996E-2</v>
      </c>
      <c r="D6" s="323"/>
      <c r="E6" s="323"/>
    </row>
    <row r="7" spans="1:5" x14ac:dyDescent="0.35">
      <c r="A7" s="315" t="s">
        <v>268</v>
      </c>
      <c r="B7" s="323">
        <v>3258644.9275870798</v>
      </c>
      <c r="C7" s="502">
        <f t="shared" si="0"/>
        <v>1.8729608382393543E-3</v>
      </c>
      <c r="D7" s="323"/>
      <c r="E7" s="323"/>
    </row>
    <row r="12" spans="1:5" x14ac:dyDescent="0.35">
      <c r="B12" s="323">
        <f>SUM(B2:B7)</f>
        <v>1739836125.2712121</v>
      </c>
      <c r="C12" s="502">
        <f>B7/B$7</f>
        <v>1</v>
      </c>
    </row>
    <row r="15" spans="1:5" x14ac:dyDescent="0.35">
      <c r="C15" s="323"/>
    </row>
    <row r="16" spans="1:5" x14ac:dyDescent="0.35">
      <c r="C16" s="323"/>
    </row>
    <row r="17" spans="3:4" x14ac:dyDescent="0.35">
      <c r="C17" s="323"/>
      <c r="D17" s="502"/>
    </row>
    <row r="18" spans="3:4" x14ac:dyDescent="0.35">
      <c r="C18" s="323"/>
      <c r="D18" s="502"/>
    </row>
    <row r="19" spans="3:4" x14ac:dyDescent="0.35">
      <c r="C19" s="323"/>
      <c r="D19" s="502"/>
    </row>
    <row r="20" spans="3:4" x14ac:dyDescent="0.35">
      <c r="C20" s="323"/>
      <c r="D20" s="502"/>
    </row>
    <row r="21" spans="3:4" x14ac:dyDescent="0.35">
      <c r="C21" s="502"/>
      <c r="D21" s="502"/>
    </row>
    <row r="22" spans="3:4" x14ac:dyDescent="0.35">
      <c r="C22" s="502"/>
      <c r="D22" s="502"/>
    </row>
    <row r="23" spans="3:4" x14ac:dyDescent="0.35">
      <c r="C23" s="502"/>
    </row>
    <row r="24" spans="3:4" x14ac:dyDescent="0.35">
      <c r="C24" s="502"/>
    </row>
  </sheetData>
  <sortState xmlns:xlrd2="http://schemas.microsoft.com/office/spreadsheetml/2017/richdata2" ref="B15:C20">
    <sortCondition descending="1" ref="C15:C20"/>
  </sortState>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O43"/>
  <sheetViews>
    <sheetView showGridLines="0" zoomScale="85" zoomScaleNormal="85" workbookViewId="0"/>
  </sheetViews>
  <sheetFormatPr defaultRowHeight="14.5" x14ac:dyDescent="0.35"/>
  <cols>
    <col min="1" max="1" width="28.1796875" customWidth="1"/>
    <col min="2" max="2" width="7" customWidth="1"/>
    <col min="3" max="3" width="7.453125" customWidth="1"/>
    <col min="4" max="4" width="10.81640625" customWidth="1"/>
    <col min="5" max="5" width="11.54296875" customWidth="1"/>
    <col min="6" max="6" width="13.1796875" customWidth="1"/>
    <col min="7" max="7" width="11.453125" customWidth="1"/>
    <col min="8" max="8" width="16.81640625" customWidth="1"/>
    <col min="10" max="10" width="21.26953125" bestFit="1" customWidth="1"/>
    <col min="11" max="11" width="23.453125" bestFit="1" customWidth="1"/>
    <col min="12" max="12" width="24.54296875" bestFit="1" customWidth="1"/>
  </cols>
  <sheetData>
    <row r="1" spans="1:11" ht="18.5" x14ac:dyDescent="0.35">
      <c r="A1" s="10" t="s">
        <v>132</v>
      </c>
      <c r="B1" s="10"/>
    </row>
    <row r="2" spans="1:11" x14ac:dyDescent="0.35">
      <c r="A2" t="s">
        <v>133</v>
      </c>
    </row>
    <row r="3" spans="1:11" x14ac:dyDescent="0.35">
      <c r="A3" t="s">
        <v>134</v>
      </c>
    </row>
    <row r="4" spans="1:11" x14ac:dyDescent="0.35">
      <c r="A4" t="s">
        <v>135</v>
      </c>
    </row>
    <row r="5" spans="1:11" x14ac:dyDescent="0.35">
      <c r="A5" s="259" t="s">
        <v>264</v>
      </c>
    </row>
    <row r="7" spans="1:11" ht="20" thickBot="1" x14ac:dyDescent="0.5">
      <c r="A7" s="241" t="s">
        <v>237</v>
      </c>
      <c r="B7" s="241"/>
      <c r="C7" s="241"/>
      <c r="D7" s="241"/>
      <c r="E7" s="241"/>
      <c r="F7" s="241"/>
      <c r="G7" s="241"/>
      <c r="H7" s="241"/>
      <c r="I7" s="241"/>
      <c r="J7" s="241"/>
      <c r="K7" s="241"/>
    </row>
    <row r="8" spans="1:11" ht="15" thickTop="1" x14ac:dyDescent="0.35"/>
    <row r="27" spans="1:15" x14ac:dyDescent="0.35">
      <c r="A27" t="s">
        <v>227</v>
      </c>
      <c r="B27" t="s">
        <v>228</v>
      </c>
      <c r="C27" t="s">
        <v>229</v>
      </c>
      <c r="D27" s="242"/>
      <c r="E27" s="242"/>
      <c r="F27" s="242"/>
      <c r="G27" s="242"/>
      <c r="H27" s="242"/>
      <c r="I27" s="242"/>
      <c r="J27" s="242"/>
      <c r="K27" s="242"/>
      <c r="L27" s="242"/>
      <c r="O27" s="242"/>
    </row>
    <row r="28" spans="1:15" ht="27.75" customHeight="1" x14ac:dyDescent="0.35">
      <c r="A28" t="s">
        <v>230</v>
      </c>
      <c r="B28">
        <v>383</v>
      </c>
      <c r="C28">
        <v>0.31188925081433228</v>
      </c>
      <c r="H28" t="s">
        <v>227</v>
      </c>
      <c r="I28" t="s">
        <v>228</v>
      </c>
      <c r="J28" t="s">
        <v>229</v>
      </c>
      <c r="L28" s="244" t="s">
        <v>238</v>
      </c>
      <c r="M28" s="244" t="s">
        <v>239</v>
      </c>
      <c r="N28" s="244" t="s">
        <v>240</v>
      </c>
    </row>
    <row r="29" spans="1:15" x14ac:dyDescent="0.35">
      <c r="A29" t="s">
        <v>24</v>
      </c>
      <c r="B29">
        <v>323</v>
      </c>
      <c r="C29">
        <v>0.26302931596091206</v>
      </c>
      <c r="H29" t="s">
        <v>22</v>
      </c>
      <c r="I29">
        <v>8201</v>
      </c>
      <c r="J29">
        <v>0.86976349559868493</v>
      </c>
      <c r="L29" s="243" t="s">
        <v>241</v>
      </c>
      <c r="M29" s="245">
        <v>155153.79778508306</v>
      </c>
      <c r="N29" s="245">
        <v>9</v>
      </c>
    </row>
    <row r="30" spans="1:15" ht="24.75" customHeight="1" x14ac:dyDescent="0.35">
      <c r="A30" t="s">
        <v>25</v>
      </c>
      <c r="B30">
        <v>190</v>
      </c>
      <c r="C30">
        <v>0.15472312703583063</v>
      </c>
      <c r="H30" t="s">
        <v>230</v>
      </c>
      <c r="I30">
        <v>383</v>
      </c>
      <c r="J30">
        <v>4.0619365786403648E-2</v>
      </c>
      <c r="L30" s="243" t="s">
        <v>242</v>
      </c>
      <c r="M30" s="245">
        <v>99152.103085515089</v>
      </c>
      <c r="N30" s="245">
        <v>2</v>
      </c>
    </row>
    <row r="31" spans="1:15" x14ac:dyDescent="0.35">
      <c r="A31" t="s">
        <v>23</v>
      </c>
      <c r="B31">
        <v>125</v>
      </c>
      <c r="C31">
        <v>0.10179153094462541</v>
      </c>
      <c r="H31" t="s">
        <v>24</v>
      </c>
      <c r="I31">
        <v>323</v>
      </c>
      <c r="J31">
        <v>3.4256018665818219E-2</v>
      </c>
      <c r="L31" s="243" t="s">
        <v>243</v>
      </c>
      <c r="M31" s="245">
        <v>75291.672040866004</v>
      </c>
      <c r="N31" s="245">
        <v>2</v>
      </c>
    </row>
    <row r="32" spans="1:15" x14ac:dyDescent="0.35">
      <c r="A32" t="s">
        <v>231</v>
      </c>
      <c r="B32">
        <v>104</v>
      </c>
      <c r="C32">
        <v>8.4690553745928335E-2</v>
      </c>
      <c r="H32" t="s">
        <v>25</v>
      </c>
      <c r="I32">
        <v>190</v>
      </c>
      <c r="J32">
        <v>2.0150599215187189E-2</v>
      </c>
      <c r="L32" s="243" t="s">
        <v>244</v>
      </c>
      <c r="M32" s="245">
        <v>66435.877649473448</v>
      </c>
      <c r="N32" s="245">
        <v>2</v>
      </c>
    </row>
    <row r="33" spans="1:14" x14ac:dyDescent="0.35">
      <c r="A33" t="s">
        <v>232</v>
      </c>
      <c r="B33">
        <v>92</v>
      </c>
      <c r="C33">
        <v>7.4918566775244305E-2</v>
      </c>
      <c r="H33" t="s">
        <v>23</v>
      </c>
      <c r="I33">
        <v>125</v>
      </c>
      <c r="J33">
        <v>1.3256973167886309E-2</v>
      </c>
      <c r="L33" s="243" t="s">
        <v>245</v>
      </c>
      <c r="M33" s="245">
        <v>55682.166163421723</v>
      </c>
      <c r="N33" s="245">
        <v>5</v>
      </c>
    </row>
    <row r="34" spans="1:14" x14ac:dyDescent="0.35">
      <c r="A34" t="s">
        <v>233</v>
      </c>
      <c r="B34">
        <v>6</v>
      </c>
      <c r="C34">
        <v>4.8859934853420191E-3</v>
      </c>
      <c r="H34" t="s">
        <v>231</v>
      </c>
      <c r="I34">
        <v>104</v>
      </c>
      <c r="J34">
        <v>1.1029801675681409E-2</v>
      </c>
      <c r="L34" s="243" t="s">
        <v>231</v>
      </c>
      <c r="M34" s="245">
        <v>51062.120410309028</v>
      </c>
      <c r="N34" s="245">
        <v>1</v>
      </c>
    </row>
    <row r="35" spans="1:14" x14ac:dyDescent="0.35">
      <c r="A35" t="s">
        <v>234</v>
      </c>
      <c r="B35">
        <v>5</v>
      </c>
      <c r="C35">
        <v>4.0716612377850164E-3</v>
      </c>
      <c r="H35" t="s">
        <v>232</v>
      </c>
      <c r="I35">
        <v>92</v>
      </c>
      <c r="J35">
        <v>9.7571322515643231E-3</v>
      </c>
      <c r="L35" s="243" t="s">
        <v>246</v>
      </c>
      <c r="M35" s="245">
        <v>26940.884133081701</v>
      </c>
      <c r="N35" s="245">
        <v>1</v>
      </c>
    </row>
    <row r="36" spans="1:14" x14ac:dyDescent="0.35">
      <c r="A36" t="s">
        <v>235</v>
      </c>
      <c r="B36">
        <v>1228</v>
      </c>
      <c r="C36">
        <v>1</v>
      </c>
      <c r="H36" t="s">
        <v>233</v>
      </c>
      <c r="I36">
        <v>6</v>
      </c>
      <c r="J36">
        <v>6.3633471205854278E-4</v>
      </c>
      <c r="L36" s="243" t="s">
        <v>247</v>
      </c>
      <c r="M36" s="245">
        <v>8021.6637576573803</v>
      </c>
      <c r="N36" s="245">
        <v>1</v>
      </c>
    </row>
    <row r="37" spans="1:14" x14ac:dyDescent="0.35">
      <c r="H37" t="s">
        <v>234</v>
      </c>
      <c r="I37">
        <v>5</v>
      </c>
      <c r="J37">
        <v>5.3027892671545234E-4</v>
      </c>
    </row>
    <row r="38" spans="1:14" x14ac:dyDescent="0.35">
      <c r="H38" t="s">
        <v>235</v>
      </c>
      <c r="I38">
        <v>9429</v>
      </c>
      <c r="J38">
        <v>1</v>
      </c>
    </row>
    <row r="39" spans="1:14" x14ac:dyDescent="0.35">
      <c r="H39" s="243" t="s">
        <v>236</v>
      </c>
      <c r="I39" s="245">
        <v>9424</v>
      </c>
      <c r="J39" s="244"/>
    </row>
    <row r="43" spans="1:14" ht="26.25" customHeight="1" x14ac:dyDescent="0.35"/>
  </sheetData>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1"/>
  <sheetViews>
    <sheetView workbookViewId="0">
      <selection activeCell="F20" sqref="F20"/>
    </sheetView>
  </sheetViews>
  <sheetFormatPr defaultRowHeight="14.5" x14ac:dyDescent="0.35"/>
  <cols>
    <col min="1" max="1" width="12.453125" customWidth="1"/>
    <col min="2" max="2" width="40.54296875" customWidth="1"/>
    <col min="3" max="3" width="26.54296875" customWidth="1"/>
    <col min="4" max="4" width="20.1796875" customWidth="1"/>
    <col min="6" max="6" width="35.453125" customWidth="1"/>
    <col min="7" max="7" width="36.1796875" customWidth="1"/>
  </cols>
  <sheetData>
    <row r="1" spans="1:7" ht="18.5" x14ac:dyDescent="0.45">
      <c r="A1" s="649" t="s">
        <v>11</v>
      </c>
      <c r="B1" s="649"/>
      <c r="C1" s="649"/>
      <c r="D1" s="649"/>
      <c r="E1" s="649"/>
      <c r="F1" s="649"/>
    </row>
    <row r="2" spans="1:7" ht="42" customHeight="1" x14ac:dyDescent="0.35">
      <c r="A2" s="658" t="s">
        <v>107</v>
      </c>
      <c r="B2" s="658"/>
      <c r="C2" s="658"/>
      <c r="D2" s="658"/>
      <c r="E2" s="658"/>
      <c r="F2" s="658"/>
    </row>
    <row r="4" spans="1:7" ht="15" thickBot="1" x14ac:dyDescent="0.4"/>
    <row r="5" spans="1:7" ht="15.5" thickTop="1" thickBot="1" x14ac:dyDescent="0.4">
      <c r="A5" s="26" t="s">
        <v>98</v>
      </c>
      <c r="B5" s="26" t="s">
        <v>14</v>
      </c>
      <c r="C5" s="26" t="s">
        <v>38</v>
      </c>
      <c r="D5" s="26" t="s">
        <v>39</v>
      </c>
      <c r="F5" s="36" t="s">
        <v>38</v>
      </c>
      <c r="G5" s="37" t="s">
        <v>70</v>
      </c>
    </row>
    <row r="6" spans="1:7" ht="26" thickTop="1" thickBot="1" x14ac:dyDescent="0.4">
      <c r="A6" s="654" t="s">
        <v>97</v>
      </c>
      <c r="B6" s="27" t="s">
        <v>40</v>
      </c>
      <c r="C6" s="27" t="s">
        <v>41</v>
      </c>
      <c r="D6" s="28" t="s">
        <v>42</v>
      </c>
      <c r="F6" s="38" t="s">
        <v>41</v>
      </c>
      <c r="G6" s="39" t="s">
        <v>64</v>
      </c>
    </row>
    <row r="7" spans="1:7" ht="15" thickBot="1" x14ac:dyDescent="0.4">
      <c r="A7" s="655"/>
      <c r="B7" s="29" t="s">
        <v>43</v>
      </c>
      <c r="C7" s="29" t="s">
        <v>41</v>
      </c>
      <c r="D7" s="30" t="s">
        <v>42</v>
      </c>
      <c r="F7" s="40" t="s">
        <v>55</v>
      </c>
      <c r="G7" s="41" t="s">
        <v>106</v>
      </c>
    </row>
    <row r="8" spans="1:7" ht="25.5" thickBot="1" x14ac:dyDescent="0.4">
      <c r="A8" s="655"/>
      <c r="B8" s="27" t="s">
        <v>44</v>
      </c>
      <c r="C8" s="27" t="s">
        <v>41</v>
      </c>
      <c r="D8" s="28" t="s">
        <v>45</v>
      </c>
      <c r="F8" s="38" t="s">
        <v>65</v>
      </c>
      <c r="G8" s="39" t="s">
        <v>64</v>
      </c>
    </row>
    <row r="9" spans="1:7" ht="25.5" thickBot="1" x14ac:dyDescent="0.4">
      <c r="A9" s="655"/>
      <c r="B9" s="29" t="s">
        <v>46</v>
      </c>
      <c r="C9" s="29" t="s">
        <v>41</v>
      </c>
      <c r="D9" s="30" t="s">
        <v>45</v>
      </c>
      <c r="F9" s="40" t="s">
        <v>66</v>
      </c>
      <c r="G9" s="41" t="s">
        <v>64</v>
      </c>
    </row>
    <row r="10" spans="1:7" ht="15" thickBot="1" x14ac:dyDescent="0.4">
      <c r="A10" s="655"/>
      <c r="B10" s="27" t="s">
        <v>47</v>
      </c>
      <c r="C10" s="27" t="s">
        <v>41</v>
      </c>
      <c r="D10" s="28" t="s">
        <v>48</v>
      </c>
      <c r="F10" s="42" t="s">
        <v>68</v>
      </c>
      <c r="G10" s="43"/>
    </row>
    <row r="11" spans="1:7" ht="25.5" thickBot="1" x14ac:dyDescent="0.4">
      <c r="A11" s="655"/>
      <c r="B11" s="29" t="s">
        <v>49</v>
      </c>
      <c r="C11" s="29" t="s">
        <v>41</v>
      </c>
      <c r="D11" s="30" t="s">
        <v>48</v>
      </c>
      <c r="F11" s="40" t="s">
        <v>69</v>
      </c>
      <c r="G11" s="41" t="s">
        <v>71</v>
      </c>
    </row>
    <row r="12" spans="1:7" ht="25.5" thickBot="1" x14ac:dyDescent="0.4">
      <c r="A12" s="655"/>
      <c r="B12" s="27" t="s">
        <v>50</v>
      </c>
      <c r="C12" s="27" t="s">
        <v>41</v>
      </c>
      <c r="D12" s="28" t="s">
        <v>51</v>
      </c>
      <c r="F12" s="44" t="s">
        <v>75</v>
      </c>
      <c r="G12" s="45" t="s">
        <v>100</v>
      </c>
    </row>
    <row r="13" spans="1:7" ht="25.5" thickBot="1" x14ac:dyDescent="0.4">
      <c r="A13" s="655"/>
      <c r="B13" s="29" t="s">
        <v>52</v>
      </c>
      <c r="C13" s="29" t="s">
        <v>41</v>
      </c>
      <c r="D13" s="30" t="s">
        <v>53</v>
      </c>
      <c r="F13" s="40" t="s">
        <v>83</v>
      </c>
      <c r="G13" s="41" t="s">
        <v>102</v>
      </c>
    </row>
    <row r="14" spans="1:7" ht="25.5" thickBot="1" x14ac:dyDescent="0.4">
      <c r="A14" s="655"/>
      <c r="B14" s="27" t="s">
        <v>54</v>
      </c>
      <c r="C14" s="27" t="s">
        <v>55</v>
      </c>
      <c r="D14" s="28" t="s">
        <v>56</v>
      </c>
      <c r="F14" s="44" t="s">
        <v>84</v>
      </c>
      <c r="G14" s="45" t="s">
        <v>101</v>
      </c>
    </row>
    <row r="15" spans="1:7" ht="25.5" thickBot="1" x14ac:dyDescent="0.4">
      <c r="A15" s="655"/>
      <c r="B15" s="29" t="s">
        <v>57</v>
      </c>
      <c r="C15" s="29" t="s">
        <v>137</v>
      </c>
      <c r="D15" s="30" t="s">
        <v>58</v>
      </c>
      <c r="F15" s="40" t="s">
        <v>86</v>
      </c>
      <c r="G15" s="41" t="s">
        <v>102</v>
      </c>
    </row>
    <row r="16" spans="1:7" ht="38" thickBot="1" x14ac:dyDescent="0.4">
      <c r="A16" s="655"/>
      <c r="B16" s="27" t="s">
        <v>59</v>
      </c>
      <c r="C16" s="27" t="s">
        <v>137</v>
      </c>
      <c r="D16" s="28" t="s">
        <v>60</v>
      </c>
      <c r="F16" s="44" t="s">
        <v>104</v>
      </c>
      <c r="G16" s="45" t="s">
        <v>102</v>
      </c>
    </row>
    <row r="17" spans="1:7" ht="25.5" thickBot="1" x14ac:dyDescent="0.4">
      <c r="A17" s="656"/>
      <c r="B17" s="29" t="s">
        <v>61</v>
      </c>
      <c r="C17" s="29" t="s">
        <v>66</v>
      </c>
      <c r="D17" s="32" t="s">
        <v>67</v>
      </c>
      <c r="F17" s="46" t="s">
        <v>93</v>
      </c>
      <c r="G17" s="47" t="s">
        <v>102</v>
      </c>
    </row>
    <row r="18" spans="1:7" ht="15" thickBot="1" x14ac:dyDescent="0.4">
      <c r="A18" s="657" t="s">
        <v>99</v>
      </c>
      <c r="B18" s="27" t="s">
        <v>72</v>
      </c>
      <c r="C18" s="27" t="s">
        <v>41</v>
      </c>
      <c r="D18" s="33" t="s">
        <v>73</v>
      </c>
      <c r="F18" s="35"/>
      <c r="G18" s="31"/>
    </row>
    <row r="19" spans="1:7" ht="25.5" thickBot="1" x14ac:dyDescent="0.4">
      <c r="A19" s="655"/>
      <c r="B19" s="29" t="s">
        <v>74</v>
      </c>
      <c r="C19" s="29" t="s">
        <v>75</v>
      </c>
      <c r="D19" s="34" t="s">
        <v>76</v>
      </c>
    </row>
    <row r="20" spans="1:7" ht="15" thickBot="1" x14ac:dyDescent="0.4">
      <c r="A20" s="655"/>
      <c r="B20" s="27" t="s">
        <v>77</v>
      </c>
      <c r="C20" s="27" t="s">
        <v>41</v>
      </c>
      <c r="D20" s="33" t="s">
        <v>63</v>
      </c>
    </row>
    <row r="21" spans="1:7" ht="15" thickBot="1" x14ac:dyDescent="0.4">
      <c r="A21" s="655"/>
      <c r="B21" s="29" t="s">
        <v>78</v>
      </c>
      <c r="C21" s="29" t="s">
        <v>41</v>
      </c>
      <c r="D21" s="34" t="s">
        <v>79</v>
      </c>
    </row>
    <row r="22" spans="1:7" ht="15" thickBot="1" x14ac:dyDescent="0.4">
      <c r="A22" s="655"/>
      <c r="B22" s="27" t="s">
        <v>80</v>
      </c>
      <c r="C22" s="27" t="s">
        <v>41</v>
      </c>
      <c r="D22" s="33" t="s">
        <v>76</v>
      </c>
    </row>
    <row r="23" spans="1:7" ht="25.5" thickBot="1" x14ac:dyDescent="0.4">
      <c r="A23" s="655"/>
      <c r="B23" s="29" t="s">
        <v>81</v>
      </c>
      <c r="C23" s="29" t="s">
        <v>41</v>
      </c>
      <c r="D23" s="34" t="s">
        <v>76</v>
      </c>
    </row>
    <row r="24" spans="1:7" ht="25.5" thickBot="1" x14ac:dyDescent="0.4">
      <c r="A24" s="655"/>
      <c r="B24" s="27" t="s">
        <v>82</v>
      </c>
      <c r="C24" s="27" t="s">
        <v>83</v>
      </c>
      <c r="D24" s="33" t="s">
        <v>76</v>
      </c>
    </row>
    <row r="25" spans="1:7" ht="25.5" thickBot="1" x14ac:dyDescent="0.4">
      <c r="A25" s="655"/>
      <c r="B25" s="29" t="s">
        <v>62</v>
      </c>
      <c r="C25" s="29" t="s">
        <v>84</v>
      </c>
      <c r="D25" s="34" t="s">
        <v>62</v>
      </c>
    </row>
    <row r="26" spans="1:7" ht="38" thickBot="1" x14ac:dyDescent="0.4">
      <c r="A26" s="655"/>
      <c r="B26" s="27" t="s">
        <v>85</v>
      </c>
      <c r="C26" s="27" t="s">
        <v>86</v>
      </c>
      <c r="D26" s="33" t="s">
        <v>87</v>
      </c>
    </row>
    <row r="27" spans="1:7" ht="88" thickBot="1" x14ac:dyDescent="0.4">
      <c r="A27" s="655"/>
      <c r="B27" s="29" t="s">
        <v>88</v>
      </c>
      <c r="C27" s="29" t="s">
        <v>103</v>
      </c>
      <c r="D27" s="34" t="s">
        <v>87</v>
      </c>
    </row>
    <row r="28" spans="1:7" ht="50.5" thickBot="1" x14ac:dyDescent="0.4">
      <c r="A28" s="655"/>
      <c r="B28" s="27" t="s">
        <v>89</v>
      </c>
      <c r="C28" s="27" t="s">
        <v>90</v>
      </c>
      <c r="D28" s="33" t="s">
        <v>91</v>
      </c>
    </row>
    <row r="29" spans="1:7" ht="38" thickBot="1" x14ac:dyDescent="0.4">
      <c r="A29" s="655"/>
      <c r="B29" s="29" t="s">
        <v>92</v>
      </c>
      <c r="C29" s="29" t="s">
        <v>93</v>
      </c>
      <c r="D29" s="34" t="s">
        <v>87</v>
      </c>
    </row>
    <row r="30" spans="1:7" ht="38" thickBot="1" x14ac:dyDescent="0.4">
      <c r="A30" s="655"/>
      <c r="B30" s="27" t="s">
        <v>94</v>
      </c>
      <c r="C30" s="27" t="s">
        <v>86</v>
      </c>
      <c r="D30" s="33" t="s">
        <v>87</v>
      </c>
    </row>
    <row r="31" spans="1:7" ht="38" thickBot="1" x14ac:dyDescent="0.4">
      <c r="A31" s="656"/>
      <c r="B31" s="29" t="s">
        <v>95</v>
      </c>
      <c r="C31" s="29" t="s">
        <v>105</v>
      </c>
      <c r="D31" s="34" t="s">
        <v>96</v>
      </c>
    </row>
  </sheetData>
  <mergeCells count="4">
    <mergeCell ref="A6:A17"/>
    <mergeCell ref="A18:A31"/>
    <mergeCell ref="A1:F1"/>
    <mergeCell ref="A2:F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84A3-4E42-4609-90A4-F8F67B0575CE}">
  <sheetPr codeName="Sheet6"/>
  <dimension ref="A1:AY88"/>
  <sheetViews>
    <sheetView showGridLines="0" topLeftCell="A18" zoomScaleNormal="100" workbookViewId="0">
      <selection activeCell="C42" sqref="C42"/>
    </sheetView>
  </sheetViews>
  <sheetFormatPr defaultRowHeight="14.5" outlineLevelCol="2" x14ac:dyDescent="0.35"/>
  <cols>
    <col min="1" max="1" width="14" customWidth="1"/>
    <col min="2" max="2" width="44.54296875" customWidth="1"/>
    <col min="3" max="3" width="11.54296875" customWidth="1" outlineLevel="2"/>
    <col min="4" max="4" width="13.7265625" customWidth="1" outlineLevel="2"/>
    <col min="5" max="5" width="11.1796875" customWidth="1" outlineLevel="2"/>
    <col min="6" max="6" width="12.54296875" customWidth="1" outlineLevel="2"/>
    <col min="7" max="15" width="13" customWidth="1" outlineLevel="2"/>
    <col min="16" max="27" width="13" customWidth="1" outlineLevel="1"/>
    <col min="28" max="39" width="13" customWidth="1"/>
    <col min="40" max="40" width="9" customWidth="1"/>
  </cols>
  <sheetData>
    <row r="1" spans="1:51" ht="26.5" thickBot="1" x14ac:dyDescent="0.4">
      <c r="A1" s="128" t="s">
        <v>200</v>
      </c>
    </row>
    <row r="2" spans="1:51" ht="15" customHeight="1" thickTop="1" x14ac:dyDescent="0.35">
      <c r="A2" s="11"/>
      <c r="B2" s="11"/>
      <c r="C2" s="12"/>
      <c r="D2" s="12"/>
      <c r="E2" s="12"/>
      <c r="F2" s="12"/>
      <c r="G2" s="16" t="s">
        <v>108</v>
      </c>
      <c r="H2" s="17"/>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20"/>
      <c r="AN2" s="8"/>
      <c r="AO2" s="9"/>
      <c r="AP2" s="8"/>
      <c r="AQ2" s="8"/>
    </row>
    <row r="3" spans="1:51" ht="41" thickBot="1" x14ac:dyDescent="0.5">
      <c r="A3" s="13" t="s">
        <v>98</v>
      </c>
      <c r="B3" s="13" t="s">
        <v>152</v>
      </c>
      <c r="C3" s="14" t="s">
        <v>465</v>
      </c>
      <c r="D3" s="14" t="s">
        <v>570</v>
      </c>
      <c r="E3" s="14" t="s">
        <v>192</v>
      </c>
      <c r="F3" s="14" t="s">
        <v>466</v>
      </c>
      <c r="G3" s="19">
        <v>2018</v>
      </c>
      <c r="H3" s="15">
        <v>2019</v>
      </c>
      <c r="I3" s="15">
        <v>2020</v>
      </c>
      <c r="J3" s="15">
        <v>2021</v>
      </c>
      <c r="K3" s="15">
        <v>2022</v>
      </c>
      <c r="L3" s="15">
        <v>2023</v>
      </c>
      <c r="M3" s="15">
        <v>2024</v>
      </c>
      <c r="N3" s="15">
        <v>2025</v>
      </c>
      <c r="O3" s="15">
        <v>2026</v>
      </c>
      <c r="P3" s="15">
        <v>2027</v>
      </c>
      <c r="Q3" s="15">
        <v>2028</v>
      </c>
      <c r="R3" s="15">
        <v>2029</v>
      </c>
      <c r="S3" s="15">
        <v>2030</v>
      </c>
      <c r="T3" s="15">
        <v>2031</v>
      </c>
      <c r="U3" s="15">
        <v>2032</v>
      </c>
      <c r="V3" s="15">
        <v>2033</v>
      </c>
      <c r="W3" s="15">
        <v>2034</v>
      </c>
      <c r="X3" s="15">
        <v>2035</v>
      </c>
      <c r="Y3" s="15">
        <v>2036</v>
      </c>
      <c r="Z3" s="15">
        <v>2037</v>
      </c>
      <c r="AA3" s="15">
        <v>2038</v>
      </c>
      <c r="AB3" s="15">
        <v>2039</v>
      </c>
      <c r="AC3" s="15">
        <v>2040</v>
      </c>
      <c r="AD3" s="15">
        <v>2041</v>
      </c>
      <c r="AE3" s="15">
        <v>2042</v>
      </c>
      <c r="AF3" s="15">
        <v>2043</v>
      </c>
      <c r="AG3" s="15">
        <v>2044</v>
      </c>
      <c r="AH3" s="15">
        <v>2045</v>
      </c>
      <c r="AI3" s="15">
        <v>2046</v>
      </c>
      <c r="AJ3" s="15">
        <v>2047</v>
      </c>
      <c r="AK3" s="15">
        <v>2048</v>
      </c>
      <c r="AL3" s="15">
        <v>2049</v>
      </c>
      <c r="AM3" s="21">
        <v>2050</v>
      </c>
      <c r="AN3" s="9"/>
      <c r="AO3" s="648" t="s">
        <v>15</v>
      </c>
      <c r="AP3" s="648"/>
      <c r="AQ3" s="648" t="s">
        <v>33</v>
      </c>
      <c r="AR3" s="648"/>
      <c r="AS3" s="649" t="s">
        <v>11</v>
      </c>
      <c r="AT3" s="649"/>
      <c r="AU3" s="649"/>
      <c r="AV3" s="649"/>
      <c r="AW3" s="649"/>
      <c r="AX3" s="649"/>
      <c r="AY3" s="649"/>
    </row>
    <row r="4" spans="1:51" ht="15.5" thickTop="1" thickBot="1" x14ac:dyDescent="0.4">
      <c r="A4" s="58" t="s">
        <v>198</v>
      </c>
      <c r="B4" s="58" t="s">
        <v>507</v>
      </c>
      <c r="C4" s="89">
        <v>13.7561048736301</v>
      </c>
      <c r="D4" s="60">
        <v>293103872.56811398</v>
      </c>
      <c r="E4" s="55">
        <v>0.74728159041512698</v>
      </c>
      <c r="F4" s="59">
        <v>2881560903.6591201</v>
      </c>
      <c r="G4" s="132"/>
      <c r="H4" s="132"/>
      <c r="I4" s="132"/>
      <c r="J4" s="60">
        <v>219031128.04953301</v>
      </c>
      <c r="K4" s="60">
        <v>218968749.16957101</v>
      </c>
      <c r="L4" s="60">
        <v>218063015.292923</v>
      </c>
      <c r="M4" s="60">
        <v>215456051.93820101</v>
      </c>
      <c r="N4" s="60">
        <v>213997304.37469</v>
      </c>
      <c r="O4" s="60">
        <v>212532547.16940799</v>
      </c>
      <c r="P4" s="60">
        <v>209108561.54858699</v>
      </c>
      <c r="Q4" s="60">
        <v>206261868.698735</v>
      </c>
      <c r="R4" s="60">
        <v>204119070.15616199</v>
      </c>
      <c r="S4" s="60">
        <v>200281276.85968301</v>
      </c>
      <c r="T4" s="60">
        <v>191223738.17656499</v>
      </c>
      <c r="U4" s="60">
        <v>153552893.56890401</v>
      </c>
      <c r="V4" s="60">
        <v>109565796.573222</v>
      </c>
      <c r="W4" s="60">
        <v>101902942.52664299</v>
      </c>
      <c r="X4" s="60">
        <v>97685533.963250101</v>
      </c>
      <c r="Y4" s="60">
        <v>20974970.724330101</v>
      </c>
      <c r="Z4" s="60">
        <v>19802168.990725599</v>
      </c>
      <c r="AA4" s="60">
        <v>18594715.619380601</v>
      </c>
      <c r="AB4" s="60">
        <v>18590203.7665613</v>
      </c>
      <c r="AC4" s="60">
        <v>17937400.905332599</v>
      </c>
      <c r="AD4" s="60">
        <v>3696140.4209490898</v>
      </c>
      <c r="AE4" s="60">
        <v>3696140.4209490898</v>
      </c>
      <c r="AF4" s="60">
        <v>3696140.4209490898</v>
      </c>
      <c r="AG4" s="61">
        <v>1411272.1619319499</v>
      </c>
      <c r="AH4" s="61">
        <v>1411272.1619319499</v>
      </c>
      <c r="AI4" s="61">
        <v>0</v>
      </c>
      <c r="AJ4" s="61">
        <v>0</v>
      </c>
      <c r="AK4" s="61">
        <v>0</v>
      </c>
      <c r="AL4" s="61">
        <v>0</v>
      </c>
      <c r="AM4" s="60">
        <v>0</v>
      </c>
      <c r="AN4" s="8"/>
      <c r="AO4" s="8">
        <f>COUNT(G4:AM4)</f>
        <v>30</v>
      </c>
      <c r="AP4" s="8" t="b">
        <f>AO4=CEILING(C4,1)</f>
        <v>0</v>
      </c>
      <c r="AQ4" s="24">
        <f>G4/D4</f>
        <v>0</v>
      </c>
      <c r="AR4" s="24" t="b">
        <f>ROUND(AQ4,2)=ROUND(E4,2)</f>
        <v>0</v>
      </c>
      <c r="AS4" s="650" t="s">
        <v>34</v>
      </c>
      <c r="AT4" s="650"/>
      <c r="AU4" s="650"/>
      <c r="AV4" s="650"/>
      <c r="AW4" s="650"/>
      <c r="AX4" s="650"/>
      <c r="AY4" s="650"/>
    </row>
    <row r="5" spans="1:51" s="315" customFormat="1" ht="15" thickBot="1" x14ac:dyDescent="0.4">
      <c r="A5" s="65" t="s">
        <v>198</v>
      </c>
      <c r="B5" s="65" t="s">
        <v>442</v>
      </c>
      <c r="C5" s="93">
        <v>11.246085474299299</v>
      </c>
      <c r="D5" s="66">
        <v>269381913.05046999</v>
      </c>
      <c r="E5" s="95">
        <v>0.76333374907329399</v>
      </c>
      <c r="F5" s="67">
        <v>2046609041.54</v>
      </c>
      <c r="G5" s="133"/>
      <c r="H5" s="133"/>
      <c r="I5" s="133"/>
      <c r="J5" s="66">
        <v>205628305.621351</v>
      </c>
      <c r="K5" s="66">
        <v>205628305.621351</v>
      </c>
      <c r="L5" s="66">
        <v>205628305.621351</v>
      </c>
      <c r="M5" s="66">
        <v>205628305.621351</v>
      </c>
      <c r="N5" s="66">
        <v>153913771.285806</v>
      </c>
      <c r="O5" s="66">
        <v>148333241.81868801</v>
      </c>
      <c r="P5" s="66">
        <v>145626215.83480701</v>
      </c>
      <c r="Q5" s="66">
        <v>116519955.004017</v>
      </c>
      <c r="R5" s="66">
        <v>116469814.539626</v>
      </c>
      <c r="S5" s="66">
        <v>105535834.928342</v>
      </c>
      <c r="T5" s="66">
        <v>95096158.627060398</v>
      </c>
      <c r="U5" s="66">
        <v>87314960.370165795</v>
      </c>
      <c r="V5" s="66">
        <v>87131316.554251701</v>
      </c>
      <c r="W5" s="66">
        <v>86512236.350495905</v>
      </c>
      <c r="X5" s="66">
        <v>81642313.741340205</v>
      </c>
      <c r="Y5" s="66">
        <v>0</v>
      </c>
      <c r="Z5" s="66">
        <v>0</v>
      </c>
      <c r="AA5" s="66">
        <v>0</v>
      </c>
      <c r="AB5" s="66">
        <v>0</v>
      </c>
      <c r="AC5" s="66">
        <v>0</v>
      </c>
      <c r="AD5" s="66">
        <v>0</v>
      </c>
      <c r="AE5" s="66">
        <v>0</v>
      </c>
      <c r="AF5" s="66">
        <v>0</v>
      </c>
      <c r="AG5" s="68">
        <v>0</v>
      </c>
      <c r="AH5" s="68">
        <v>0</v>
      </c>
      <c r="AI5" s="68">
        <v>0</v>
      </c>
      <c r="AJ5" s="68">
        <v>0</v>
      </c>
      <c r="AK5" s="68">
        <v>0</v>
      </c>
      <c r="AL5" s="68">
        <v>0</v>
      </c>
      <c r="AM5" s="66">
        <v>0</v>
      </c>
      <c r="AN5" s="8"/>
      <c r="AO5" s="8"/>
      <c r="AP5" s="8"/>
      <c r="AQ5" s="24"/>
      <c r="AR5" s="24"/>
      <c r="AS5" s="487"/>
      <c r="AT5" s="487"/>
      <c r="AU5" s="487"/>
      <c r="AV5" s="487"/>
      <c r="AW5" s="487"/>
      <c r="AX5" s="487"/>
      <c r="AY5" s="487"/>
    </row>
    <row r="6" spans="1:51" s="315" customFormat="1" ht="15" thickBot="1" x14ac:dyDescent="0.4">
      <c r="A6" s="65" t="s">
        <v>198</v>
      </c>
      <c r="B6" s="65" t="s">
        <v>542</v>
      </c>
      <c r="C6" s="93">
        <v>12.488321123612799</v>
      </c>
      <c r="D6" s="66">
        <v>222829653.00020999</v>
      </c>
      <c r="E6" s="95">
        <v>0.970244042114771</v>
      </c>
      <c r="F6" s="67">
        <v>2476947097.0984702</v>
      </c>
      <c r="G6" s="133"/>
      <c r="H6" s="133"/>
      <c r="I6" s="133"/>
      <c r="J6" s="66">
        <v>216199143.22995499</v>
      </c>
      <c r="K6" s="66">
        <v>216071758.05804801</v>
      </c>
      <c r="L6" s="66">
        <v>214495996.62895799</v>
      </c>
      <c r="M6" s="66">
        <v>207264016.765818</v>
      </c>
      <c r="N6" s="66">
        <v>196098879.234083</v>
      </c>
      <c r="O6" s="66">
        <v>189681441.96683699</v>
      </c>
      <c r="P6" s="66">
        <v>187439622.43284401</v>
      </c>
      <c r="Q6" s="66">
        <v>185503224.63398501</v>
      </c>
      <c r="R6" s="66">
        <v>184577889.42374599</v>
      </c>
      <c r="S6" s="66">
        <v>178745379.933575</v>
      </c>
      <c r="T6" s="66">
        <v>157656390.226937</v>
      </c>
      <c r="U6" s="66">
        <v>126542973.641219</v>
      </c>
      <c r="V6" s="66">
        <v>79714058.413957506</v>
      </c>
      <c r="W6" s="66">
        <v>70640721.274482995</v>
      </c>
      <c r="X6" s="66">
        <v>66128941.709015697</v>
      </c>
      <c r="Y6" s="66">
        <v>37331.904999999999</v>
      </c>
      <c r="Z6" s="66">
        <v>37331.904999999999</v>
      </c>
      <c r="AA6" s="66">
        <v>37331.904999999999</v>
      </c>
      <c r="AB6" s="66">
        <v>37331.904999999999</v>
      </c>
      <c r="AC6" s="66">
        <v>37331.904999999999</v>
      </c>
      <c r="AD6" s="66">
        <v>0</v>
      </c>
      <c r="AE6" s="66">
        <v>0</v>
      </c>
      <c r="AF6" s="66">
        <v>0</v>
      </c>
      <c r="AG6" s="68">
        <v>0</v>
      </c>
      <c r="AH6" s="68">
        <v>0</v>
      </c>
      <c r="AI6" s="68">
        <v>0</v>
      </c>
      <c r="AJ6" s="68">
        <v>0</v>
      </c>
      <c r="AK6" s="68">
        <v>0</v>
      </c>
      <c r="AL6" s="68">
        <v>0</v>
      </c>
      <c r="AM6" s="66">
        <v>0</v>
      </c>
      <c r="AN6" s="8"/>
      <c r="AO6" s="8"/>
      <c r="AP6" s="8"/>
      <c r="AQ6" s="24"/>
      <c r="AR6" s="24"/>
      <c r="AS6" s="487"/>
      <c r="AT6" s="487"/>
      <c r="AU6" s="487"/>
      <c r="AV6" s="487"/>
      <c r="AW6" s="487"/>
      <c r="AX6" s="487"/>
      <c r="AY6" s="487"/>
    </row>
    <row r="7" spans="1:51" s="315" customFormat="1" ht="15" thickBot="1" x14ac:dyDescent="0.4">
      <c r="A7" s="65" t="s">
        <v>198</v>
      </c>
      <c r="B7" s="65" t="s">
        <v>158</v>
      </c>
      <c r="C7" s="93">
        <v>19.974185451619299</v>
      </c>
      <c r="D7" s="66">
        <v>54194123.2507746</v>
      </c>
      <c r="E7" s="95">
        <v>0.86460592706537898</v>
      </c>
      <c r="F7" s="67">
        <v>897929009.97896695</v>
      </c>
      <c r="G7" s="133"/>
      <c r="H7" s="133"/>
      <c r="I7" s="133"/>
      <c r="J7" s="66">
        <v>46856560.174731404</v>
      </c>
      <c r="K7" s="66">
        <v>46856560.174731404</v>
      </c>
      <c r="L7" s="66">
        <v>46856560.174731404</v>
      </c>
      <c r="M7" s="66">
        <v>44617206.875074297</v>
      </c>
      <c r="N7" s="66">
        <v>44617206.875074297</v>
      </c>
      <c r="O7" s="66">
        <v>44617206.875074297</v>
      </c>
      <c r="P7" s="66">
        <v>44617206.875074297</v>
      </c>
      <c r="Q7" s="66">
        <v>44617206.875074297</v>
      </c>
      <c r="R7" s="66">
        <v>44617206.875074297</v>
      </c>
      <c r="S7" s="66">
        <v>44617206.875074297</v>
      </c>
      <c r="T7" s="66">
        <v>44617206.875074297</v>
      </c>
      <c r="U7" s="66">
        <v>44617206.875074297</v>
      </c>
      <c r="V7" s="66">
        <v>44617206.875074297</v>
      </c>
      <c r="W7" s="66">
        <v>44617206.875074297</v>
      </c>
      <c r="X7" s="66">
        <v>44617206.875074297</v>
      </c>
      <c r="Y7" s="66">
        <v>44617206.875074297</v>
      </c>
      <c r="Z7" s="66">
        <v>44617206.875074297</v>
      </c>
      <c r="AA7" s="66">
        <v>44617206.875074297</v>
      </c>
      <c r="AB7" s="66">
        <v>44617206.875074297</v>
      </c>
      <c r="AC7" s="66">
        <v>43484019.453584202</v>
      </c>
      <c r="AD7" s="66">
        <v>0</v>
      </c>
      <c r="AE7" s="66">
        <v>0</v>
      </c>
      <c r="AF7" s="66">
        <v>0</v>
      </c>
      <c r="AG7" s="68">
        <v>0</v>
      </c>
      <c r="AH7" s="68">
        <v>0</v>
      </c>
      <c r="AI7" s="68">
        <v>0</v>
      </c>
      <c r="AJ7" s="68">
        <v>0</v>
      </c>
      <c r="AK7" s="68">
        <v>0</v>
      </c>
      <c r="AL7" s="68">
        <v>0</v>
      </c>
      <c r="AM7" s="66">
        <v>0</v>
      </c>
      <c r="AN7" s="8"/>
      <c r="AO7" s="8"/>
      <c r="AP7" s="8"/>
      <c r="AQ7" s="24"/>
      <c r="AR7" s="24"/>
      <c r="AS7" s="487"/>
      <c r="AT7" s="487"/>
      <c r="AU7" s="487"/>
      <c r="AV7" s="487"/>
      <c r="AW7" s="487"/>
      <c r="AX7" s="487"/>
      <c r="AY7" s="487"/>
    </row>
    <row r="8" spans="1:51" s="315" customFormat="1" ht="15" thickBot="1" x14ac:dyDescent="0.4">
      <c r="A8" s="65" t="s">
        <v>198</v>
      </c>
      <c r="B8" s="65" t="s">
        <v>584</v>
      </c>
      <c r="C8" s="93">
        <v>7.5827302646459698</v>
      </c>
      <c r="D8" s="66">
        <v>53893792.770416997</v>
      </c>
      <c r="E8" s="95">
        <v>0.81283301661581997</v>
      </c>
      <c r="F8" s="67">
        <v>326008697.472561</v>
      </c>
      <c r="G8" s="133"/>
      <c r="H8" s="133"/>
      <c r="I8" s="133"/>
      <c r="J8" s="66">
        <v>43806654.154445902</v>
      </c>
      <c r="K8" s="66">
        <v>43806654.154445902</v>
      </c>
      <c r="L8" s="66">
        <v>43806654.154445902</v>
      </c>
      <c r="M8" s="66">
        <v>27207699.3821414</v>
      </c>
      <c r="N8" s="66">
        <v>27207699.3821414</v>
      </c>
      <c r="O8" s="66">
        <v>15595991.400885999</v>
      </c>
      <c r="P8" s="66">
        <v>15595991.400885999</v>
      </c>
      <c r="Q8" s="66">
        <v>15595991.400885999</v>
      </c>
      <c r="R8" s="66">
        <v>15574567.707912801</v>
      </c>
      <c r="S8" s="66">
        <v>15574567.707912801</v>
      </c>
      <c r="T8" s="66">
        <v>14605876.615374399</v>
      </c>
      <c r="U8" s="66">
        <v>14605876.615374399</v>
      </c>
      <c r="V8" s="66">
        <v>14605876.615374399</v>
      </c>
      <c r="W8" s="66">
        <v>3054243.4243978201</v>
      </c>
      <c r="X8" s="66">
        <v>3054243.4243978201</v>
      </c>
      <c r="Y8" s="66">
        <v>2513006.8737182901</v>
      </c>
      <c r="Z8" s="66">
        <v>2513006.8737182901</v>
      </c>
      <c r="AA8" s="66">
        <v>2408481.8956500501</v>
      </c>
      <c r="AB8" s="66">
        <v>2303956.9175817999</v>
      </c>
      <c r="AC8" s="66">
        <v>2303956.9175817999</v>
      </c>
      <c r="AD8" s="66">
        <v>89233.484429001604</v>
      </c>
      <c r="AE8" s="66">
        <v>89233.484429001604</v>
      </c>
      <c r="AF8" s="66">
        <v>89233.484429001604</v>
      </c>
      <c r="AG8" s="68">
        <v>0</v>
      </c>
      <c r="AH8" s="68">
        <v>0</v>
      </c>
      <c r="AI8" s="68">
        <v>0</v>
      </c>
      <c r="AJ8" s="68">
        <v>0</v>
      </c>
      <c r="AK8" s="68">
        <v>0</v>
      </c>
      <c r="AL8" s="68">
        <v>0</v>
      </c>
      <c r="AM8" s="66">
        <v>0</v>
      </c>
      <c r="AN8" s="8"/>
      <c r="AO8" s="8"/>
      <c r="AP8" s="8"/>
      <c r="AQ8" s="24"/>
      <c r="AR8" s="24"/>
      <c r="AS8" s="487"/>
      <c r="AT8" s="487"/>
      <c r="AU8" s="487"/>
      <c r="AV8" s="487"/>
      <c r="AW8" s="487"/>
      <c r="AX8" s="487"/>
      <c r="AY8" s="487"/>
    </row>
    <row r="9" spans="1:51" s="315" customFormat="1" ht="15" thickBot="1" x14ac:dyDescent="0.4">
      <c r="A9" s="65" t="s">
        <v>198</v>
      </c>
      <c r="B9" s="65" t="s">
        <v>585</v>
      </c>
      <c r="C9" s="93">
        <v>7.8951383927543901</v>
      </c>
      <c r="D9" s="66">
        <v>45838182.815605097</v>
      </c>
      <c r="E9" s="95">
        <v>0.96941717385976101</v>
      </c>
      <c r="F9" s="67">
        <v>350028406.672589</v>
      </c>
      <c r="G9" s="133"/>
      <c r="H9" s="133"/>
      <c r="I9" s="133"/>
      <c r="J9" s="66">
        <v>44436321.639970899</v>
      </c>
      <c r="K9" s="66">
        <v>44436321.639970899</v>
      </c>
      <c r="L9" s="66">
        <v>44436321.639970899</v>
      </c>
      <c r="M9" s="66">
        <v>44436321.639970899</v>
      </c>
      <c r="N9" s="66">
        <v>44436321.639970899</v>
      </c>
      <c r="O9" s="66">
        <v>44436321.639970899</v>
      </c>
      <c r="P9" s="66">
        <v>44436321.639970899</v>
      </c>
      <c r="Q9" s="66">
        <v>27382831.365257598</v>
      </c>
      <c r="R9" s="66">
        <v>11591323.8275353</v>
      </c>
      <c r="S9" s="66">
        <v>0</v>
      </c>
      <c r="T9" s="66">
        <v>0</v>
      </c>
      <c r="U9" s="66">
        <v>0</v>
      </c>
      <c r="V9" s="66">
        <v>0</v>
      </c>
      <c r="W9" s="66">
        <v>0</v>
      </c>
      <c r="X9" s="66">
        <v>0</v>
      </c>
      <c r="Y9" s="66">
        <v>0</v>
      </c>
      <c r="Z9" s="66">
        <v>0</v>
      </c>
      <c r="AA9" s="66">
        <v>0</v>
      </c>
      <c r="AB9" s="66">
        <v>0</v>
      </c>
      <c r="AC9" s="66">
        <v>0</v>
      </c>
      <c r="AD9" s="66">
        <v>0</v>
      </c>
      <c r="AE9" s="66">
        <v>0</v>
      </c>
      <c r="AF9" s="66">
        <v>0</v>
      </c>
      <c r="AG9" s="68">
        <v>0</v>
      </c>
      <c r="AH9" s="68">
        <v>0</v>
      </c>
      <c r="AI9" s="68">
        <v>0</v>
      </c>
      <c r="AJ9" s="68">
        <v>0</v>
      </c>
      <c r="AK9" s="68">
        <v>0</v>
      </c>
      <c r="AL9" s="68">
        <v>0</v>
      </c>
      <c r="AM9" s="66">
        <v>0</v>
      </c>
      <c r="AN9" s="8"/>
      <c r="AO9" s="8"/>
      <c r="AP9" s="8"/>
      <c r="AQ9" s="24"/>
      <c r="AR9" s="24"/>
      <c r="AS9" s="487"/>
      <c r="AT9" s="487"/>
      <c r="AU9" s="487"/>
      <c r="AV9" s="487"/>
      <c r="AW9" s="487"/>
      <c r="AX9" s="487"/>
      <c r="AY9" s="487"/>
    </row>
    <row r="10" spans="1:51" s="315" customFormat="1" ht="15" thickBot="1" x14ac:dyDescent="0.4">
      <c r="A10" s="65" t="s">
        <v>198</v>
      </c>
      <c r="B10" s="65" t="s">
        <v>586</v>
      </c>
      <c r="C10" s="93">
        <v>7</v>
      </c>
      <c r="D10" s="66">
        <v>34145567.6705584</v>
      </c>
      <c r="E10" s="95">
        <v>1</v>
      </c>
      <c r="F10" s="67">
        <v>239018973.69390899</v>
      </c>
      <c r="G10" s="133"/>
      <c r="H10" s="133"/>
      <c r="I10" s="133"/>
      <c r="J10" s="66">
        <v>34145567.6705584</v>
      </c>
      <c r="K10" s="66">
        <v>34145567.6705584</v>
      </c>
      <c r="L10" s="66">
        <v>34145567.6705584</v>
      </c>
      <c r="M10" s="66">
        <v>34145567.6705584</v>
      </c>
      <c r="N10" s="66">
        <v>34145567.6705584</v>
      </c>
      <c r="O10" s="66">
        <v>34145567.6705584</v>
      </c>
      <c r="P10" s="66">
        <v>34145567.6705584</v>
      </c>
      <c r="Q10" s="66">
        <v>0</v>
      </c>
      <c r="R10" s="66">
        <v>0</v>
      </c>
      <c r="S10" s="66">
        <v>0</v>
      </c>
      <c r="T10" s="66">
        <v>0</v>
      </c>
      <c r="U10" s="66">
        <v>0</v>
      </c>
      <c r="V10" s="66">
        <v>0</v>
      </c>
      <c r="W10" s="66">
        <v>0</v>
      </c>
      <c r="X10" s="66">
        <v>0</v>
      </c>
      <c r="Y10" s="66">
        <v>0</v>
      </c>
      <c r="Z10" s="66">
        <v>0</v>
      </c>
      <c r="AA10" s="66">
        <v>0</v>
      </c>
      <c r="AB10" s="66">
        <v>0</v>
      </c>
      <c r="AC10" s="66">
        <v>0</v>
      </c>
      <c r="AD10" s="66">
        <v>0</v>
      </c>
      <c r="AE10" s="66">
        <v>0</v>
      </c>
      <c r="AF10" s="66">
        <v>0</v>
      </c>
      <c r="AG10" s="68">
        <v>0</v>
      </c>
      <c r="AH10" s="68">
        <v>0</v>
      </c>
      <c r="AI10" s="68">
        <v>0</v>
      </c>
      <c r="AJ10" s="68">
        <v>0</v>
      </c>
      <c r="AK10" s="68">
        <v>0</v>
      </c>
      <c r="AL10" s="68">
        <v>0</v>
      </c>
      <c r="AM10" s="66">
        <v>0</v>
      </c>
      <c r="AN10" s="8"/>
      <c r="AO10" s="8"/>
      <c r="AP10" s="8"/>
      <c r="AQ10" s="24"/>
      <c r="AR10" s="24"/>
      <c r="AS10" s="487"/>
      <c r="AT10" s="487"/>
      <c r="AU10" s="487"/>
      <c r="AV10" s="487"/>
      <c r="AW10" s="487"/>
      <c r="AX10" s="487"/>
      <c r="AY10" s="487"/>
    </row>
    <row r="11" spans="1:51" s="315" customFormat="1" ht="15" thickBot="1" x14ac:dyDescent="0.4">
      <c r="A11" s="65" t="s">
        <v>198</v>
      </c>
      <c r="B11" s="65" t="s">
        <v>538</v>
      </c>
      <c r="C11" s="93">
        <v>17.399999999999999</v>
      </c>
      <c r="D11" s="66">
        <v>29881254.4588544</v>
      </c>
      <c r="E11" s="95">
        <v>0.52999999999999903</v>
      </c>
      <c r="F11" s="67">
        <v>275564928.619555</v>
      </c>
      <c r="G11" s="133"/>
      <c r="H11" s="133"/>
      <c r="I11" s="133"/>
      <c r="J11" s="66">
        <v>15837064.8631928</v>
      </c>
      <c r="K11" s="66">
        <v>15837064.8631928</v>
      </c>
      <c r="L11" s="66">
        <v>15837064.8631928</v>
      </c>
      <c r="M11" s="66">
        <v>15837064.8631928</v>
      </c>
      <c r="N11" s="66">
        <v>15837064.8631928</v>
      </c>
      <c r="O11" s="66">
        <v>15837064.8631928</v>
      </c>
      <c r="P11" s="66">
        <v>15837064.8631928</v>
      </c>
      <c r="Q11" s="66">
        <v>15837064.8631928</v>
      </c>
      <c r="R11" s="66">
        <v>15837064.8631928</v>
      </c>
      <c r="S11" s="66">
        <v>15837064.8631928</v>
      </c>
      <c r="T11" s="66">
        <v>15837064.8631928</v>
      </c>
      <c r="U11" s="66">
        <v>15837064.8631928</v>
      </c>
      <c r="V11" s="66">
        <v>15837064.8631928</v>
      </c>
      <c r="W11" s="66">
        <v>15837064.8631928</v>
      </c>
      <c r="X11" s="66">
        <v>15837064.8631928</v>
      </c>
      <c r="Y11" s="66">
        <v>15837064.8631928</v>
      </c>
      <c r="Z11" s="66">
        <v>15837064.8631928</v>
      </c>
      <c r="AA11" s="66">
        <v>6334825.9452771302</v>
      </c>
      <c r="AB11" s="66">
        <v>0</v>
      </c>
      <c r="AC11" s="66">
        <v>0</v>
      </c>
      <c r="AD11" s="66">
        <v>0</v>
      </c>
      <c r="AE11" s="66">
        <v>0</v>
      </c>
      <c r="AF11" s="66">
        <v>0</v>
      </c>
      <c r="AG11" s="68">
        <v>0</v>
      </c>
      <c r="AH11" s="68">
        <v>0</v>
      </c>
      <c r="AI11" s="68">
        <v>0</v>
      </c>
      <c r="AJ11" s="68">
        <v>0</v>
      </c>
      <c r="AK11" s="68">
        <v>0</v>
      </c>
      <c r="AL11" s="68">
        <v>0</v>
      </c>
      <c r="AM11" s="66">
        <v>0</v>
      </c>
      <c r="AN11" s="8"/>
      <c r="AO11" s="8"/>
      <c r="AP11" s="8"/>
      <c r="AQ11" s="24"/>
      <c r="AR11" s="24"/>
      <c r="AS11" s="487"/>
      <c r="AT11" s="487"/>
      <c r="AU11" s="487"/>
      <c r="AV11" s="487"/>
      <c r="AW11" s="487"/>
      <c r="AX11" s="487"/>
      <c r="AY11" s="487"/>
    </row>
    <row r="12" spans="1:51" s="315" customFormat="1" ht="15" thickBot="1" x14ac:dyDescent="0.4">
      <c r="A12" s="65" t="s">
        <v>198</v>
      </c>
      <c r="B12" s="65" t="s">
        <v>446</v>
      </c>
      <c r="C12" s="93">
        <v>3.9124526954864902</v>
      </c>
      <c r="D12" s="66">
        <v>2339215.8334040102</v>
      </c>
      <c r="E12" s="95">
        <v>0.93999999999999895</v>
      </c>
      <c r="F12" s="67">
        <v>8602947.0151626207</v>
      </c>
      <c r="G12" s="133"/>
      <c r="H12" s="133"/>
      <c r="I12" s="133"/>
      <c r="J12" s="66">
        <v>2198862.8833997701</v>
      </c>
      <c r="K12" s="66">
        <v>2198862.8833997701</v>
      </c>
      <c r="L12" s="66">
        <v>2100051.36094615</v>
      </c>
      <c r="M12" s="66">
        <v>1488903.29334249</v>
      </c>
      <c r="N12" s="66">
        <v>615038.73273873702</v>
      </c>
      <c r="O12" s="66">
        <v>1227.86133570631</v>
      </c>
      <c r="P12" s="66">
        <v>0</v>
      </c>
      <c r="Q12" s="66">
        <v>0</v>
      </c>
      <c r="R12" s="66">
        <v>0</v>
      </c>
      <c r="S12" s="66">
        <v>0</v>
      </c>
      <c r="T12" s="66">
        <v>0</v>
      </c>
      <c r="U12" s="66">
        <v>0</v>
      </c>
      <c r="V12" s="66">
        <v>0</v>
      </c>
      <c r="W12" s="66">
        <v>0</v>
      </c>
      <c r="X12" s="66">
        <v>0</v>
      </c>
      <c r="Y12" s="66">
        <v>0</v>
      </c>
      <c r="Z12" s="66">
        <v>0</v>
      </c>
      <c r="AA12" s="66">
        <v>0</v>
      </c>
      <c r="AB12" s="66">
        <v>0</v>
      </c>
      <c r="AC12" s="66">
        <v>0</v>
      </c>
      <c r="AD12" s="66">
        <v>0</v>
      </c>
      <c r="AE12" s="66">
        <v>0</v>
      </c>
      <c r="AF12" s="66">
        <v>0</v>
      </c>
      <c r="AG12" s="68">
        <v>0</v>
      </c>
      <c r="AH12" s="68">
        <v>0</v>
      </c>
      <c r="AI12" s="68">
        <v>0</v>
      </c>
      <c r="AJ12" s="68">
        <v>0</v>
      </c>
      <c r="AK12" s="68">
        <v>0</v>
      </c>
      <c r="AL12" s="68">
        <v>0</v>
      </c>
      <c r="AM12" s="66">
        <v>0</v>
      </c>
      <c r="AN12" s="8"/>
      <c r="AO12" s="8"/>
      <c r="AP12" s="8"/>
      <c r="AQ12" s="24"/>
      <c r="AR12" s="24"/>
      <c r="AS12" s="487"/>
      <c r="AT12" s="487"/>
      <c r="AU12" s="487"/>
      <c r="AV12" s="487"/>
      <c r="AW12" s="487"/>
      <c r="AX12" s="487"/>
      <c r="AY12" s="487"/>
    </row>
    <row r="13" spans="1:51" s="315" customFormat="1" ht="15" thickBot="1" x14ac:dyDescent="0.4">
      <c r="A13" s="65" t="s">
        <v>97</v>
      </c>
      <c r="B13" s="65" t="s">
        <v>587</v>
      </c>
      <c r="C13" s="93">
        <v>10.8748421932127</v>
      </c>
      <c r="D13" s="66">
        <v>318243559.25599998</v>
      </c>
      <c r="E13" s="95">
        <v>0.555252359667884</v>
      </c>
      <c r="F13" s="67">
        <v>1431751245.7383399</v>
      </c>
      <c r="G13" s="133"/>
      <c r="H13" s="133"/>
      <c r="I13" s="133"/>
      <c r="J13" s="66">
        <v>176705487.22600001</v>
      </c>
      <c r="K13" s="66">
        <v>176705487.22600001</v>
      </c>
      <c r="L13" s="66">
        <v>176705487.22600001</v>
      </c>
      <c r="M13" s="66">
        <v>176705487.22600001</v>
      </c>
      <c r="N13" s="66">
        <v>106182643.82671601</v>
      </c>
      <c r="O13" s="66">
        <v>100982131.211077</v>
      </c>
      <c r="P13" s="66">
        <v>99864579.765831798</v>
      </c>
      <c r="Q13" s="66">
        <v>97978163.141310096</v>
      </c>
      <c r="R13" s="66">
        <v>92561324.690535903</v>
      </c>
      <c r="S13" s="66">
        <v>92289418.762625501</v>
      </c>
      <c r="T13" s="66">
        <v>27404531.469599999</v>
      </c>
      <c r="U13" s="66">
        <v>27404531.469599999</v>
      </c>
      <c r="V13" s="66">
        <v>27404531.469599999</v>
      </c>
      <c r="W13" s="66">
        <v>27404531.469599999</v>
      </c>
      <c r="X13" s="66">
        <v>25452909.557847101</v>
      </c>
      <c r="Y13" s="66">
        <v>0</v>
      </c>
      <c r="Z13" s="66">
        <v>0</v>
      </c>
      <c r="AA13" s="66">
        <v>0</v>
      </c>
      <c r="AB13" s="66">
        <v>0</v>
      </c>
      <c r="AC13" s="66">
        <v>0</v>
      </c>
      <c r="AD13" s="66">
        <v>0</v>
      </c>
      <c r="AE13" s="66">
        <v>0</v>
      </c>
      <c r="AF13" s="66">
        <v>0</v>
      </c>
      <c r="AG13" s="68">
        <v>0</v>
      </c>
      <c r="AH13" s="68">
        <v>0</v>
      </c>
      <c r="AI13" s="68">
        <v>0</v>
      </c>
      <c r="AJ13" s="68">
        <v>0</v>
      </c>
      <c r="AK13" s="68">
        <v>0</v>
      </c>
      <c r="AL13" s="68">
        <v>0</v>
      </c>
      <c r="AM13" s="66">
        <v>0</v>
      </c>
      <c r="AN13" s="8"/>
      <c r="AO13" s="8"/>
      <c r="AP13" s="8"/>
      <c r="AQ13" s="24"/>
      <c r="AR13" s="24"/>
      <c r="AS13" s="487"/>
      <c r="AT13" s="487"/>
      <c r="AU13" s="487"/>
      <c r="AV13" s="487"/>
      <c r="AW13" s="487"/>
      <c r="AX13" s="487"/>
      <c r="AY13" s="487"/>
    </row>
    <row r="14" spans="1:51" s="315" customFormat="1" ht="15" thickBot="1" x14ac:dyDescent="0.4">
      <c r="A14" s="65" t="s">
        <v>97</v>
      </c>
      <c r="B14" s="65" t="s">
        <v>267</v>
      </c>
      <c r="C14" s="93">
        <v>10.0850018388017</v>
      </c>
      <c r="D14" s="66">
        <v>56668075.741991803</v>
      </c>
      <c r="E14" s="95">
        <v>0.791959068151045</v>
      </c>
      <c r="F14" s="67">
        <v>451471933.78473502</v>
      </c>
      <c r="G14" s="133"/>
      <c r="H14" s="133"/>
      <c r="I14" s="133"/>
      <c r="J14" s="66">
        <v>44878796.458540604</v>
      </c>
      <c r="K14" s="66">
        <v>44878796.458540604</v>
      </c>
      <c r="L14" s="66">
        <v>44878796.458540604</v>
      </c>
      <c r="M14" s="66">
        <v>44878796.458540604</v>
      </c>
      <c r="N14" s="66">
        <v>44878796.458540604</v>
      </c>
      <c r="O14" s="66">
        <v>44878796.458540604</v>
      </c>
      <c r="P14" s="66">
        <v>44878796.458540604</v>
      </c>
      <c r="Q14" s="66">
        <v>31492870.8110612</v>
      </c>
      <c r="R14" s="66">
        <v>31492870.8110612</v>
      </c>
      <c r="S14" s="66">
        <v>29748578.461061198</v>
      </c>
      <c r="T14" s="66">
        <v>29674545.0546562</v>
      </c>
      <c r="U14" s="66">
        <v>4999895.8613542002</v>
      </c>
      <c r="V14" s="66">
        <v>2660735.4762033299</v>
      </c>
      <c r="W14" s="66">
        <v>2660735.4762033299</v>
      </c>
      <c r="X14" s="66">
        <v>1457002.3346754101</v>
      </c>
      <c r="Y14" s="66">
        <v>1457002.3346754101</v>
      </c>
      <c r="Z14" s="66">
        <v>1331485.2480000099</v>
      </c>
      <c r="AA14" s="66">
        <v>130115.598000008</v>
      </c>
      <c r="AB14" s="66">
        <v>130115.598000008</v>
      </c>
      <c r="AC14" s="66">
        <v>28135.17</v>
      </c>
      <c r="AD14" s="66">
        <v>28135.17</v>
      </c>
      <c r="AE14" s="66">
        <v>28135.17</v>
      </c>
      <c r="AF14" s="66">
        <v>0</v>
      </c>
      <c r="AG14" s="68">
        <v>0</v>
      </c>
      <c r="AH14" s="68">
        <v>0</v>
      </c>
      <c r="AI14" s="68">
        <v>0</v>
      </c>
      <c r="AJ14" s="68">
        <v>0</v>
      </c>
      <c r="AK14" s="68">
        <v>0</v>
      </c>
      <c r="AL14" s="68">
        <v>0</v>
      </c>
      <c r="AM14" s="66">
        <v>0</v>
      </c>
      <c r="AN14" s="8"/>
      <c r="AO14" s="8"/>
      <c r="AP14" s="8"/>
      <c r="AQ14" s="24"/>
      <c r="AR14" s="24"/>
      <c r="AS14" s="487"/>
      <c r="AT14" s="487"/>
      <c r="AU14" s="487"/>
      <c r="AV14" s="487"/>
      <c r="AW14" s="487"/>
      <c r="AX14" s="487"/>
      <c r="AY14" s="487"/>
    </row>
    <row r="15" spans="1:51" s="315" customFormat="1" ht="15" thickBot="1" x14ac:dyDescent="0.4">
      <c r="A15" s="65" t="s">
        <v>97</v>
      </c>
      <c r="B15" s="65" t="s">
        <v>589</v>
      </c>
      <c r="C15" s="93">
        <v>9.6597924905184307</v>
      </c>
      <c r="D15" s="66">
        <v>16921455.886321601</v>
      </c>
      <c r="E15" s="95">
        <v>0.84190519621484405</v>
      </c>
      <c r="F15" s="67">
        <v>100823485.764571</v>
      </c>
      <c r="G15" s="133"/>
      <c r="H15" s="133"/>
      <c r="I15" s="133"/>
      <c r="J15" s="66">
        <v>14246261.6382144</v>
      </c>
      <c r="K15" s="66">
        <v>14246261.6382144</v>
      </c>
      <c r="L15" s="66">
        <v>14246261.6382144</v>
      </c>
      <c r="M15" s="66">
        <v>14246261.6382144</v>
      </c>
      <c r="N15" s="66">
        <v>7639577.2900786502</v>
      </c>
      <c r="O15" s="66">
        <v>7639577.2900786502</v>
      </c>
      <c r="P15" s="66">
        <v>7561667.6202565897</v>
      </c>
      <c r="Q15" s="66">
        <v>6694189.87285804</v>
      </c>
      <c r="R15" s="66">
        <v>6321933.3534309398</v>
      </c>
      <c r="S15" s="66">
        <v>6321933.3534309398</v>
      </c>
      <c r="T15" s="66">
        <v>520708.96955560503</v>
      </c>
      <c r="U15" s="66">
        <v>229422.05856730201</v>
      </c>
      <c r="V15" s="66">
        <v>229422.05856730201</v>
      </c>
      <c r="W15" s="66">
        <v>229422.05856730201</v>
      </c>
      <c r="X15" s="66">
        <v>229422.05856730201</v>
      </c>
      <c r="Y15" s="66">
        <v>221163.22775448501</v>
      </c>
      <c r="Z15" s="66">
        <v>0</v>
      </c>
      <c r="AA15" s="66">
        <v>0</v>
      </c>
      <c r="AB15" s="66">
        <v>0</v>
      </c>
      <c r="AC15" s="66">
        <v>0</v>
      </c>
      <c r="AD15" s="66">
        <v>0</v>
      </c>
      <c r="AE15" s="66">
        <v>0</v>
      </c>
      <c r="AF15" s="66">
        <v>0</v>
      </c>
      <c r="AG15" s="68">
        <v>0</v>
      </c>
      <c r="AH15" s="68">
        <v>0</v>
      </c>
      <c r="AI15" s="68">
        <v>0</v>
      </c>
      <c r="AJ15" s="68">
        <v>0</v>
      </c>
      <c r="AK15" s="68">
        <v>0</v>
      </c>
      <c r="AL15" s="68">
        <v>0</v>
      </c>
      <c r="AM15" s="66">
        <v>0</v>
      </c>
      <c r="AN15" s="8"/>
      <c r="AO15" s="8"/>
      <c r="AP15" s="8"/>
      <c r="AQ15" s="24"/>
      <c r="AR15" s="24"/>
      <c r="AS15" s="487"/>
      <c r="AT15" s="487"/>
      <c r="AU15" s="487"/>
      <c r="AV15" s="487"/>
      <c r="AW15" s="487"/>
      <c r="AX15" s="487"/>
      <c r="AY15" s="487"/>
    </row>
    <row r="16" spans="1:51" s="315" customFormat="1" ht="15" thickBot="1" x14ac:dyDescent="0.4">
      <c r="A16" s="65" t="s">
        <v>97</v>
      </c>
      <c r="B16" s="65" t="s">
        <v>590</v>
      </c>
      <c r="C16" s="93">
        <v>8.1272676114708897</v>
      </c>
      <c r="D16" s="66">
        <v>9369021.8730801102</v>
      </c>
      <c r="E16" s="95">
        <v>0.86682325383005598</v>
      </c>
      <c r="F16" s="67">
        <v>60268958.936925501</v>
      </c>
      <c r="G16" s="133"/>
      <c r="H16" s="133"/>
      <c r="I16" s="133"/>
      <c r="J16" s="66">
        <v>8121286.0252282703</v>
      </c>
      <c r="K16" s="66">
        <v>7931529.6922887797</v>
      </c>
      <c r="L16" s="66">
        <v>7700769.0581875304</v>
      </c>
      <c r="M16" s="66">
        <v>7522432.2923516603</v>
      </c>
      <c r="N16" s="66">
        <v>6911585.4080576496</v>
      </c>
      <c r="O16" s="66">
        <v>5033452.2011439903</v>
      </c>
      <c r="P16" s="66">
        <v>3037828.3897233699</v>
      </c>
      <c r="Q16" s="66">
        <v>3035326.6642833101</v>
      </c>
      <c r="R16" s="66">
        <v>3034678.7846817099</v>
      </c>
      <c r="S16" s="66">
        <v>3034678.7846817099</v>
      </c>
      <c r="T16" s="66">
        <v>2412803.11205367</v>
      </c>
      <c r="U16" s="66">
        <v>1258901.88090935</v>
      </c>
      <c r="V16" s="66">
        <v>409467.67090384802</v>
      </c>
      <c r="W16" s="66">
        <v>409467.67090384802</v>
      </c>
      <c r="X16" s="66">
        <v>406325.86302554799</v>
      </c>
      <c r="Y16" s="66">
        <v>8425.4385012477705</v>
      </c>
      <c r="Z16" s="66">
        <v>0</v>
      </c>
      <c r="AA16" s="66">
        <v>0</v>
      </c>
      <c r="AB16" s="66">
        <v>0</v>
      </c>
      <c r="AC16" s="66">
        <v>0</v>
      </c>
      <c r="AD16" s="66">
        <v>0</v>
      </c>
      <c r="AE16" s="66">
        <v>0</v>
      </c>
      <c r="AF16" s="66">
        <v>0</v>
      </c>
      <c r="AG16" s="68">
        <v>0</v>
      </c>
      <c r="AH16" s="68">
        <v>0</v>
      </c>
      <c r="AI16" s="68">
        <v>0</v>
      </c>
      <c r="AJ16" s="68">
        <v>0</v>
      </c>
      <c r="AK16" s="68">
        <v>0</v>
      </c>
      <c r="AL16" s="68">
        <v>0</v>
      </c>
      <c r="AM16" s="66">
        <v>0</v>
      </c>
      <c r="AN16" s="8"/>
      <c r="AO16" s="8"/>
      <c r="AP16" s="8"/>
      <c r="AQ16" s="24"/>
      <c r="AR16" s="24"/>
      <c r="AS16" s="487"/>
      <c r="AT16" s="487"/>
      <c r="AU16" s="487"/>
      <c r="AV16" s="487"/>
      <c r="AW16" s="487"/>
      <c r="AX16" s="487"/>
      <c r="AY16" s="487"/>
    </row>
    <row r="17" spans="1:51" s="315" customFormat="1" ht="15" thickBot="1" x14ac:dyDescent="0.4">
      <c r="A17" s="65" t="s">
        <v>97</v>
      </c>
      <c r="B17" s="65" t="s">
        <v>456</v>
      </c>
      <c r="C17" s="93">
        <v>15.9369587680794</v>
      </c>
      <c r="D17" s="66">
        <v>6141695.5830442598</v>
      </c>
      <c r="E17" s="95">
        <v>0.78783243992407503</v>
      </c>
      <c r="F17" s="67">
        <v>69662296.559148401</v>
      </c>
      <c r="G17" s="133"/>
      <c r="H17" s="133"/>
      <c r="I17" s="133"/>
      <c r="J17" s="66">
        <v>4838627.0164606804</v>
      </c>
      <c r="K17" s="66">
        <v>4838627.0164606804</v>
      </c>
      <c r="L17" s="66">
        <v>4838627.0164606804</v>
      </c>
      <c r="M17" s="66">
        <v>4781879.8859503102</v>
      </c>
      <c r="N17" s="66">
        <v>4781879.8859503102</v>
      </c>
      <c r="O17" s="66">
        <v>4781879.8859503102</v>
      </c>
      <c r="P17" s="66">
        <v>4364752.3115517497</v>
      </c>
      <c r="Q17" s="66">
        <v>4354181.90938156</v>
      </c>
      <c r="R17" s="66">
        <v>4302957.1492806198</v>
      </c>
      <c r="S17" s="66">
        <v>4235296.5384609196</v>
      </c>
      <c r="T17" s="66">
        <v>4044135.53749122</v>
      </c>
      <c r="U17" s="66">
        <v>3408766.8672797401</v>
      </c>
      <c r="V17" s="66">
        <v>3408766.8672797401</v>
      </c>
      <c r="W17" s="66">
        <v>3408766.8672797401</v>
      </c>
      <c r="X17" s="66">
        <v>3408766.8672797401</v>
      </c>
      <c r="Y17" s="66">
        <v>2061555.52005545</v>
      </c>
      <c r="Z17" s="66">
        <v>1395075.1743570601</v>
      </c>
      <c r="AA17" s="66">
        <v>1395075.1743570601</v>
      </c>
      <c r="AB17" s="66">
        <v>156171.13266322599</v>
      </c>
      <c r="AC17" s="66">
        <v>156171.13266322599</v>
      </c>
      <c r="AD17" s="66">
        <v>140067.360506881</v>
      </c>
      <c r="AE17" s="66">
        <v>140067.360506881</v>
      </c>
      <c r="AF17" s="66">
        <v>140067.360506881</v>
      </c>
      <c r="AG17" s="68">
        <v>140067.360506881</v>
      </c>
      <c r="AH17" s="68">
        <v>140067.360506881</v>
      </c>
      <c r="AI17" s="68">
        <v>0</v>
      </c>
      <c r="AJ17" s="68">
        <v>0</v>
      </c>
      <c r="AK17" s="68">
        <v>0</v>
      </c>
      <c r="AL17" s="68">
        <v>0</v>
      </c>
      <c r="AM17" s="66">
        <v>0</v>
      </c>
      <c r="AN17" s="8"/>
      <c r="AO17" s="8"/>
      <c r="AP17" s="8"/>
      <c r="AQ17" s="24"/>
      <c r="AR17" s="24"/>
      <c r="AS17" s="487"/>
      <c r="AT17" s="487"/>
      <c r="AU17" s="487"/>
      <c r="AV17" s="487"/>
      <c r="AW17" s="487"/>
      <c r="AX17" s="487"/>
      <c r="AY17" s="487"/>
    </row>
    <row r="18" spans="1:51" s="315" customFormat="1" ht="15" thickBot="1" x14ac:dyDescent="0.4">
      <c r="A18" s="65" t="s">
        <v>97</v>
      </c>
      <c r="B18" s="65" t="s">
        <v>448</v>
      </c>
      <c r="C18" s="93">
        <v>5</v>
      </c>
      <c r="D18" s="66">
        <v>0</v>
      </c>
      <c r="E18" s="95"/>
      <c r="F18" s="67">
        <v>262365943.51783699</v>
      </c>
      <c r="G18" s="133"/>
      <c r="H18" s="133"/>
      <c r="I18" s="133"/>
      <c r="J18" s="66">
        <v>105968420.90390401</v>
      </c>
      <c r="K18" s="66">
        <v>76127713.577364907</v>
      </c>
      <c r="L18" s="66">
        <v>46144813.584919699</v>
      </c>
      <c r="M18" s="66">
        <v>23788505.936611</v>
      </c>
      <c r="N18" s="66">
        <v>10336489.515037101</v>
      </c>
      <c r="O18" s="66">
        <v>0</v>
      </c>
      <c r="P18" s="66">
        <v>0</v>
      </c>
      <c r="Q18" s="66">
        <v>0</v>
      </c>
      <c r="R18" s="66">
        <v>0</v>
      </c>
      <c r="S18" s="66">
        <v>0</v>
      </c>
      <c r="T18" s="66">
        <v>0</v>
      </c>
      <c r="U18" s="66">
        <v>0</v>
      </c>
      <c r="V18" s="66">
        <v>0</v>
      </c>
      <c r="W18" s="66">
        <v>0</v>
      </c>
      <c r="X18" s="66">
        <v>0</v>
      </c>
      <c r="Y18" s="66">
        <v>0</v>
      </c>
      <c r="Z18" s="66">
        <v>0</v>
      </c>
      <c r="AA18" s="66">
        <v>0</v>
      </c>
      <c r="AB18" s="66">
        <v>0</v>
      </c>
      <c r="AC18" s="66">
        <v>0</v>
      </c>
      <c r="AD18" s="66">
        <v>0</v>
      </c>
      <c r="AE18" s="66">
        <v>0</v>
      </c>
      <c r="AF18" s="66">
        <v>0</v>
      </c>
      <c r="AG18" s="68">
        <v>0</v>
      </c>
      <c r="AH18" s="68">
        <v>0</v>
      </c>
      <c r="AI18" s="68">
        <v>0</v>
      </c>
      <c r="AJ18" s="68">
        <v>0</v>
      </c>
      <c r="AK18" s="68">
        <v>0</v>
      </c>
      <c r="AL18" s="68">
        <v>0</v>
      </c>
      <c r="AM18" s="66">
        <v>0</v>
      </c>
      <c r="AN18" s="8"/>
      <c r="AO18" s="8"/>
      <c r="AP18" s="8"/>
      <c r="AQ18" s="24"/>
      <c r="AR18" s="24"/>
      <c r="AS18" s="487"/>
      <c r="AT18" s="487"/>
      <c r="AU18" s="487"/>
      <c r="AV18" s="487"/>
      <c r="AW18" s="487"/>
      <c r="AX18" s="487"/>
      <c r="AY18" s="487"/>
    </row>
    <row r="19" spans="1:51" s="315" customFormat="1" ht="15" thickBot="1" x14ac:dyDescent="0.4">
      <c r="A19" s="65" t="s">
        <v>199</v>
      </c>
      <c r="B19" s="65" t="s">
        <v>524</v>
      </c>
      <c r="C19" s="93">
        <v>10.1929315173159</v>
      </c>
      <c r="D19" s="66">
        <v>90914406.716331795</v>
      </c>
      <c r="E19" s="95">
        <v>0.86183498186266305</v>
      </c>
      <c r="F19" s="67">
        <v>655072776.99773502</v>
      </c>
      <c r="G19" s="133"/>
      <c r="H19" s="133"/>
      <c r="I19" s="133"/>
      <c r="J19" s="66">
        <v>78353216.063424602</v>
      </c>
      <c r="K19" s="66">
        <v>78353216.063424602</v>
      </c>
      <c r="L19" s="66">
        <v>78353216.063424602</v>
      </c>
      <c r="M19" s="66">
        <v>78353216.063424602</v>
      </c>
      <c r="N19" s="66">
        <v>61895052.017688803</v>
      </c>
      <c r="O19" s="66">
        <v>60438032.050220199</v>
      </c>
      <c r="P19" s="66">
        <v>59441247.981180497</v>
      </c>
      <c r="Q19" s="66">
        <v>42782985.6213613</v>
      </c>
      <c r="R19" s="66">
        <v>39924011.990804501</v>
      </c>
      <c r="S19" s="66">
        <v>38281003.914772898</v>
      </c>
      <c r="T19" s="66">
        <v>8614678.2618922703</v>
      </c>
      <c r="U19" s="66">
        <v>8614678.2618922703</v>
      </c>
      <c r="V19" s="66">
        <v>7479292.4059935296</v>
      </c>
      <c r="W19" s="66">
        <v>7094465.1191151999</v>
      </c>
      <c r="X19" s="66">
        <v>7094465.1191151999</v>
      </c>
      <c r="Y19" s="66">
        <v>0</v>
      </c>
      <c r="Z19" s="66">
        <v>0</v>
      </c>
      <c r="AA19" s="66">
        <v>0</v>
      </c>
      <c r="AB19" s="66">
        <v>0</v>
      </c>
      <c r="AC19" s="66">
        <v>0</v>
      </c>
      <c r="AD19" s="66">
        <v>0</v>
      </c>
      <c r="AE19" s="66">
        <v>0</v>
      </c>
      <c r="AF19" s="66">
        <v>0</v>
      </c>
      <c r="AG19" s="68">
        <v>0</v>
      </c>
      <c r="AH19" s="68">
        <v>0</v>
      </c>
      <c r="AI19" s="68">
        <v>0</v>
      </c>
      <c r="AJ19" s="68">
        <v>0</v>
      </c>
      <c r="AK19" s="68">
        <v>0</v>
      </c>
      <c r="AL19" s="68">
        <v>0</v>
      </c>
      <c r="AM19" s="66">
        <v>0</v>
      </c>
      <c r="AN19" s="8"/>
      <c r="AO19" s="8"/>
      <c r="AP19" s="8"/>
      <c r="AQ19" s="24"/>
      <c r="AR19" s="24"/>
      <c r="AS19" s="487"/>
      <c r="AT19" s="487"/>
      <c r="AU19" s="487"/>
      <c r="AV19" s="487"/>
      <c r="AW19" s="487"/>
      <c r="AX19" s="487"/>
      <c r="AY19" s="487"/>
    </row>
    <row r="20" spans="1:51" s="315" customFormat="1" ht="15" thickBot="1" x14ac:dyDescent="0.4">
      <c r="A20" s="65" t="s">
        <v>199</v>
      </c>
      <c r="B20" s="65" t="s">
        <v>564</v>
      </c>
      <c r="C20" s="93">
        <v>12.5721272997797</v>
      </c>
      <c r="D20" s="66">
        <v>4717726.3886537096</v>
      </c>
      <c r="E20" s="95">
        <v>1</v>
      </c>
      <c r="F20" s="67">
        <v>54259016.842508301</v>
      </c>
      <c r="G20" s="133"/>
      <c r="H20" s="133"/>
      <c r="I20" s="133"/>
      <c r="J20" s="66">
        <v>4717726.3886537096</v>
      </c>
      <c r="K20" s="66">
        <v>4717726.3886537096</v>
      </c>
      <c r="L20" s="66">
        <v>4623105.0197897404</v>
      </c>
      <c r="M20" s="66">
        <v>4061939.8368815202</v>
      </c>
      <c r="N20" s="66">
        <v>3747962.7076375098</v>
      </c>
      <c r="O20" s="66">
        <v>3511164.4362263801</v>
      </c>
      <c r="P20" s="66">
        <v>3173500.1401585699</v>
      </c>
      <c r="Q20" s="66">
        <v>3069862.3582028099</v>
      </c>
      <c r="R20" s="66">
        <v>2806909.6926732599</v>
      </c>
      <c r="S20" s="66">
        <v>2723293.8616963802</v>
      </c>
      <c r="T20" s="66">
        <v>2175792.6438864698</v>
      </c>
      <c r="U20" s="66">
        <v>1984523.92574155</v>
      </c>
      <c r="V20" s="66">
        <v>1710141.31269494</v>
      </c>
      <c r="W20" s="66">
        <v>1710141.31269494</v>
      </c>
      <c r="X20" s="66">
        <v>1707065.71044494</v>
      </c>
      <c r="Y20" s="66">
        <v>1662157.3821896601</v>
      </c>
      <c r="Z20" s="66">
        <v>1536123.4933152201</v>
      </c>
      <c r="AA20" s="66">
        <v>1516806.7293152199</v>
      </c>
      <c r="AB20" s="66">
        <v>1514951.4435438199</v>
      </c>
      <c r="AC20" s="66">
        <v>1438654.5581080399</v>
      </c>
      <c r="AD20" s="66">
        <v>29893.5</v>
      </c>
      <c r="AE20" s="66">
        <v>29893.5</v>
      </c>
      <c r="AF20" s="66">
        <v>29893.5</v>
      </c>
      <c r="AG20" s="68">
        <v>29893.5</v>
      </c>
      <c r="AH20" s="68">
        <v>29893.5</v>
      </c>
      <c r="AI20" s="68">
        <v>0</v>
      </c>
      <c r="AJ20" s="68">
        <v>0</v>
      </c>
      <c r="AK20" s="68">
        <v>0</v>
      </c>
      <c r="AL20" s="68">
        <v>0</v>
      </c>
      <c r="AM20" s="66">
        <v>0</v>
      </c>
      <c r="AN20" s="8"/>
      <c r="AO20" s="8"/>
      <c r="AP20" s="8"/>
      <c r="AQ20" s="24"/>
      <c r="AR20" s="24"/>
      <c r="AS20" s="487"/>
      <c r="AT20" s="487"/>
      <c r="AU20" s="487"/>
      <c r="AV20" s="487"/>
      <c r="AW20" s="487"/>
      <c r="AX20" s="487"/>
      <c r="AY20" s="487"/>
    </row>
    <row r="21" spans="1:51" s="315" customFormat="1" ht="15" thickBot="1" x14ac:dyDescent="0.4">
      <c r="A21" s="65" t="s">
        <v>199</v>
      </c>
      <c r="B21" s="65" t="s">
        <v>591</v>
      </c>
      <c r="C21" s="93">
        <v>16.136912405160899</v>
      </c>
      <c r="D21" s="66">
        <v>3780257.4043661398</v>
      </c>
      <c r="E21" s="95">
        <v>1</v>
      </c>
      <c r="F21" s="67">
        <v>51257132.943285502</v>
      </c>
      <c r="G21" s="133"/>
      <c r="H21" s="133"/>
      <c r="I21" s="133"/>
      <c r="J21" s="66">
        <v>3780257.4043661398</v>
      </c>
      <c r="K21" s="66">
        <v>3780257.4043661398</v>
      </c>
      <c r="L21" s="66">
        <v>3780257.4043661398</v>
      </c>
      <c r="M21" s="66">
        <v>3773626.1324641099</v>
      </c>
      <c r="N21" s="66">
        <v>3764192.5607891399</v>
      </c>
      <c r="O21" s="66">
        <v>3764192.5516311401</v>
      </c>
      <c r="P21" s="66">
        <v>2901174.2906667301</v>
      </c>
      <c r="Q21" s="66">
        <v>2862515.77426823</v>
      </c>
      <c r="R21" s="66">
        <v>2836658.4937388599</v>
      </c>
      <c r="S21" s="66">
        <v>2572530.45613886</v>
      </c>
      <c r="T21" s="66">
        <v>1859824.9534149801</v>
      </c>
      <c r="U21" s="66">
        <v>1782385.9240300399</v>
      </c>
      <c r="V21" s="66">
        <v>1779341.5807978699</v>
      </c>
      <c r="W21" s="66">
        <v>1779341.5807978699</v>
      </c>
      <c r="X21" s="66">
        <v>1779341.5807978699</v>
      </c>
      <c r="Y21" s="66">
        <v>1774246.00435673</v>
      </c>
      <c r="Z21" s="66">
        <v>1742807.34505165</v>
      </c>
      <c r="AA21" s="66">
        <v>1738171.64505165</v>
      </c>
      <c r="AB21" s="66">
        <v>1655604.46026588</v>
      </c>
      <c r="AC21" s="66">
        <v>1549250.98112542</v>
      </c>
      <c r="AD21" s="66">
        <v>577.20000000000005</v>
      </c>
      <c r="AE21" s="66">
        <v>577.20000000000005</v>
      </c>
      <c r="AF21" s="66">
        <v>0</v>
      </c>
      <c r="AG21" s="68">
        <v>0</v>
      </c>
      <c r="AH21" s="68">
        <v>0</v>
      </c>
      <c r="AI21" s="68">
        <v>0</v>
      </c>
      <c r="AJ21" s="68">
        <v>0</v>
      </c>
      <c r="AK21" s="68">
        <v>0</v>
      </c>
      <c r="AL21" s="68">
        <v>0</v>
      </c>
      <c r="AM21" s="66">
        <v>0</v>
      </c>
      <c r="AN21" s="8"/>
      <c r="AO21" s="8"/>
      <c r="AP21" s="8"/>
      <c r="AQ21" s="24"/>
      <c r="AR21" s="24"/>
      <c r="AS21" s="487"/>
      <c r="AT21" s="487"/>
      <c r="AU21" s="487"/>
      <c r="AV21" s="487"/>
      <c r="AW21" s="487"/>
      <c r="AX21" s="487"/>
      <c r="AY21" s="487"/>
    </row>
    <row r="22" spans="1:51" s="315" customFormat="1" ht="15" thickBot="1" x14ac:dyDescent="0.4">
      <c r="A22" s="65" t="s">
        <v>199</v>
      </c>
      <c r="B22" s="65" t="s">
        <v>552</v>
      </c>
      <c r="C22" s="93">
        <v>9.1414368654178606</v>
      </c>
      <c r="D22" s="66">
        <v>1404775.96117973</v>
      </c>
      <c r="E22" s="95">
        <v>1</v>
      </c>
      <c r="F22" s="67">
        <v>11061399.5443791</v>
      </c>
      <c r="G22" s="133"/>
      <c r="H22" s="133"/>
      <c r="I22" s="133"/>
      <c r="J22" s="66">
        <v>1404775.96117973</v>
      </c>
      <c r="K22" s="66">
        <v>1404775.96117973</v>
      </c>
      <c r="L22" s="66">
        <v>1322540.3516809701</v>
      </c>
      <c r="M22" s="66">
        <v>1253220.60390879</v>
      </c>
      <c r="N22" s="66">
        <v>1076147.45718009</v>
      </c>
      <c r="O22" s="66">
        <v>1037102.20296009</v>
      </c>
      <c r="P22" s="66">
        <v>1003095.4970078201</v>
      </c>
      <c r="Q22" s="66">
        <v>831753.16060370603</v>
      </c>
      <c r="R22" s="66">
        <v>573150.13703456998</v>
      </c>
      <c r="S22" s="66">
        <v>371458.83926930599</v>
      </c>
      <c r="T22" s="66">
        <v>315999.11679186998</v>
      </c>
      <c r="U22" s="66">
        <v>144067.90981342999</v>
      </c>
      <c r="V22" s="66">
        <v>43041.682989469897</v>
      </c>
      <c r="W22" s="66">
        <v>43041.682989469897</v>
      </c>
      <c r="X22" s="66">
        <v>43041.682989469897</v>
      </c>
      <c r="Y22" s="66">
        <v>43041.682989469897</v>
      </c>
      <c r="Z22" s="66">
        <v>38769.157214493898</v>
      </c>
      <c r="AA22" s="66">
        <v>38769.157214493898</v>
      </c>
      <c r="AB22" s="66">
        <v>36803.649691065097</v>
      </c>
      <c r="AC22" s="66">
        <v>36803.649691065097</v>
      </c>
      <c r="AD22" s="66">
        <v>0</v>
      </c>
      <c r="AE22" s="66">
        <v>0</v>
      </c>
      <c r="AF22" s="66">
        <v>0</v>
      </c>
      <c r="AG22" s="68">
        <v>0</v>
      </c>
      <c r="AH22" s="68">
        <v>0</v>
      </c>
      <c r="AI22" s="68">
        <v>0</v>
      </c>
      <c r="AJ22" s="68">
        <v>0</v>
      </c>
      <c r="AK22" s="68">
        <v>0</v>
      </c>
      <c r="AL22" s="68">
        <v>0</v>
      </c>
      <c r="AM22" s="66">
        <v>0</v>
      </c>
      <c r="AN22" s="8"/>
      <c r="AO22" s="8"/>
      <c r="AP22" s="8"/>
      <c r="AQ22" s="24"/>
      <c r="AR22" s="24"/>
      <c r="AS22" s="487"/>
      <c r="AT22" s="487"/>
      <c r="AU22" s="487"/>
      <c r="AV22" s="487"/>
      <c r="AW22" s="487"/>
      <c r="AX22" s="487"/>
      <c r="AY22" s="487"/>
    </row>
    <row r="23" spans="1:51" s="315" customFormat="1" ht="15" thickBot="1" x14ac:dyDescent="0.4">
      <c r="A23" s="65" t="s">
        <v>199</v>
      </c>
      <c r="B23" s="65" t="s">
        <v>592</v>
      </c>
      <c r="C23" s="93">
        <v>15.4331013542559</v>
      </c>
      <c r="D23" s="66">
        <v>1374419.5823121399</v>
      </c>
      <c r="E23" s="95">
        <v>1</v>
      </c>
      <c r="F23" s="67">
        <v>21211556.717097402</v>
      </c>
      <c r="G23" s="133"/>
      <c r="H23" s="133"/>
      <c r="I23" s="133"/>
      <c r="J23" s="66">
        <v>1374419.5823121399</v>
      </c>
      <c r="K23" s="66">
        <v>1374419.5823121399</v>
      </c>
      <c r="L23" s="66">
        <v>1374419.5823121399</v>
      </c>
      <c r="M23" s="66">
        <v>1374419.5823121399</v>
      </c>
      <c r="N23" s="66">
        <v>1374419.5823121399</v>
      </c>
      <c r="O23" s="66">
        <v>1374419.5823121399</v>
      </c>
      <c r="P23" s="66">
        <v>1374419.5823121399</v>
      </c>
      <c r="Q23" s="66">
        <v>1374419.5823121399</v>
      </c>
      <c r="R23" s="66">
        <v>1286448.8684741899</v>
      </c>
      <c r="S23" s="66">
        <v>1286448.8684741899</v>
      </c>
      <c r="T23" s="66">
        <v>1282003.23984697</v>
      </c>
      <c r="U23" s="66">
        <v>1257493.25391082</v>
      </c>
      <c r="V23" s="66">
        <v>1257493.25391082</v>
      </c>
      <c r="W23" s="66">
        <v>1228821.1287272901</v>
      </c>
      <c r="X23" s="66">
        <v>917360.81356316095</v>
      </c>
      <c r="Y23" s="66">
        <v>594751.42823790701</v>
      </c>
      <c r="Z23" s="66">
        <v>365184.90485071199</v>
      </c>
      <c r="AA23" s="66">
        <v>142940.094888219</v>
      </c>
      <c r="AB23" s="66">
        <v>142940.094888219</v>
      </c>
      <c r="AC23" s="66">
        <v>94452.948037693204</v>
      </c>
      <c r="AD23" s="66">
        <v>94452.948037693204</v>
      </c>
      <c r="AE23" s="66">
        <v>94452.948037693204</v>
      </c>
      <c r="AF23" s="66">
        <v>94452.948037693204</v>
      </c>
      <c r="AG23" s="68">
        <v>76502.316676941293</v>
      </c>
      <c r="AH23" s="68">
        <v>0</v>
      </c>
      <c r="AI23" s="68">
        <v>0</v>
      </c>
      <c r="AJ23" s="68">
        <v>0</v>
      </c>
      <c r="AK23" s="68">
        <v>0</v>
      </c>
      <c r="AL23" s="68">
        <v>0</v>
      </c>
      <c r="AM23" s="66">
        <v>0</v>
      </c>
      <c r="AN23" s="8"/>
      <c r="AO23" s="8"/>
      <c r="AP23" s="8"/>
      <c r="AQ23" s="24"/>
      <c r="AR23" s="24"/>
      <c r="AS23" s="487"/>
      <c r="AT23" s="487"/>
      <c r="AU23" s="487"/>
      <c r="AV23" s="487"/>
      <c r="AW23" s="487"/>
      <c r="AX23" s="487"/>
      <c r="AY23" s="487"/>
    </row>
    <row r="24" spans="1:51" s="315" customFormat="1" ht="15" thickBot="1" x14ac:dyDescent="0.4">
      <c r="A24" s="65" t="s">
        <v>563</v>
      </c>
      <c r="B24" s="65" t="s">
        <v>449</v>
      </c>
      <c r="C24" s="93">
        <v>10.127604827423101</v>
      </c>
      <c r="D24" s="66">
        <v>108183379.934239</v>
      </c>
      <c r="E24" s="95">
        <v>1</v>
      </c>
      <c r="F24" s="67">
        <v>1007322239.84417</v>
      </c>
      <c r="G24" s="133"/>
      <c r="H24" s="133"/>
      <c r="I24" s="133"/>
      <c r="J24" s="66">
        <v>108183379.934239</v>
      </c>
      <c r="K24" s="66">
        <v>108183379.934239</v>
      </c>
      <c r="L24" s="66">
        <v>108183379.934239</v>
      </c>
      <c r="M24" s="66">
        <v>108183379.934239</v>
      </c>
      <c r="N24" s="66">
        <v>108183379.934239</v>
      </c>
      <c r="O24" s="66">
        <v>108183379.934239</v>
      </c>
      <c r="P24" s="66">
        <v>102269697.66410001</v>
      </c>
      <c r="Q24" s="66">
        <v>80284086.537982196</v>
      </c>
      <c r="R24" s="66">
        <v>79992249.163644597</v>
      </c>
      <c r="S24" s="66">
        <v>79992249.163644597</v>
      </c>
      <c r="T24" s="66">
        <v>1575403.1614739101</v>
      </c>
      <c r="U24" s="66">
        <v>1575403.1614739101</v>
      </c>
      <c r="V24" s="66">
        <v>1575403.1614739101</v>
      </c>
      <c r="W24" s="66">
        <v>1575403.1614739101</v>
      </c>
      <c r="X24" s="66">
        <v>1575403.1614739101</v>
      </c>
      <c r="Y24" s="66">
        <v>1561332.3803999999</v>
      </c>
      <c r="Z24" s="66">
        <v>1561332.3803999999</v>
      </c>
      <c r="AA24" s="66">
        <v>1561332.3803999999</v>
      </c>
      <c r="AB24" s="66">
        <v>1561332.3803999999</v>
      </c>
      <c r="AC24" s="66">
        <v>1561332.3803999999</v>
      </c>
      <c r="AD24" s="66">
        <v>0</v>
      </c>
      <c r="AE24" s="66">
        <v>0</v>
      </c>
      <c r="AF24" s="66">
        <v>0</v>
      </c>
      <c r="AG24" s="68">
        <v>0</v>
      </c>
      <c r="AH24" s="68">
        <v>0</v>
      </c>
      <c r="AI24" s="68">
        <v>0</v>
      </c>
      <c r="AJ24" s="68">
        <v>0</v>
      </c>
      <c r="AK24" s="68">
        <v>0</v>
      </c>
      <c r="AL24" s="68">
        <v>0</v>
      </c>
      <c r="AM24" s="66">
        <v>0</v>
      </c>
      <c r="AN24" s="8"/>
      <c r="AO24" s="8"/>
      <c r="AP24" s="8"/>
      <c r="AQ24" s="24"/>
      <c r="AR24" s="24"/>
      <c r="AS24" s="487"/>
      <c r="AT24" s="487"/>
      <c r="AU24" s="487"/>
      <c r="AV24" s="487"/>
      <c r="AW24" s="487"/>
      <c r="AX24" s="487"/>
      <c r="AY24" s="487"/>
    </row>
    <row r="25" spans="1:51" s="315" customFormat="1" ht="15" thickBot="1" x14ac:dyDescent="0.4">
      <c r="A25" s="65" t="s">
        <v>563</v>
      </c>
      <c r="B25" s="65" t="s">
        <v>451</v>
      </c>
      <c r="C25" s="93">
        <v>9.4530756881879192</v>
      </c>
      <c r="D25" s="66">
        <v>35945839.552941598</v>
      </c>
      <c r="E25" s="95">
        <v>1</v>
      </c>
      <c r="F25" s="67">
        <v>319971254.18045598</v>
      </c>
      <c r="G25" s="133"/>
      <c r="H25" s="133"/>
      <c r="I25" s="133"/>
      <c r="J25" s="66">
        <v>35945839.552941598</v>
      </c>
      <c r="K25" s="66">
        <v>35945839.552941598</v>
      </c>
      <c r="L25" s="66">
        <v>35945839.552941598</v>
      </c>
      <c r="M25" s="66">
        <v>35945839.552941598</v>
      </c>
      <c r="N25" s="66">
        <v>35945839.552941598</v>
      </c>
      <c r="O25" s="66">
        <v>35945839.552941598</v>
      </c>
      <c r="P25" s="66">
        <v>35945839.552941598</v>
      </c>
      <c r="Q25" s="66">
        <v>23647671.5566216</v>
      </c>
      <c r="R25" s="66">
        <v>22351352.8766216</v>
      </c>
      <c r="S25" s="66">
        <v>22351352.8766216</v>
      </c>
      <c r="T25" s="66">
        <v>0</v>
      </c>
      <c r="U25" s="66">
        <v>0</v>
      </c>
      <c r="V25" s="66">
        <v>0</v>
      </c>
      <c r="W25" s="66">
        <v>0</v>
      </c>
      <c r="X25" s="66">
        <v>0</v>
      </c>
      <c r="Y25" s="66">
        <v>0</v>
      </c>
      <c r="Z25" s="66">
        <v>0</v>
      </c>
      <c r="AA25" s="66">
        <v>0</v>
      </c>
      <c r="AB25" s="66">
        <v>0</v>
      </c>
      <c r="AC25" s="66">
        <v>0</v>
      </c>
      <c r="AD25" s="66">
        <v>0</v>
      </c>
      <c r="AE25" s="66">
        <v>0</v>
      </c>
      <c r="AF25" s="66">
        <v>0</v>
      </c>
      <c r="AG25" s="68">
        <v>0</v>
      </c>
      <c r="AH25" s="68">
        <v>0</v>
      </c>
      <c r="AI25" s="68">
        <v>0</v>
      </c>
      <c r="AJ25" s="68">
        <v>0</v>
      </c>
      <c r="AK25" s="68">
        <v>0</v>
      </c>
      <c r="AL25" s="68">
        <v>0</v>
      </c>
      <c r="AM25" s="66">
        <v>0</v>
      </c>
      <c r="AN25" s="8"/>
      <c r="AO25" s="8"/>
      <c r="AP25" s="8"/>
      <c r="AQ25" s="24"/>
      <c r="AR25" s="24"/>
      <c r="AS25" s="487"/>
      <c r="AT25" s="487"/>
      <c r="AU25" s="487"/>
      <c r="AV25" s="487"/>
      <c r="AW25" s="487"/>
      <c r="AX25" s="487"/>
      <c r="AY25" s="487"/>
    </row>
    <row r="26" spans="1:51" s="315" customFormat="1" ht="15" thickBot="1" x14ac:dyDescent="0.4">
      <c r="A26" s="65" t="s">
        <v>563</v>
      </c>
      <c r="B26" s="65" t="s">
        <v>447</v>
      </c>
      <c r="C26" s="93">
        <v>10.7709679470561</v>
      </c>
      <c r="D26" s="66">
        <v>12350427.905908599</v>
      </c>
      <c r="E26" s="95">
        <v>0.80021970598268899</v>
      </c>
      <c r="F26" s="67">
        <v>106450698.577472</v>
      </c>
      <c r="G26" s="133"/>
      <c r="H26" s="133"/>
      <c r="I26" s="133"/>
      <c r="J26" s="66">
        <v>9883055.7876266092</v>
      </c>
      <c r="K26" s="66">
        <v>9883055.7876266092</v>
      </c>
      <c r="L26" s="66">
        <v>9883055.7876266092</v>
      </c>
      <c r="M26" s="66">
        <v>9883055.7876266092</v>
      </c>
      <c r="N26" s="66">
        <v>9883055.7876266092</v>
      </c>
      <c r="O26" s="66">
        <v>9883055.7876266092</v>
      </c>
      <c r="P26" s="66">
        <v>9883055.7876266092</v>
      </c>
      <c r="Q26" s="66">
        <v>9883055.7876266092</v>
      </c>
      <c r="R26" s="66">
        <v>9429728.5703233499</v>
      </c>
      <c r="S26" s="66">
        <v>7616419.7011103202</v>
      </c>
      <c r="T26" s="66">
        <v>2087557.7338828701</v>
      </c>
      <c r="U26" s="66">
        <v>2063136.56778561</v>
      </c>
      <c r="V26" s="66">
        <v>2063136.56778561</v>
      </c>
      <c r="W26" s="66">
        <v>2063136.56778561</v>
      </c>
      <c r="X26" s="66">
        <v>2063136.56778561</v>
      </c>
      <c r="Y26" s="66">
        <v>0</v>
      </c>
      <c r="Z26" s="66">
        <v>0</v>
      </c>
      <c r="AA26" s="66">
        <v>0</v>
      </c>
      <c r="AB26" s="66">
        <v>0</v>
      </c>
      <c r="AC26" s="66">
        <v>0</v>
      </c>
      <c r="AD26" s="66">
        <v>0</v>
      </c>
      <c r="AE26" s="66">
        <v>0</v>
      </c>
      <c r="AF26" s="66">
        <v>0</v>
      </c>
      <c r="AG26" s="68">
        <v>0</v>
      </c>
      <c r="AH26" s="68">
        <v>0</v>
      </c>
      <c r="AI26" s="68">
        <v>0</v>
      </c>
      <c r="AJ26" s="68">
        <v>0</v>
      </c>
      <c r="AK26" s="68">
        <v>0</v>
      </c>
      <c r="AL26" s="68">
        <v>0</v>
      </c>
      <c r="AM26" s="66">
        <v>0</v>
      </c>
      <c r="AN26" s="8"/>
      <c r="AO26" s="8"/>
      <c r="AP26" s="8"/>
      <c r="AQ26" s="24"/>
      <c r="AR26" s="24"/>
      <c r="AS26" s="487"/>
      <c r="AT26" s="487"/>
      <c r="AU26" s="487"/>
      <c r="AV26" s="487"/>
      <c r="AW26" s="487"/>
      <c r="AX26" s="487"/>
      <c r="AY26" s="487"/>
    </row>
    <row r="27" spans="1:51" s="315" customFormat="1" ht="15" thickBot="1" x14ac:dyDescent="0.4">
      <c r="A27" s="65" t="s">
        <v>563</v>
      </c>
      <c r="B27" s="65" t="s">
        <v>441</v>
      </c>
      <c r="C27" s="93">
        <v>14.2706946073769</v>
      </c>
      <c r="D27" s="66">
        <v>10159377.8356863</v>
      </c>
      <c r="E27" s="95">
        <v>0.79999999999999905</v>
      </c>
      <c r="F27" s="67">
        <v>107553246.796556</v>
      </c>
      <c r="G27" s="133"/>
      <c r="H27" s="133"/>
      <c r="I27" s="133"/>
      <c r="J27" s="66">
        <v>8127502.2685489999</v>
      </c>
      <c r="K27" s="66">
        <v>8127502.2685489999</v>
      </c>
      <c r="L27" s="66">
        <v>8127080.4166105501</v>
      </c>
      <c r="M27" s="66">
        <v>8090978.9430511901</v>
      </c>
      <c r="N27" s="66">
        <v>7638603.7702875203</v>
      </c>
      <c r="O27" s="66">
        <v>7621863.5981942397</v>
      </c>
      <c r="P27" s="66">
        <v>7621863.5981942397</v>
      </c>
      <c r="Q27" s="66">
        <v>7547631.5215108199</v>
      </c>
      <c r="R27" s="66">
        <v>7547631.5215108199</v>
      </c>
      <c r="S27" s="66">
        <v>7379414.8503441801</v>
      </c>
      <c r="T27" s="66">
        <v>6939220.3156703999</v>
      </c>
      <c r="U27" s="66">
        <v>6758160.3120490098</v>
      </c>
      <c r="V27" s="66">
        <v>6649515.8925669296</v>
      </c>
      <c r="W27" s="66">
        <v>6581301.2942081196</v>
      </c>
      <c r="X27" s="66">
        <v>2794976.2252599001</v>
      </c>
      <c r="Y27" s="66">
        <v>0</v>
      </c>
      <c r="Z27" s="66">
        <v>0</v>
      </c>
      <c r="AA27" s="66">
        <v>0</v>
      </c>
      <c r="AB27" s="66">
        <v>0</v>
      </c>
      <c r="AC27" s="66">
        <v>0</v>
      </c>
      <c r="AD27" s="66">
        <v>0</v>
      </c>
      <c r="AE27" s="66">
        <v>0</v>
      </c>
      <c r="AF27" s="66">
        <v>0</v>
      </c>
      <c r="AG27" s="68">
        <v>0</v>
      </c>
      <c r="AH27" s="68">
        <v>0</v>
      </c>
      <c r="AI27" s="68">
        <v>0</v>
      </c>
      <c r="AJ27" s="68">
        <v>0</v>
      </c>
      <c r="AK27" s="68">
        <v>0</v>
      </c>
      <c r="AL27" s="68">
        <v>0</v>
      </c>
      <c r="AM27" s="66">
        <v>0</v>
      </c>
      <c r="AN27" s="8"/>
      <c r="AO27" s="8"/>
      <c r="AP27" s="8"/>
      <c r="AQ27" s="24"/>
      <c r="AR27" s="24"/>
      <c r="AS27" s="487"/>
      <c r="AT27" s="487"/>
      <c r="AU27" s="487"/>
      <c r="AV27" s="487"/>
      <c r="AW27" s="487"/>
      <c r="AX27" s="487"/>
      <c r="AY27" s="487"/>
    </row>
    <row r="28" spans="1:51" s="315" customFormat="1" ht="15" thickBot="1" x14ac:dyDescent="0.4">
      <c r="A28" s="65" t="s">
        <v>563</v>
      </c>
      <c r="B28" s="65" t="s">
        <v>457</v>
      </c>
      <c r="C28" s="93">
        <v>14.7612796171938</v>
      </c>
      <c r="D28" s="66">
        <v>9091362.7029258795</v>
      </c>
      <c r="E28" s="95">
        <v>0.97</v>
      </c>
      <c r="F28" s="67">
        <v>127861084.38897599</v>
      </c>
      <c r="G28" s="133"/>
      <c r="H28" s="133"/>
      <c r="I28" s="133"/>
      <c r="J28" s="66">
        <v>8818621.8218380995</v>
      </c>
      <c r="K28" s="66">
        <v>8818621.8218380995</v>
      </c>
      <c r="L28" s="66">
        <v>8818621.8218380995</v>
      </c>
      <c r="M28" s="66">
        <v>8817877.9830961097</v>
      </c>
      <c r="N28" s="66">
        <v>8605394.5896714907</v>
      </c>
      <c r="O28" s="66">
        <v>8526012.8013433795</v>
      </c>
      <c r="P28" s="66">
        <v>8501269.1172064301</v>
      </c>
      <c r="Q28" s="66">
        <v>8471275.4423801005</v>
      </c>
      <c r="R28" s="66">
        <v>8459503.5468226504</v>
      </c>
      <c r="S28" s="66">
        <v>8458572.1464990806</v>
      </c>
      <c r="T28" s="66">
        <v>8457065.99100345</v>
      </c>
      <c r="U28" s="66">
        <v>8437991.3383747693</v>
      </c>
      <c r="V28" s="66">
        <v>8406895.9236066304</v>
      </c>
      <c r="W28" s="66">
        <v>8406895.9236066304</v>
      </c>
      <c r="X28" s="66">
        <v>7856464.11985044</v>
      </c>
      <c r="Y28" s="66">
        <v>0</v>
      </c>
      <c r="Z28" s="66">
        <v>0</v>
      </c>
      <c r="AA28" s="66">
        <v>0</v>
      </c>
      <c r="AB28" s="66">
        <v>0</v>
      </c>
      <c r="AC28" s="66">
        <v>0</v>
      </c>
      <c r="AD28" s="66">
        <v>0</v>
      </c>
      <c r="AE28" s="66">
        <v>0</v>
      </c>
      <c r="AF28" s="66">
        <v>0</v>
      </c>
      <c r="AG28" s="68">
        <v>0</v>
      </c>
      <c r="AH28" s="68">
        <v>0</v>
      </c>
      <c r="AI28" s="68">
        <v>0</v>
      </c>
      <c r="AJ28" s="68">
        <v>0</v>
      </c>
      <c r="AK28" s="68">
        <v>0</v>
      </c>
      <c r="AL28" s="68">
        <v>0</v>
      </c>
      <c r="AM28" s="66">
        <v>0</v>
      </c>
      <c r="AN28" s="8"/>
      <c r="AO28" s="8"/>
      <c r="AP28" s="8"/>
      <c r="AQ28" s="24"/>
      <c r="AR28" s="24"/>
      <c r="AS28" s="487"/>
      <c r="AT28" s="487"/>
      <c r="AU28" s="487"/>
      <c r="AV28" s="487"/>
      <c r="AW28" s="487"/>
      <c r="AX28" s="487"/>
      <c r="AY28" s="487"/>
    </row>
    <row r="29" spans="1:51" s="315" customFormat="1" ht="15" thickBot="1" x14ac:dyDescent="0.4">
      <c r="A29" s="65" t="s">
        <v>563</v>
      </c>
      <c r="B29" s="65" t="s">
        <v>443</v>
      </c>
      <c r="C29" s="93">
        <v>12.962905554730799</v>
      </c>
      <c r="D29" s="66">
        <v>6937145.13144664</v>
      </c>
      <c r="E29" s="95">
        <v>0.97</v>
      </c>
      <c r="F29" s="67">
        <v>87227790.443650901</v>
      </c>
      <c r="G29" s="133"/>
      <c r="H29" s="133"/>
      <c r="I29" s="133"/>
      <c r="J29" s="66">
        <v>6729030.7775032399</v>
      </c>
      <c r="K29" s="66">
        <v>6729030.7775032399</v>
      </c>
      <c r="L29" s="66">
        <v>6729030.7775032399</v>
      </c>
      <c r="M29" s="66">
        <v>6729030.7775032399</v>
      </c>
      <c r="N29" s="66">
        <v>6654744.5284218797</v>
      </c>
      <c r="O29" s="66">
        <v>5940114.58479995</v>
      </c>
      <c r="P29" s="66">
        <v>5940114.58479995</v>
      </c>
      <c r="Q29" s="66">
        <v>5940114.58479995</v>
      </c>
      <c r="R29" s="66">
        <v>5940114.58479995</v>
      </c>
      <c r="S29" s="66">
        <v>5940114.58479995</v>
      </c>
      <c r="T29" s="66">
        <v>4883025.1395282103</v>
      </c>
      <c r="U29" s="66">
        <v>4883025.1395282103</v>
      </c>
      <c r="V29" s="66">
        <v>4869968.8678857302</v>
      </c>
      <c r="W29" s="66">
        <v>4660165.3671371499</v>
      </c>
      <c r="X29" s="66">
        <v>4660165.3671371499</v>
      </c>
      <c r="Y29" s="66">
        <v>0</v>
      </c>
      <c r="Z29" s="66">
        <v>0</v>
      </c>
      <c r="AA29" s="66">
        <v>0</v>
      </c>
      <c r="AB29" s="66">
        <v>0</v>
      </c>
      <c r="AC29" s="66">
        <v>0</v>
      </c>
      <c r="AD29" s="66">
        <v>0</v>
      </c>
      <c r="AE29" s="66">
        <v>0</v>
      </c>
      <c r="AF29" s="66">
        <v>0</v>
      </c>
      <c r="AG29" s="68">
        <v>0</v>
      </c>
      <c r="AH29" s="68">
        <v>0</v>
      </c>
      <c r="AI29" s="68">
        <v>0</v>
      </c>
      <c r="AJ29" s="68">
        <v>0</v>
      </c>
      <c r="AK29" s="68">
        <v>0</v>
      </c>
      <c r="AL29" s="68">
        <v>0</v>
      </c>
      <c r="AM29" s="66">
        <v>0</v>
      </c>
      <c r="AN29" s="8"/>
      <c r="AO29" s="8"/>
      <c r="AP29" s="8"/>
      <c r="AQ29" s="24"/>
      <c r="AR29" s="24"/>
      <c r="AS29" s="487"/>
      <c r="AT29" s="487"/>
      <c r="AU29" s="487"/>
      <c r="AV29" s="487"/>
      <c r="AW29" s="487"/>
      <c r="AX29" s="487"/>
      <c r="AY29" s="487"/>
    </row>
    <row r="30" spans="1:51" s="315" customFormat="1" ht="15" thickBot="1" x14ac:dyDescent="0.4">
      <c r="A30" s="65" t="s">
        <v>563</v>
      </c>
      <c r="B30" s="65" t="s">
        <v>266</v>
      </c>
      <c r="C30" s="93">
        <v>7.15181676849895</v>
      </c>
      <c r="D30" s="66">
        <v>6148377.0891522299</v>
      </c>
      <c r="E30" s="95">
        <v>0.968274225145486</v>
      </c>
      <c r="F30" s="67">
        <v>35921123.980373897</v>
      </c>
      <c r="G30" s="133"/>
      <c r="H30" s="133"/>
      <c r="I30" s="133"/>
      <c r="J30" s="66">
        <v>5953315.0619011298</v>
      </c>
      <c r="K30" s="66">
        <v>5953315.0619011298</v>
      </c>
      <c r="L30" s="66">
        <v>5953315.0619011298</v>
      </c>
      <c r="M30" s="66">
        <v>5825432.5266215503</v>
      </c>
      <c r="N30" s="66">
        <v>3943148.3688884699</v>
      </c>
      <c r="O30" s="66">
        <v>2282569.2778411801</v>
      </c>
      <c r="P30" s="66">
        <v>2179943.1069899299</v>
      </c>
      <c r="Q30" s="66">
        <v>2106797.2704645498</v>
      </c>
      <c r="R30" s="66">
        <v>1219178.8664142401</v>
      </c>
      <c r="S30" s="66">
        <v>493665.398679187</v>
      </c>
      <c r="T30" s="66">
        <v>2610.9946928459999</v>
      </c>
      <c r="U30" s="66">
        <v>2610.9946928459999</v>
      </c>
      <c r="V30" s="66">
        <v>2610.9946928459999</v>
      </c>
      <c r="W30" s="66">
        <v>2610.9946928459999</v>
      </c>
      <c r="X30" s="66">
        <v>0</v>
      </c>
      <c r="Y30" s="66">
        <v>0</v>
      </c>
      <c r="Z30" s="66">
        <v>0</v>
      </c>
      <c r="AA30" s="66">
        <v>0</v>
      </c>
      <c r="AB30" s="66">
        <v>0</v>
      </c>
      <c r="AC30" s="66">
        <v>0</v>
      </c>
      <c r="AD30" s="66">
        <v>0</v>
      </c>
      <c r="AE30" s="66">
        <v>0</v>
      </c>
      <c r="AF30" s="66">
        <v>0</v>
      </c>
      <c r="AG30" s="68">
        <v>0</v>
      </c>
      <c r="AH30" s="68">
        <v>0</v>
      </c>
      <c r="AI30" s="68">
        <v>0</v>
      </c>
      <c r="AJ30" s="68">
        <v>0</v>
      </c>
      <c r="AK30" s="68">
        <v>0</v>
      </c>
      <c r="AL30" s="68">
        <v>0</v>
      </c>
      <c r="AM30" s="66">
        <v>0</v>
      </c>
      <c r="AN30" s="8"/>
      <c r="AO30" s="8"/>
      <c r="AP30" s="8"/>
      <c r="AQ30" s="24"/>
      <c r="AR30" s="24"/>
      <c r="AS30" s="487"/>
      <c r="AT30" s="487"/>
      <c r="AU30" s="487"/>
      <c r="AV30" s="487"/>
      <c r="AW30" s="487"/>
      <c r="AX30" s="487"/>
      <c r="AY30" s="487"/>
    </row>
    <row r="31" spans="1:51" s="315" customFormat="1" ht="15" thickBot="1" x14ac:dyDescent="0.4">
      <c r="A31" s="65" t="s">
        <v>563</v>
      </c>
      <c r="B31" s="65" t="s">
        <v>674</v>
      </c>
      <c r="C31" s="93">
        <v>9.4364434428529798</v>
      </c>
      <c r="D31" s="66">
        <v>5543705.2151399096</v>
      </c>
      <c r="E31" s="95">
        <v>0.94502355790125303</v>
      </c>
      <c r="F31" s="67">
        <v>44443347.577042297</v>
      </c>
      <c r="G31" s="133"/>
      <c r="H31" s="133"/>
      <c r="I31" s="133"/>
      <c r="J31" s="66">
        <v>5238932.0263672499</v>
      </c>
      <c r="K31" s="66">
        <v>5238932.0263672499</v>
      </c>
      <c r="L31" s="66">
        <v>5026025.0784065397</v>
      </c>
      <c r="M31" s="66">
        <v>5026025.0784065397</v>
      </c>
      <c r="N31" s="66">
        <v>4210392.0147483703</v>
      </c>
      <c r="O31" s="66">
        <v>4210392.0147483703</v>
      </c>
      <c r="P31" s="66">
        <v>4210392.0147483703</v>
      </c>
      <c r="Q31" s="66">
        <v>4210392.0147483703</v>
      </c>
      <c r="R31" s="66">
        <v>3535932.6542506199</v>
      </c>
      <c r="S31" s="66">
        <v>3535932.6542506199</v>
      </c>
      <c r="T31" s="66">
        <v>0</v>
      </c>
      <c r="U31" s="66">
        <v>0</v>
      </c>
      <c r="V31" s="66">
        <v>0</v>
      </c>
      <c r="W31" s="66">
        <v>0</v>
      </c>
      <c r="X31" s="66">
        <v>0</v>
      </c>
      <c r="Y31" s="66">
        <v>0</v>
      </c>
      <c r="Z31" s="66">
        <v>0</v>
      </c>
      <c r="AA31" s="66">
        <v>0</v>
      </c>
      <c r="AB31" s="66">
        <v>0</v>
      </c>
      <c r="AC31" s="66">
        <v>0</v>
      </c>
      <c r="AD31" s="66">
        <v>0</v>
      </c>
      <c r="AE31" s="66">
        <v>0</v>
      </c>
      <c r="AF31" s="66">
        <v>0</v>
      </c>
      <c r="AG31" s="68">
        <v>0</v>
      </c>
      <c r="AH31" s="68">
        <v>0</v>
      </c>
      <c r="AI31" s="68">
        <v>0</v>
      </c>
      <c r="AJ31" s="68">
        <v>0</v>
      </c>
      <c r="AK31" s="68">
        <v>0</v>
      </c>
      <c r="AL31" s="68">
        <v>0</v>
      </c>
      <c r="AM31" s="66">
        <v>0</v>
      </c>
      <c r="AN31" s="8"/>
      <c r="AO31" s="8"/>
      <c r="AP31" s="8"/>
      <c r="AQ31" s="24"/>
      <c r="AR31" s="24"/>
      <c r="AS31" s="487"/>
      <c r="AT31" s="487"/>
      <c r="AU31" s="487"/>
      <c r="AV31" s="487"/>
      <c r="AW31" s="487"/>
      <c r="AX31" s="487"/>
      <c r="AY31" s="487"/>
    </row>
    <row r="32" spans="1:51" s="315" customFormat="1" ht="15" thickBot="1" x14ac:dyDescent="0.4">
      <c r="A32" s="65" t="s">
        <v>563</v>
      </c>
      <c r="B32" s="65" t="s">
        <v>555</v>
      </c>
      <c r="C32" s="93">
        <v>13.5720807170388</v>
      </c>
      <c r="D32" s="66">
        <v>4347609.07893191</v>
      </c>
      <c r="E32" s="95">
        <v>0.97000000000000097</v>
      </c>
      <c r="F32" s="67">
        <v>53868282.889705397</v>
      </c>
      <c r="G32" s="133"/>
      <c r="H32" s="133"/>
      <c r="I32" s="133"/>
      <c r="J32" s="66">
        <v>4217180.8065639604</v>
      </c>
      <c r="K32" s="66">
        <v>4217180.8065639604</v>
      </c>
      <c r="L32" s="66">
        <v>4217013.1163058402</v>
      </c>
      <c r="M32" s="66">
        <v>4139084.2342331698</v>
      </c>
      <c r="N32" s="66">
        <v>3979099.3841555198</v>
      </c>
      <c r="O32" s="66">
        <v>3792369.8616901501</v>
      </c>
      <c r="P32" s="66">
        <v>3750032.3881825898</v>
      </c>
      <c r="Q32" s="66">
        <v>3726001.3800790799</v>
      </c>
      <c r="R32" s="66">
        <v>3723263.7498864098</v>
      </c>
      <c r="S32" s="66">
        <v>3720303.4848315502</v>
      </c>
      <c r="T32" s="66">
        <v>3571347.9816376101</v>
      </c>
      <c r="U32" s="66">
        <v>3227074.4197476199</v>
      </c>
      <c r="V32" s="66">
        <v>2681299.1680724402</v>
      </c>
      <c r="W32" s="66">
        <v>2417014.9885107898</v>
      </c>
      <c r="X32" s="66">
        <v>2381854.3410098501</v>
      </c>
      <c r="Y32" s="66">
        <v>13520.347279364199</v>
      </c>
      <c r="Z32" s="66">
        <v>13520.347279364199</v>
      </c>
      <c r="AA32" s="66">
        <v>13520.347279364199</v>
      </c>
      <c r="AB32" s="66">
        <v>13520.347279364199</v>
      </c>
      <c r="AC32" s="66">
        <v>13520.347279364199</v>
      </c>
      <c r="AD32" s="66">
        <v>13520.347279364199</v>
      </c>
      <c r="AE32" s="66">
        <v>13520.347279364199</v>
      </c>
      <c r="AF32" s="66">
        <v>13520.347279364199</v>
      </c>
      <c r="AG32" s="68">
        <v>0</v>
      </c>
      <c r="AH32" s="68">
        <v>0</v>
      </c>
      <c r="AI32" s="68">
        <v>0</v>
      </c>
      <c r="AJ32" s="68">
        <v>0</v>
      </c>
      <c r="AK32" s="68">
        <v>0</v>
      </c>
      <c r="AL32" s="68">
        <v>0</v>
      </c>
      <c r="AM32" s="66">
        <v>0</v>
      </c>
      <c r="AN32" s="8"/>
      <c r="AO32" s="8"/>
      <c r="AP32" s="8"/>
      <c r="AQ32" s="24"/>
      <c r="AR32" s="24"/>
      <c r="AS32" s="487"/>
      <c r="AT32" s="487"/>
      <c r="AU32" s="487"/>
      <c r="AV32" s="487"/>
      <c r="AW32" s="487"/>
      <c r="AX32" s="487"/>
      <c r="AY32" s="487"/>
    </row>
    <row r="33" spans="1:51" s="315" customFormat="1" ht="15" thickBot="1" x14ac:dyDescent="0.4">
      <c r="A33" s="65" t="s">
        <v>268</v>
      </c>
      <c r="B33" s="65" t="s">
        <v>675</v>
      </c>
      <c r="C33" s="93">
        <v>10.199999999999999</v>
      </c>
      <c r="D33" s="66">
        <v>756433</v>
      </c>
      <c r="E33" s="95">
        <v>0.8</v>
      </c>
      <c r="F33" s="67">
        <v>6172493.2800000003</v>
      </c>
      <c r="G33" s="133"/>
      <c r="H33" s="133"/>
      <c r="I33" s="133"/>
      <c r="J33" s="66">
        <v>605146.4</v>
      </c>
      <c r="K33" s="66">
        <v>605146.4</v>
      </c>
      <c r="L33" s="66">
        <v>605146.4</v>
      </c>
      <c r="M33" s="66">
        <v>605146.4</v>
      </c>
      <c r="N33" s="66">
        <v>605146.4</v>
      </c>
      <c r="O33" s="66">
        <v>605146.4</v>
      </c>
      <c r="P33" s="66">
        <v>605146.4</v>
      </c>
      <c r="Q33" s="66">
        <v>605146.4</v>
      </c>
      <c r="R33" s="66">
        <v>605146.4</v>
      </c>
      <c r="S33" s="66">
        <v>605146.4</v>
      </c>
      <c r="T33" s="66">
        <v>121029.28</v>
      </c>
      <c r="U33" s="66">
        <v>0</v>
      </c>
      <c r="V33" s="66">
        <v>0</v>
      </c>
      <c r="W33" s="66">
        <v>0</v>
      </c>
      <c r="X33" s="66">
        <v>0</v>
      </c>
      <c r="Y33" s="66">
        <v>0</v>
      </c>
      <c r="Z33" s="66">
        <v>0</v>
      </c>
      <c r="AA33" s="66">
        <v>0</v>
      </c>
      <c r="AB33" s="66">
        <v>0</v>
      </c>
      <c r="AC33" s="66">
        <v>0</v>
      </c>
      <c r="AD33" s="66">
        <v>0</v>
      </c>
      <c r="AE33" s="66">
        <v>0</v>
      </c>
      <c r="AF33" s="66">
        <v>0</v>
      </c>
      <c r="AG33" s="68">
        <v>0</v>
      </c>
      <c r="AH33" s="68">
        <v>0</v>
      </c>
      <c r="AI33" s="68">
        <v>0</v>
      </c>
      <c r="AJ33" s="68">
        <v>0</v>
      </c>
      <c r="AK33" s="68">
        <v>0</v>
      </c>
      <c r="AL33" s="68">
        <v>0</v>
      </c>
      <c r="AM33" s="66">
        <v>0</v>
      </c>
      <c r="AN33" s="8"/>
      <c r="AO33" s="8"/>
      <c r="AP33" s="8"/>
      <c r="AQ33" s="24"/>
      <c r="AR33" s="24"/>
      <c r="AS33" s="487"/>
      <c r="AT33" s="487"/>
      <c r="AU33" s="487"/>
      <c r="AV33" s="487"/>
      <c r="AW33" s="487"/>
      <c r="AX33" s="487"/>
      <c r="AY33" s="487"/>
    </row>
    <row r="34" spans="1:51" s="315" customFormat="1" ht="15" thickBot="1" x14ac:dyDescent="0.4">
      <c r="A34" s="65" t="s">
        <v>268</v>
      </c>
      <c r="B34" s="65" t="s">
        <v>558</v>
      </c>
      <c r="C34" s="93">
        <v>29.1653287207515</v>
      </c>
      <c r="D34" s="66">
        <v>587663.134594145</v>
      </c>
      <c r="E34" s="95">
        <v>0.80000000000000104</v>
      </c>
      <c r="F34" s="67">
        <v>13711510.7980044</v>
      </c>
      <c r="G34" s="133"/>
      <c r="H34" s="133"/>
      <c r="I34" s="133"/>
      <c r="J34" s="66">
        <v>470130.50767531601</v>
      </c>
      <c r="K34" s="66">
        <v>470130.50767531601</v>
      </c>
      <c r="L34" s="66">
        <v>470130.50767531601</v>
      </c>
      <c r="M34" s="66">
        <v>470130.50767531601</v>
      </c>
      <c r="N34" s="66">
        <v>470130.50767531601</v>
      </c>
      <c r="O34" s="66">
        <v>470130.50767531601</v>
      </c>
      <c r="P34" s="66">
        <v>470130.50767531601</v>
      </c>
      <c r="Q34" s="66">
        <v>470130.50767531601</v>
      </c>
      <c r="R34" s="66">
        <v>470130.50767531601</v>
      </c>
      <c r="S34" s="66">
        <v>470130.50767531601</v>
      </c>
      <c r="T34" s="66">
        <v>470130.50767531601</v>
      </c>
      <c r="U34" s="66">
        <v>470130.50767531601</v>
      </c>
      <c r="V34" s="66">
        <v>470130.50767531601</v>
      </c>
      <c r="W34" s="66">
        <v>470130.50767531601</v>
      </c>
      <c r="X34" s="66">
        <v>470130.50767531601</v>
      </c>
      <c r="Y34" s="66">
        <v>443970.21219164098</v>
      </c>
      <c r="Z34" s="66">
        <v>443970.21219164098</v>
      </c>
      <c r="AA34" s="66">
        <v>443970.21219164098</v>
      </c>
      <c r="AB34" s="66">
        <v>443970.21219164098</v>
      </c>
      <c r="AC34" s="66">
        <v>443970.21219164098</v>
      </c>
      <c r="AD34" s="66">
        <v>443970.21219164098</v>
      </c>
      <c r="AE34" s="66">
        <v>443970.21219164098</v>
      </c>
      <c r="AF34" s="66">
        <v>443970.21219164098</v>
      </c>
      <c r="AG34" s="68">
        <v>443970.21219164098</v>
      </c>
      <c r="AH34" s="68">
        <v>443970.21219164098</v>
      </c>
      <c r="AI34" s="68">
        <v>443970.21219164098</v>
      </c>
      <c r="AJ34" s="68">
        <v>443970.21219164098</v>
      </c>
      <c r="AK34" s="68">
        <v>443970.21219164098</v>
      </c>
      <c r="AL34" s="68">
        <v>443970.21219164098</v>
      </c>
      <c r="AM34" s="66">
        <v>443970.21219164098</v>
      </c>
      <c r="AN34" s="8"/>
      <c r="AO34" s="8"/>
      <c r="AP34" s="8"/>
      <c r="AQ34" s="24"/>
      <c r="AR34" s="24"/>
      <c r="AS34" s="487"/>
      <c r="AT34" s="487"/>
      <c r="AU34" s="487"/>
      <c r="AV34" s="487"/>
      <c r="AW34" s="487"/>
      <c r="AX34" s="487"/>
      <c r="AY34" s="487"/>
    </row>
    <row r="35" spans="1:51" s="315" customFormat="1" ht="15" thickBot="1" x14ac:dyDescent="0.4">
      <c r="A35" s="65" t="s">
        <v>268</v>
      </c>
      <c r="B35" s="65" t="s">
        <v>458</v>
      </c>
      <c r="C35" s="93">
        <v>13.126794185239801</v>
      </c>
      <c r="D35" s="66">
        <v>349652.50053581799</v>
      </c>
      <c r="E35" s="95">
        <v>0.80000000000000104</v>
      </c>
      <c r="F35" s="67">
        <v>3671853.1287105102</v>
      </c>
      <c r="G35" s="133"/>
      <c r="H35" s="133"/>
      <c r="I35" s="133"/>
      <c r="J35" s="66">
        <v>279722.00042865501</v>
      </c>
      <c r="K35" s="66">
        <v>279722.00042865501</v>
      </c>
      <c r="L35" s="66">
        <v>279722.00042865501</v>
      </c>
      <c r="M35" s="66">
        <v>279722.00042865501</v>
      </c>
      <c r="N35" s="66">
        <v>279722.00042865501</v>
      </c>
      <c r="O35" s="66">
        <v>279722.00042865501</v>
      </c>
      <c r="P35" s="66">
        <v>279722.00042865501</v>
      </c>
      <c r="Q35" s="66">
        <v>279722.00042865501</v>
      </c>
      <c r="R35" s="66">
        <v>279722.00042865501</v>
      </c>
      <c r="S35" s="66">
        <v>272271.425807469</v>
      </c>
      <c r="T35" s="66">
        <v>268865.67586497602</v>
      </c>
      <c r="U35" s="66">
        <v>268865.67586497602</v>
      </c>
      <c r="V35" s="66">
        <v>48115.7601364</v>
      </c>
      <c r="W35" s="66">
        <v>48115.7601364</v>
      </c>
      <c r="X35" s="66">
        <v>48115.7601364</v>
      </c>
      <c r="Y35" s="66">
        <v>40001.013381199999</v>
      </c>
      <c r="Z35" s="66">
        <v>40001.013381199999</v>
      </c>
      <c r="AA35" s="66">
        <v>40001.013381199999</v>
      </c>
      <c r="AB35" s="66">
        <v>40001.013381199999</v>
      </c>
      <c r="AC35" s="66">
        <v>40001.013381199999</v>
      </c>
      <c r="AD35" s="66">
        <v>0</v>
      </c>
      <c r="AE35" s="66">
        <v>0</v>
      </c>
      <c r="AF35" s="66">
        <v>0</v>
      </c>
      <c r="AG35" s="68">
        <v>0</v>
      </c>
      <c r="AH35" s="68">
        <v>0</v>
      </c>
      <c r="AI35" s="68">
        <v>0</v>
      </c>
      <c r="AJ35" s="68">
        <v>0</v>
      </c>
      <c r="AK35" s="68">
        <v>0</v>
      </c>
      <c r="AL35" s="68">
        <v>0</v>
      </c>
      <c r="AM35" s="66">
        <v>0</v>
      </c>
      <c r="AN35" s="8"/>
      <c r="AO35" s="8"/>
      <c r="AP35" s="8"/>
      <c r="AQ35" s="24"/>
      <c r="AR35" s="24"/>
      <c r="AS35" s="645"/>
      <c r="AT35" s="645"/>
      <c r="AU35" s="645"/>
      <c r="AV35" s="645"/>
      <c r="AW35" s="645"/>
      <c r="AX35" s="645"/>
      <c r="AY35" s="645"/>
    </row>
    <row r="36" spans="1:51" s="315" customFormat="1" ht="15" thickBot="1" x14ac:dyDescent="0.4">
      <c r="A36" s="65" t="s">
        <v>268</v>
      </c>
      <c r="B36" s="65" t="s">
        <v>557</v>
      </c>
      <c r="C36" s="93">
        <v>5.1029354259906299</v>
      </c>
      <c r="D36" s="66">
        <v>307652.948049</v>
      </c>
      <c r="E36" s="95">
        <v>1</v>
      </c>
      <c r="F36" s="67">
        <v>1567597.0251209999</v>
      </c>
      <c r="G36" s="133"/>
      <c r="H36" s="133"/>
      <c r="I36" s="133"/>
      <c r="J36" s="66">
        <v>307652.948049</v>
      </c>
      <c r="K36" s="66">
        <v>307652.948049</v>
      </c>
      <c r="L36" s="66">
        <v>307652.948049</v>
      </c>
      <c r="M36" s="66">
        <v>307652.948049</v>
      </c>
      <c r="N36" s="66">
        <v>307652.948049</v>
      </c>
      <c r="O36" s="66">
        <v>6342.4489290000001</v>
      </c>
      <c r="P36" s="66">
        <v>6342.4489290000001</v>
      </c>
      <c r="Q36" s="66">
        <v>6342.4489290000001</v>
      </c>
      <c r="R36" s="66">
        <v>6342.4489290000001</v>
      </c>
      <c r="S36" s="66">
        <v>3962.4891600000001</v>
      </c>
      <c r="T36" s="66">
        <v>0</v>
      </c>
      <c r="U36" s="66">
        <v>0</v>
      </c>
      <c r="V36" s="66">
        <v>0</v>
      </c>
      <c r="W36" s="66">
        <v>0</v>
      </c>
      <c r="X36" s="66">
        <v>0</v>
      </c>
      <c r="Y36" s="66">
        <v>0</v>
      </c>
      <c r="Z36" s="66">
        <v>0</v>
      </c>
      <c r="AA36" s="66">
        <v>0</v>
      </c>
      <c r="AB36" s="66">
        <v>0</v>
      </c>
      <c r="AC36" s="66">
        <v>0</v>
      </c>
      <c r="AD36" s="66">
        <v>0</v>
      </c>
      <c r="AE36" s="66">
        <v>0</v>
      </c>
      <c r="AF36" s="66">
        <v>0</v>
      </c>
      <c r="AG36" s="68">
        <v>0</v>
      </c>
      <c r="AH36" s="68">
        <v>0</v>
      </c>
      <c r="AI36" s="68">
        <v>0</v>
      </c>
      <c r="AJ36" s="68">
        <v>0</v>
      </c>
      <c r="AK36" s="68">
        <v>0</v>
      </c>
      <c r="AL36" s="68">
        <v>0</v>
      </c>
      <c r="AM36" s="66">
        <v>0</v>
      </c>
      <c r="AN36" s="8"/>
      <c r="AO36" s="8"/>
      <c r="AP36" s="8"/>
      <c r="AQ36" s="24"/>
      <c r="AR36" s="24"/>
      <c r="AS36" s="645"/>
      <c r="AT36" s="645"/>
      <c r="AU36" s="645"/>
      <c r="AV36" s="645"/>
      <c r="AW36" s="645"/>
      <c r="AX36" s="645"/>
      <c r="AY36" s="645"/>
    </row>
    <row r="37" spans="1:51" s="315" customFormat="1" ht="15" thickBot="1" x14ac:dyDescent="0.4">
      <c r="A37" s="65" t="s">
        <v>268</v>
      </c>
      <c r="B37" s="65" t="s">
        <v>559</v>
      </c>
      <c r="C37" s="93">
        <v>15.924818176405999</v>
      </c>
      <c r="D37" s="66">
        <v>278151.33375957201</v>
      </c>
      <c r="E37" s="95">
        <v>0.62604113739599299</v>
      </c>
      <c r="F37" s="67">
        <v>2775188.39412812</v>
      </c>
      <c r="G37" s="133"/>
      <c r="H37" s="133"/>
      <c r="I37" s="133"/>
      <c r="J37" s="66">
        <v>174134.177355055</v>
      </c>
      <c r="K37" s="66">
        <v>174134.177355055</v>
      </c>
      <c r="L37" s="66">
        <v>174134.177355055</v>
      </c>
      <c r="M37" s="66">
        <v>174134.177355055</v>
      </c>
      <c r="N37" s="66">
        <v>174076.31158494001</v>
      </c>
      <c r="O37" s="66">
        <v>174076.31158494001</v>
      </c>
      <c r="P37" s="66">
        <v>164519.0536981</v>
      </c>
      <c r="Q37" s="66">
        <v>164462.61879066401</v>
      </c>
      <c r="R37" s="66">
        <v>164462.61879066401</v>
      </c>
      <c r="S37" s="66">
        <v>164017.91297213701</v>
      </c>
      <c r="T37" s="66">
        <v>163991.27367578601</v>
      </c>
      <c r="U37" s="66">
        <v>163266.702613147</v>
      </c>
      <c r="V37" s="66">
        <v>162037.559402057</v>
      </c>
      <c r="W37" s="66">
        <v>162037.559402057</v>
      </c>
      <c r="X37" s="66">
        <v>146678.526619421</v>
      </c>
      <c r="Y37" s="66">
        <v>146678.526619421</v>
      </c>
      <c r="Z37" s="66">
        <v>126755.974347733</v>
      </c>
      <c r="AA37" s="66">
        <v>318.14692136860401</v>
      </c>
      <c r="AB37" s="66">
        <v>318.14692136860401</v>
      </c>
      <c r="AC37" s="66">
        <v>318.14692136860401</v>
      </c>
      <c r="AD37" s="66">
        <v>318.14692136860401</v>
      </c>
      <c r="AE37" s="66">
        <v>318.14692136860401</v>
      </c>
      <c r="AF37" s="66">
        <v>0</v>
      </c>
      <c r="AG37" s="68">
        <v>0</v>
      </c>
      <c r="AH37" s="68">
        <v>0</v>
      </c>
      <c r="AI37" s="68">
        <v>0</v>
      </c>
      <c r="AJ37" s="68">
        <v>0</v>
      </c>
      <c r="AK37" s="68">
        <v>0</v>
      </c>
      <c r="AL37" s="68">
        <v>0</v>
      </c>
      <c r="AM37" s="66">
        <v>0</v>
      </c>
      <c r="AN37" s="8"/>
      <c r="AO37" s="8"/>
      <c r="AP37" s="8"/>
      <c r="AQ37" s="24"/>
      <c r="AR37" s="24"/>
      <c r="AS37" s="487"/>
      <c r="AT37" s="487"/>
      <c r="AU37" s="487"/>
      <c r="AV37" s="487"/>
      <c r="AW37" s="487"/>
      <c r="AX37" s="487"/>
      <c r="AY37" s="487"/>
    </row>
    <row r="38" spans="1:51" ht="15" thickBot="1" x14ac:dyDescent="0.4">
      <c r="A38" s="65" t="s">
        <v>268</v>
      </c>
      <c r="B38" s="65" t="s">
        <v>560</v>
      </c>
      <c r="C38" s="93">
        <v>15.083173376739699</v>
      </c>
      <c r="D38" s="66">
        <v>192184.55806949601</v>
      </c>
      <c r="E38" s="95">
        <v>0.80000000000000104</v>
      </c>
      <c r="F38" s="67">
        <v>2319002.4077554499</v>
      </c>
      <c r="G38" s="133"/>
      <c r="H38" s="133"/>
      <c r="I38" s="133"/>
      <c r="J38" s="66">
        <v>153747.64645559699</v>
      </c>
      <c r="K38" s="66">
        <v>153747.64645559699</v>
      </c>
      <c r="L38" s="66">
        <v>153747.64645559699</v>
      </c>
      <c r="M38" s="66">
        <v>153747.64645559699</v>
      </c>
      <c r="N38" s="66">
        <v>153747.64645559699</v>
      </c>
      <c r="O38" s="66">
        <v>153747.64645559699</v>
      </c>
      <c r="P38" s="66">
        <v>153747.64645559699</v>
      </c>
      <c r="Q38" s="66">
        <v>153747.64645559699</v>
      </c>
      <c r="R38" s="66">
        <v>153747.64645559699</v>
      </c>
      <c r="S38" s="66">
        <v>153747.64645559699</v>
      </c>
      <c r="T38" s="66">
        <v>153747.64645559699</v>
      </c>
      <c r="U38" s="66">
        <v>153747.64645559699</v>
      </c>
      <c r="V38" s="66">
        <v>153747.64645559699</v>
      </c>
      <c r="W38" s="66">
        <v>153747.64645559699</v>
      </c>
      <c r="X38" s="66">
        <v>153747.64645559699</v>
      </c>
      <c r="Y38" s="66">
        <v>12787.710921498599</v>
      </c>
      <c r="Z38" s="66">
        <v>0</v>
      </c>
      <c r="AA38" s="66">
        <v>0</v>
      </c>
      <c r="AB38" s="66">
        <v>0</v>
      </c>
      <c r="AC38" s="66">
        <v>0</v>
      </c>
      <c r="AD38" s="66">
        <v>0</v>
      </c>
      <c r="AE38" s="66">
        <v>0</v>
      </c>
      <c r="AF38" s="66">
        <v>0</v>
      </c>
      <c r="AG38" s="68">
        <v>0</v>
      </c>
      <c r="AH38" s="68">
        <v>0</v>
      </c>
      <c r="AI38" s="68">
        <v>0</v>
      </c>
      <c r="AJ38" s="68">
        <v>0</v>
      </c>
      <c r="AK38" s="68">
        <v>0</v>
      </c>
      <c r="AL38" s="68">
        <v>0</v>
      </c>
      <c r="AM38" s="66">
        <v>0</v>
      </c>
      <c r="AN38" s="8"/>
      <c r="AO38" s="8">
        <f>COUNT(G38:AM38)</f>
        <v>30</v>
      </c>
      <c r="AP38" s="8" t="b">
        <f>AO38=CEILING(C38,1)</f>
        <v>0</v>
      </c>
      <c r="AQ38" s="24">
        <f>G38/D38</f>
        <v>0</v>
      </c>
      <c r="AR38" s="24" t="b">
        <f>ROUND(AQ38,2)=ROUND(E38,2)</f>
        <v>0</v>
      </c>
      <c r="AS38" s="645" t="s">
        <v>29</v>
      </c>
      <c r="AT38" s="645"/>
      <c r="AU38" s="645"/>
      <c r="AV38" s="645"/>
      <c r="AW38" s="645"/>
      <c r="AX38" s="645"/>
      <c r="AY38" s="645"/>
    </row>
    <row r="39" spans="1:51" ht="15" thickBot="1" x14ac:dyDescent="0.4">
      <c r="A39" s="69" t="s">
        <v>268</v>
      </c>
      <c r="B39" s="62" t="s">
        <v>673</v>
      </c>
      <c r="C39" s="92">
        <v>14</v>
      </c>
      <c r="D39" s="64">
        <v>0</v>
      </c>
      <c r="E39" s="63"/>
      <c r="F39" s="56">
        <v>17753557.4667284</v>
      </c>
      <c r="G39" s="134"/>
      <c r="H39" s="134"/>
      <c r="I39" s="134"/>
      <c r="J39" s="64">
        <v>1268111.2476234599</v>
      </c>
      <c r="K39" s="64">
        <v>1268111.2476234599</v>
      </c>
      <c r="L39" s="64">
        <v>1268111.2476234599</v>
      </c>
      <c r="M39" s="64">
        <v>1268111.2476234599</v>
      </c>
      <c r="N39" s="64">
        <v>1268111.2476234599</v>
      </c>
      <c r="O39" s="64">
        <v>1268111.2476234599</v>
      </c>
      <c r="P39" s="64">
        <v>1268111.2476234599</v>
      </c>
      <c r="Q39" s="64">
        <v>1268111.2476234599</v>
      </c>
      <c r="R39" s="64">
        <v>1268111.2476234599</v>
      </c>
      <c r="S39" s="64">
        <v>1268111.2476234599</v>
      </c>
      <c r="T39" s="64">
        <v>1268111.2476234599</v>
      </c>
      <c r="U39" s="64">
        <v>1268111.2476234599</v>
      </c>
      <c r="V39" s="64">
        <v>1268111.2476234599</v>
      </c>
      <c r="W39" s="64">
        <v>1268111.2476234599</v>
      </c>
      <c r="X39" s="64">
        <v>0</v>
      </c>
      <c r="Y39" s="64">
        <v>0</v>
      </c>
      <c r="Z39" s="64">
        <v>0</v>
      </c>
      <c r="AA39" s="64">
        <v>0</v>
      </c>
      <c r="AB39" s="64">
        <v>0</v>
      </c>
      <c r="AC39" s="64">
        <v>0</v>
      </c>
      <c r="AD39" s="64">
        <v>0</v>
      </c>
      <c r="AE39" s="64">
        <v>0</v>
      </c>
      <c r="AF39" s="64">
        <v>0</v>
      </c>
      <c r="AG39" s="64">
        <v>0</v>
      </c>
      <c r="AH39" s="64">
        <v>0</v>
      </c>
      <c r="AI39" s="64">
        <v>0</v>
      </c>
      <c r="AJ39" s="64">
        <v>0</v>
      </c>
      <c r="AK39" s="64">
        <v>0</v>
      </c>
      <c r="AL39" s="64">
        <v>0</v>
      </c>
      <c r="AM39" s="64">
        <v>0</v>
      </c>
      <c r="AN39" s="8"/>
      <c r="AO39" s="8">
        <f>COUNT(G39:AM39)</f>
        <v>30</v>
      </c>
      <c r="AP39" s="8" t="b">
        <f>AO39=CEILING(C39,1)</f>
        <v>0</v>
      </c>
      <c r="AQ39" s="24" t="e">
        <f>G39/D39</f>
        <v>#DIV/0!</v>
      </c>
      <c r="AR39" s="24" t="e">
        <f>ROUND(AQ39,2)=ROUND(E39,2)</f>
        <v>#DIV/0!</v>
      </c>
      <c r="AS39" s="645" t="s">
        <v>165</v>
      </c>
      <c r="AT39" s="645"/>
      <c r="AU39" s="645"/>
      <c r="AV39" s="645"/>
      <c r="AW39" s="645"/>
      <c r="AX39" s="645"/>
      <c r="AY39" s="645"/>
    </row>
    <row r="40" spans="1:51" ht="15" thickBot="1" x14ac:dyDescent="0.4">
      <c r="A40" s="72" t="s">
        <v>265</v>
      </c>
      <c r="B40" s="72" t="s">
        <v>265</v>
      </c>
      <c r="C40" s="94">
        <v>15</v>
      </c>
      <c r="D40" s="73">
        <v>270951739.97075999</v>
      </c>
      <c r="E40" s="96">
        <v>1</v>
      </c>
      <c r="F40" s="74">
        <v>4064276099.56141</v>
      </c>
      <c r="G40" s="135"/>
      <c r="H40" s="135"/>
      <c r="I40" s="135"/>
      <c r="J40" s="73">
        <v>270951739.97075999</v>
      </c>
      <c r="K40" s="73">
        <v>270951739.97075999</v>
      </c>
      <c r="L40" s="73">
        <v>270951739.97075999</v>
      </c>
      <c r="M40" s="73">
        <v>270951739.97075999</v>
      </c>
      <c r="N40" s="73">
        <v>270951739.97075999</v>
      </c>
      <c r="O40" s="73">
        <v>270951739.97075999</v>
      </c>
      <c r="P40" s="73">
        <v>270951739.97075999</v>
      </c>
      <c r="Q40" s="73">
        <v>270951739.97075999</v>
      </c>
      <c r="R40" s="73">
        <v>270951739.97075999</v>
      </c>
      <c r="S40" s="73">
        <v>270951739.97075999</v>
      </c>
      <c r="T40" s="73">
        <v>270951739.97075999</v>
      </c>
      <c r="U40" s="73">
        <v>270951739.97075999</v>
      </c>
      <c r="V40" s="73">
        <v>270951739.97075999</v>
      </c>
      <c r="W40" s="73">
        <v>270951739.97075999</v>
      </c>
      <c r="X40" s="73">
        <v>270951739.97075999</v>
      </c>
      <c r="Y40" s="73">
        <v>0</v>
      </c>
      <c r="Z40" s="73">
        <v>0</v>
      </c>
      <c r="AA40" s="73">
        <v>0</v>
      </c>
      <c r="AB40" s="73">
        <v>0</v>
      </c>
      <c r="AC40" s="73">
        <v>0</v>
      </c>
      <c r="AD40" s="73">
        <v>0</v>
      </c>
      <c r="AE40" s="73">
        <v>0</v>
      </c>
      <c r="AF40" s="73">
        <v>0</v>
      </c>
      <c r="AG40" s="75">
        <v>0</v>
      </c>
      <c r="AH40" s="75">
        <v>0</v>
      </c>
      <c r="AI40" s="75">
        <v>0</v>
      </c>
      <c r="AJ40" s="75">
        <v>0</v>
      </c>
      <c r="AK40" s="75">
        <v>0</v>
      </c>
      <c r="AL40" s="75">
        <v>0</v>
      </c>
      <c r="AM40" s="73">
        <v>0</v>
      </c>
      <c r="AN40" s="8"/>
      <c r="AO40" s="8">
        <f>COUNT(G40:AM40)</f>
        <v>30</v>
      </c>
      <c r="AP40" s="8" t="b">
        <f>AO40=CEILING(C40,1)</f>
        <v>0</v>
      </c>
      <c r="AQ40" s="24">
        <f>G40/D40</f>
        <v>0</v>
      </c>
      <c r="AR40" s="24" t="b">
        <f>ROUND(AQ40,2)=ROUND(E40,2)</f>
        <v>0</v>
      </c>
      <c r="AS40" s="645" t="s">
        <v>30</v>
      </c>
      <c r="AT40" s="645"/>
      <c r="AU40" s="645"/>
      <c r="AV40" s="645"/>
      <c r="AW40" s="645"/>
      <c r="AX40" s="645"/>
      <c r="AY40" s="645"/>
    </row>
    <row r="41" spans="1:51" s="25" customFormat="1" ht="15" thickBot="1" x14ac:dyDescent="0.4">
      <c r="A41" s="9" t="s">
        <v>568</v>
      </c>
      <c r="B41" s="136"/>
      <c r="C41" s="495">
        <v>12.133073311558199</v>
      </c>
      <c r="D41" s="71">
        <v>1987273671.70383</v>
      </c>
      <c r="E41" s="494">
        <v>0.82152730999552304</v>
      </c>
      <c r="F41" s="138">
        <v>18674342123.8372</v>
      </c>
      <c r="G41" s="139"/>
      <c r="H41" s="300"/>
      <c r="I41" s="300"/>
      <c r="J41" s="140">
        <v>1739836125.8913</v>
      </c>
      <c r="K41" s="141">
        <v>1709615898.17995</v>
      </c>
      <c r="L41" s="141">
        <v>1676431577.25669</v>
      </c>
      <c r="M41" s="141">
        <v>1623672013.42237</v>
      </c>
      <c r="N41" s="141">
        <v>1446711585.7318001</v>
      </c>
      <c r="O41" s="141">
        <v>1398915973.0829699</v>
      </c>
      <c r="P41" s="141">
        <v>1378609281.3935101</v>
      </c>
      <c r="Q41" s="141">
        <v>1225910840.6736701</v>
      </c>
      <c r="R41" s="141">
        <v>1194026239.7399001</v>
      </c>
      <c r="S41" s="141">
        <v>1154833125.46963</v>
      </c>
      <c r="T41" s="141">
        <v>898255304.66333699</v>
      </c>
      <c r="U41" s="141">
        <v>793778907.03167295</v>
      </c>
      <c r="V41" s="141">
        <v>697156266.94215095</v>
      </c>
      <c r="W41" s="141">
        <v>667293560.67063403</v>
      </c>
      <c r="X41" s="141">
        <v>644563418.35873997</v>
      </c>
      <c r="Y41" s="141">
        <v>94020214.450868994</v>
      </c>
      <c r="Z41" s="141">
        <v>91401804.758100107</v>
      </c>
      <c r="AA41" s="141">
        <v>79013582.739382297</v>
      </c>
      <c r="AB41" s="141">
        <v>71244427.943443194</v>
      </c>
      <c r="AC41" s="141">
        <v>69125319.721297607</v>
      </c>
      <c r="AD41" s="141">
        <v>4536308.7903150404</v>
      </c>
      <c r="AE41" s="141">
        <v>4536308.7903150404</v>
      </c>
      <c r="AF41" s="141">
        <v>4507278.2733936701</v>
      </c>
      <c r="AG41" s="141">
        <v>2101705.5513074198</v>
      </c>
      <c r="AH41" s="141">
        <v>2025203.2346304699</v>
      </c>
      <c r="AI41" s="141">
        <v>443970.21219164098</v>
      </c>
      <c r="AJ41" s="141">
        <v>443970.21219164098</v>
      </c>
      <c r="AK41" s="141">
        <v>443970.21219164098</v>
      </c>
      <c r="AL41" s="141">
        <v>443970.21219164098</v>
      </c>
      <c r="AM41" s="141">
        <v>443970.21219164098</v>
      </c>
      <c r="AN41" s="101"/>
      <c r="AO41" s="9"/>
      <c r="AP41" s="9"/>
      <c r="AQ41" s="9"/>
      <c r="AS41" s="645" t="s">
        <v>35</v>
      </c>
      <c r="AT41" s="645"/>
      <c r="AU41" s="645"/>
      <c r="AV41" s="645"/>
      <c r="AW41" s="645"/>
      <c r="AX41" s="645"/>
      <c r="AY41" s="645"/>
    </row>
    <row r="42" spans="1:51" s="25" customFormat="1" ht="15" thickBot="1" x14ac:dyDescent="0.4">
      <c r="A42" s="142" t="s">
        <v>467</v>
      </c>
      <c r="B42" s="143"/>
      <c r="C42" s="144"/>
      <c r="D42" s="144"/>
      <c r="E42" s="144"/>
      <c r="F42" s="145"/>
      <c r="G42" s="146">
        <v>1765460186.5836799</v>
      </c>
      <c r="H42" s="146">
        <v>3230285186.4096899</v>
      </c>
      <c r="I42" s="146">
        <v>4840365070.0904903</v>
      </c>
      <c r="J42" s="146">
        <v>4365269462.5067797</v>
      </c>
      <c r="K42" s="146">
        <v>4241476783.0338898</v>
      </c>
      <c r="L42" s="146">
        <v>4094238217.5139899</v>
      </c>
      <c r="M42" s="146">
        <v>3697989608.9746099</v>
      </c>
      <c r="N42" s="146">
        <v>3503861700.8285699</v>
      </c>
      <c r="O42" s="146">
        <v>3292571532.3336401</v>
      </c>
      <c r="P42" s="146">
        <v>3041216687.9271002</v>
      </c>
      <c r="Q42" s="146">
        <v>2639918911.0370798</v>
      </c>
      <c r="R42" s="146">
        <v>2422565934.3902102</v>
      </c>
      <c r="S42" s="146">
        <v>1889726232.8071301</v>
      </c>
      <c r="T42" s="146">
        <v>1590516216.8728001</v>
      </c>
      <c r="U42" s="146">
        <v>1370911259.5646601</v>
      </c>
      <c r="V42" s="146">
        <v>1088857894.87608</v>
      </c>
      <c r="W42" s="146">
        <v>621370547.96296597</v>
      </c>
      <c r="X42" s="146">
        <v>115686948.262592</v>
      </c>
      <c r="Y42" s="146">
        <v>90782571.726387501</v>
      </c>
      <c r="Z42" s="146">
        <v>68434216.026297107</v>
      </c>
      <c r="AA42" s="146">
        <v>39927951.329783604</v>
      </c>
      <c r="AB42" s="146">
        <v>36046851.723772697</v>
      </c>
      <c r="AC42" s="146">
        <v>28958992.769557599</v>
      </c>
      <c r="AD42" s="146">
        <v>28628475.1117622</v>
      </c>
      <c r="AE42" s="146">
        <v>18220864.456505299</v>
      </c>
      <c r="AF42" s="146">
        <v>5168833.6656056298</v>
      </c>
      <c r="AG42" s="146">
        <v>670910.06718189805</v>
      </c>
      <c r="AH42" s="146">
        <v>0</v>
      </c>
      <c r="AI42" s="146">
        <v>0</v>
      </c>
      <c r="AJ42" s="146">
        <v>0</v>
      </c>
      <c r="AK42" s="146">
        <v>0</v>
      </c>
      <c r="AL42" s="146">
        <v>0</v>
      </c>
      <c r="AM42" s="146">
        <v>0</v>
      </c>
      <c r="AN42" s="9"/>
      <c r="AO42" s="9"/>
      <c r="AP42" s="9"/>
      <c r="AQ42" s="9"/>
      <c r="AR42" s="119"/>
      <c r="AS42" s="131"/>
      <c r="AT42" s="131"/>
      <c r="AU42" s="131"/>
      <c r="AV42" s="131"/>
      <c r="AW42" s="131"/>
      <c r="AX42" s="131"/>
      <c r="AY42" s="131"/>
    </row>
    <row r="43" spans="1:51" s="25" customFormat="1" ht="15" customHeight="1" thickBot="1" x14ac:dyDescent="0.4">
      <c r="A43" s="144" t="s">
        <v>289</v>
      </c>
      <c r="B43" s="143"/>
      <c r="C43" s="143"/>
      <c r="D43" s="143"/>
      <c r="E43" s="143"/>
      <c r="F43" s="147"/>
      <c r="G43" s="148">
        <v>1765460186.5836799</v>
      </c>
      <c r="H43" s="148">
        <v>3230285186.4096899</v>
      </c>
      <c r="I43" s="148">
        <v>4840365070.0904903</v>
      </c>
      <c r="J43" s="148">
        <v>6105105588.3980799</v>
      </c>
      <c r="K43" s="148">
        <v>5951092681.2138395</v>
      </c>
      <c r="L43" s="148">
        <v>5770669794.7706804</v>
      </c>
      <c r="M43" s="148">
        <v>5321661622.3969898</v>
      </c>
      <c r="N43" s="148">
        <v>4950573286.5603704</v>
      </c>
      <c r="O43" s="148">
        <v>4691487505.4166098</v>
      </c>
      <c r="P43" s="148">
        <v>4419825969.32061</v>
      </c>
      <c r="Q43" s="148">
        <v>3865829751.7107501</v>
      </c>
      <c r="R43" s="148">
        <v>3616592174.1301098</v>
      </c>
      <c r="S43" s="148">
        <v>3044559358.2767601</v>
      </c>
      <c r="T43" s="148">
        <v>2488771521.53614</v>
      </c>
      <c r="U43" s="148">
        <v>2164690166.5963302</v>
      </c>
      <c r="V43" s="148">
        <v>1786014161.8182299</v>
      </c>
      <c r="W43" s="148">
        <v>1288664108.6336</v>
      </c>
      <c r="X43" s="148">
        <v>760250366.62133205</v>
      </c>
      <c r="Y43" s="148">
        <v>184802786.177257</v>
      </c>
      <c r="Z43" s="148">
        <v>159836020.78439701</v>
      </c>
      <c r="AA43" s="148">
        <v>118941534.069166</v>
      </c>
      <c r="AB43" s="148">
        <v>107291279.667216</v>
      </c>
      <c r="AC43" s="148">
        <v>98084312.490855202</v>
      </c>
      <c r="AD43" s="148">
        <v>33164783.902077202</v>
      </c>
      <c r="AE43" s="148">
        <v>22757173.246820301</v>
      </c>
      <c r="AF43" s="148">
        <v>9676111.9389993008</v>
      </c>
      <c r="AG43" s="148">
        <v>2772615.6184893101</v>
      </c>
      <c r="AH43" s="148">
        <v>2025203.2346304699</v>
      </c>
      <c r="AI43" s="148">
        <v>443970.21219164098</v>
      </c>
      <c r="AJ43" s="148">
        <v>443970.21219164098</v>
      </c>
      <c r="AK43" s="148">
        <v>443970.21219164098</v>
      </c>
      <c r="AL43" s="148">
        <v>443970.21219164098</v>
      </c>
      <c r="AM43" s="148">
        <v>443970.21219164098</v>
      </c>
      <c r="AN43" s="136"/>
      <c r="AS43" s="646" t="s">
        <v>468</v>
      </c>
      <c r="AT43" s="646"/>
      <c r="AU43" s="646"/>
      <c r="AV43" s="646"/>
      <c r="AW43" s="646"/>
      <c r="AX43" s="646"/>
      <c r="AY43" s="646"/>
    </row>
    <row r="44" spans="1:51" ht="15" customHeight="1" thickBot="1" x14ac:dyDescent="0.4">
      <c r="A44" s="144" t="s">
        <v>569</v>
      </c>
      <c r="B44" s="149"/>
      <c r="C44" s="149"/>
      <c r="D44" s="149"/>
      <c r="E44" s="149"/>
      <c r="F44" s="150"/>
      <c r="G44" s="151"/>
      <c r="H44" s="151"/>
      <c r="I44" s="301"/>
      <c r="J44" s="301"/>
      <c r="K44" s="148">
        <v>30220227.711347099</v>
      </c>
      <c r="L44" s="148">
        <v>33184320.9232588</v>
      </c>
      <c r="M44" s="148">
        <v>52759563.834318399</v>
      </c>
      <c r="N44" s="148">
        <v>176960427.69057301</v>
      </c>
      <c r="O44" s="148">
        <v>47795612.648827597</v>
      </c>
      <c r="P44" s="148">
        <v>20306691.689463899</v>
      </c>
      <c r="Q44" s="148">
        <v>152698440.71984401</v>
      </c>
      <c r="R44" s="148">
        <v>31884600.933764201</v>
      </c>
      <c r="S44" s="148">
        <v>39193114.270274401</v>
      </c>
      <c r="T44" s="148">
        <v>256577820.80629</v>
      </c>
      <c r="U44" s="148">
        <v>104476397.63166399</v>
      </c>
      <c r="V44" s="148">
        <v>96622640.089522094</v>
      </c>
      <c r="W44" s="148">
        <v>29862706.271517199</v>
      </c>
      <c r="X44" s="148">
        <v>22730142.3118935</v>
      </c>
      <c r="Y44" s="148">
        <v>550543203.90787101</v>
      </c>
      <c r="Z44" s="148">
        <v>2618409.6927689202</v>
      </c>
      <c r="AA44" s="148">
        <v>12388222.018717799</v>
      </c>
      <c r="AB44" s="148">
        <v>7769154.7959390599</v>
      </c>
      <c r="AC44" s="148">
        <v>2119108.2221455998</v>
      </c>
      <c r="AD44" s="148">
        <v>64589010.930982597</v>
      </c>
      <c r="AE44" s="148">
        <v>0</v>
      </c>
      <c r="AF44" s="148">
        <v>29030.516921368398</v>
      </c>
      <c r="AG44" s="148">
        <v>2405572.7220862499</v>
      </c>
      <c r="AH44" s="148">
        <v>76502.316676941497</v>
      </c>
      <c r="AI44" s="148">
        <v>1581233.02243883</v>
      </c>
      <c r="AJ44" s="148">
        <v>0</v>
      </c>
      <c r="AK44" s="148">
        <v>0</v>
      </c>
      <c r="AL44" s="148">
        <v>0</v>
      </c>
      <c r="AM44" s="148">
        <v>0</v>
      </c>
      <c r="AS44" s="646"/>
      <c r="AT44" s="646"/>
      <c r="AU44" s="646"/>
      <c r="AV44" s="646"/>
      <c r="AW44" s="646"/>
      <c r="AX44" s="646"/>
      <c r="AY44" s="646"/>
    </row>
    <row r="45" spans="1:51" ht="15" thickBot="1" x14ac:dyDescent="0.4">
      <c r="A45" s="144" t="s">
        <v>566</v>
      </c>
      <c r="B45" s="149"/>
      <c r="C45" s="149"/>
      <c r="D45" s="149"/>
      <c r="E45" s="149"/>
      <c r="F45" s="150"/>
      <c r="G45" s="300"/>
      <c r="H45" s="300"/>
      <c r="I45" s="300"/>
      <c r="J45" s="148">
        <v>475095607.58370399</v>
      </c>
      <c r="K45" s="148">
        <v>123792679.472894</v>
      </c>
      <c r="L45" s="148">
        <v>147238565.51990101</v>
      </c>
      <c r="M45" s="148">
        <v>396248608.53937602</v>
      </c>
      <c r="N45" s="148">
        <v>194127908.14604101</v>
      </c>
      <c r="O45" s="148">
        <v>211290168.494928</v>
      </c>
      <c r="P45" s="148">
        <v>251354844.40653801</v>
      </c>
      <c r="Q45" s="148">
        <v>401297776.89002699</v>
      </c>
      <c r="R45" s="148">
        <v>217352976.64686701</v>
      </c>
      <c r="S45" s="148">
        <v>532839701.58307701</v>
      </c>
      <c r="T45" s="148">
        <v>299210015.93433499</v>
      </c>
      <c r="U45" s="148">
        <v>219604957.30814099</v>
      </c>
      <c r="V45" s="148">
        <v>282053364.688573</v>
      </c>
      <c r="W45" s="148">
        <v>467487346.91311902</v>
      </c>
      <c r="X45" s="148">
        <v>505683599.70037401</v>
      </c>
      <c r="Y45" s="148">
        <v>24904376.536204401</v>
      </c>
      <c r="Z45" s="148">
        <v>22348355.700090401</v>
      </c>
      <c r="AA45" s="148">
        <v>28506264.6965135</v>
      </c>
      <c r="AB45" s="148">
        <v>3881099.6060109101</v>
      </c>
      <c r="AC45" s="148">
        <v>7087858.9542150702</v>
      </c>
      <c r="AD45" s="148">
        <v>330517.65779546998</v>
      </c>
      <c r="AE45" s="148">
        <v>10407610.6552568</v>
      </c>
      <c r="AF45" s="148">
        <v>13052030.7908997</v>
      </c>
      <c r="AG45" s="148">
        <v>4497923.5984237297</v>
      </c>
      <c r="AH45" s="148">
        <v>670910.06718189805</v>
      </c>
      <c r="AI45" s="148">
        <v>0</v>
      </c>
      <c r="AJ45" s="148">
        <v>0</v>
      </c>
      <c r="AK45" s="148">
        <v>0</v>
      </c>
      <c r="AL45" s="148">
        <v>0</v>
      </c>
      <c r="AM45" s="148">
        <v>0</v>
      </c>
      <c r="AS45" s="646"/>
      <c r="AT45" s="646"/>
      <c r="AU45" s="646"/>
      <c r="AV45" s="646"/>
      <c r="AW45" s="646"/>
      <c r="AX45" s="646"/>
      <c r="AY45" s="646"/>
    </row>
    <row r="46" spans="1:51" ht="14.5" customHeight="1" thickBot="1" x14ac:dyDescent="0.4">
      <c r="A46" s="152" t="s">
        <v>567</v>
      </c>
      <c r="B46" s="153"/>
      <c r="C46" s="153"/>
      <c r="D46" s="153"/>
      <c r="E46" s="153"/>
      <c r="F46" s="154"/>
      <c r="G46" s="302"/>
      <c r="H46" s="302"/>
      <c r="I46" s="302"/>
      <c r="J46" s="155">
        <v>475095607.58370399</v>
      </c>
      <c r="K46" s="155">
        <v>154012907.184241</v>
      </c>
      <c r="L46" s="155">
        <v>180422886.44316</v>
      </c>
      <c r="M46" s="155">
        <v>449008172.373694</v>
      </c>
      <c r="N46" s="155">
        <v>371088335.83661401</v>
      </c>
      <c r="O46" s="155">
        <v>259085781.143756</v>
      </c>
      <c r="P46" s="155">
        <v>271661536.09600198</v>
      </c>
      <c r="Q46" s="155">
        <v>553996217.60987103</v>
      </c>
      <c r="R46" s="155">
        <v>249237577.58063099</v>
      </c>
      <c r="S46" s="155">
        <v>572032815.853351</v>
      </c>
      <c r="T46" s="155">
        <v>555787836.74062502</v>
      </c>
      <c r="U46" s="155">
        <v>324081354.93980497</v>
      </c>
      <c r="V46" s="155">
        <v>378676004.77809501</v>
      </c>
      <c r="W46" s="155">
        <v>497350053.184636</v>
      </c>
      <c r="X46" s="155">
        <v>528413742.01226699</v>
      </c>
      <c r="Y46" s="155">
        <v>575447580.44407594</v>
      </c>
      <c r="Z46" s="155">
        <v>24966765.392859299</v>
      </c>
      <c r="AA46" s="155">
        <v>40894486.715231299</v>
      </c>
      <c r="AB46" s="155">
        <v>11650254.40195</v>
      </c>
      <c r="AC46" s="155">
        <v>9206967.1763606705</v>
      </c>
      <c r="AD46" s="155">
        <v>64919528.588777997</v>
      </c>
      <c r="AE46" s="155">
        <v>10407610.6552568</v>
      </c>
      <c r="AF46" s="155">
        <v>13081061.307821101</v>
      </c>
      <c r="AG46" s="155">
        <v>6903496.3205099897</v>
      </c>
      <c r="AH46" s="155">
        <v>747412.38385883998</v>
      </c>
      <c r="AI46" s="155">
        <v>1581233.02243883</v>
      </c>
      <c r="AJ46" s="155">
        <v>0</v>
      </c>
      <c r="AK46" s="155">
        <v>0</v>
      </c>
      <c r="AL46" s="155">
        <v>0</v>
      </c>
      <c r="AM46" s="155">
        <v>0</v>
      </c>
      <c r="AS46" s="646"/>
      <c r="AT46" s="646"/>
      <c r="AU46" s="646"/>
      <c r="AV46" s="646"/>
      <c r="AW46" s="646"/>
      <c r="AX46" s="646"/>
      <c r="AY46" s="646"/>
    </row>
    <row r="47" spans="1:51" x14ac:dyDescent="0.35">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S47" s="646"/>
      <c r="AT47" s="646"/>
      <c r="AU47" s="646"/>
      <c r="AV47" s="646"/>
      <c r="AW47" s="646"/>
      <c r="AX47" s="646"/>
      <c r="AY47" s="646"/>
    </row>
    <row r="48" spans="1:51" ht="14.5" customHeight="1" x14ac:dyDescent="0.35">
      <c r="A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S48" s="131"/>
      <c r="AT48" s="157"/>
      <c r="AU48" s="157"/>
      <c r="AV48" s="157"/>
      <c r="AW48" s="157"/>
      <c r="AX48" s="157"/>
      <c r="AY48" s="157"/>
    </row>
    <row r="49" spans="1:51" ht="14.5" customHeight="1" x14ac:dyDescent="0.35">
      <c r="A49" s="599"/>
      <c r="B49" s="599"/>
      <c r="C49" s="599"/>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S49" s="647" t="s">
        <v>166</v>
      </c>
      <c r="AT49" s="647"/>
      <c r="AU49" s="647"/>
      <c r="AV49" s="647"/>
      <c r="AW49" s="647"/>
      <c r="AX49" s="647"/>
      <c r="AY49" s="647"/>
    </row>
    <row r="50" spans="1:51" x14ac:dyDescent="0.35">
      <c r="A50" s="599"/>
      <c r="B50" s="599"/>
      <c r="C50" s="599"/>
      <c r="D50" s="315"/>
      <c r="E50" s="315"/>
      <c r="F50" s="315"/>
      <c r="G50" s="315"/>
      <c r="H50" s="600"/>
      <c r="I50" s="602"/>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S50" s="647"/>
      <c r="AT50" s="647"/>
      <c r="AU50" s="647"/>
      <c r="AV50" s="647"/>
      <c r="AW50" s="647"/>
      <c r="AX50" s="647"/>
      <c r="AY50" s="647"/>
    </row>
    <row r="51" spans="1:51" x14ac:dyDescent="0.35">
      <c r="A51" s="599"/>
      <c r="B51" s="599"/>
      <c r="C51" s="599"/>
      <c r="D51" s="315"/>
      <c r="E51" s="315"/>
      <c r="F51" s="315"/>
      <c r="G51" s="315"/>
      <c r="H51" s="600"/>
      <c r="I51" s="602"/>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S51" s="647"/>
      <c r="AT51" s="647"/>
      <c r="AU51" s="647"/>
      <c r="AV51" s="647"/>
      <c r="AW51" s="647"/>
      <c r="AX51" s="647"/>
      <c r="AY51" s="647"/>
    </row>
    <row r="52" spans="1:51" x14ac:dyDescent="0.35">
      <c r="A52" s="599"/>
      <c r="B52" s="599"/>
      <c r="C52" s="599"/>
      <c r="D52" s="315"/>
      <c r="E52" s="315"/>
      <c r="F52" s="315"/>
      <c r="G52" s="315"/>
      <c r="H52" s="600"/>
      <c r="I52" s="602"/>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S52" s="647"/>
      <c r="AT52" s="647"/>
      <c r="AU52" s="647"/>
      <c r="AV52" s="647"/>
      <c r="AW52" s="647"/>
      <c r="AX52" s="647"/>
      <c r="AY52" s="647"/>
    </row>
    <row r="53" spans="1:51" x14ac:dyDescent="0.35">
      <c r="A53" s="599"/>
      <c r="B53" s="599"/>
      <c r="C53" s="599"/>
      <c r="D53" s="315"/>
      <c r="E53" s="315"/>
      <c r="F53" s="315"/>
      <c r="G53" s="315"/>
      <c r="H53" s="600"/>
      <c r="I53" s="602"/>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S53" s="647"/>
      <c r="AT53" s="647"/>
      <c r="AU53" s="647"/>
      <c r="AV53" s="647"/>
      <c r="AW53" s="647"/>
      <c r="AX53" s="647"/>
      <c r="AY53" s="647"/>
    </row>
    <row r="54" spans="1:51" x14ac:dyDescent="0.35">
      <c r="A54" s="599"/>
      <c r="B54" s="599"/>
      <c r="C54" s="599"/>
      <c r="D54" s="315"/>
      <c r="E54" s="315"/>
      <c r="F54" s="315"/>
      <c r="G54" s="315"/>
      <c r="H54" s="600"/>
      <c r="I54" s="602"/>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row>
    <row r="55" spans="1:51" x14ac:dyDescent="0.35">
      <c r="A55" s="599"/>
      <c r="B55" s="599"/>
      <c r="C55" s="599"/>
      <c r="D55" s="315"/>
      <c r="E55" s="315"/>
      <c r="F55" s="315"/>
      <c r="G55" s="315"/>
      <c r="H55" s="601"/>
      <c r="I55" s="603"/>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S55" t="s">
        <v>206</v>
      </c>
    </row>
    <row r="56" spans="1:51" x14ac:dyDescent="0.35">
      <c r="A56" s="599"/>
      <c r="B56" s="599"/>
      <c r="C56" s="599"/>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S56" s="50" t="s">
        <v>381</v>
      </c>
    </row>
    <row r="57" spans="1:51" x14ac:dyDescent="0.35">
      <c r="A57" s="599"/>
      <c r="B57" s="599"/>
      <c r="C57" s="599"/>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S57" s="50" t="s">
        <v>469</v>
      </c>
    </row>
    <row r="58" spans="1:51" x14ac:dyDescent="0.35">
      <c r="A58" s="315"/>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S58" s="50" t="s">
        <v>382</v>
      </c>
    </row>
    <row r="59" spans="1:51" x14ac:dyDescent="0.35">
      <c r="A59" s="315"/>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S59" s="50" t="s">
        <v>383</v>
      </c>
    </row>
    <row r="60" spans="1:51" x14ac:dyDescent="0.35">
      <c r="A60" s="3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S60" s="50" t="s">
        <v>384</v>
      </c>
    </row>
    <row r="61" spans="1:51" x14ac:dyDescent="0.35">
      <c r="A61" s="315"/>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S61" s="298" t="s">
        <v>385</v>
      </c>
    </row>
    <row r="62" spans="1:51" x14ac:dyDescent="0.35">
      <c r="A62" s="315"/>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S62" s="298" t="s">
        <v>386</v>
      </c>
    </row>
    <row r="63" spans="1:51" x14ac:dyDescent="0.35">
      <c r="A63" s="315"/>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S63" s="249" t="s">
        <v>387</v>
      </c>
    </row>
    <row r="64" spans="1:51" x14ac:dyDescent="0.35">
      <c r="A64" s="315"/>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row>
    <row r="65" spans="1:40" x14ac:dyDescent="0.35">
      <c r="A65" s="315"/>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row>
    <row r="66" spans="1:40" x14ac:dyDescent="0.35">
      <c r="A66" s="315"/>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row>
    <row r="67" spans="1:40" x14ac:dyDescent="0.35">
      <c r="A67" s="315"/>
      <c r="B67" s="315"/>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row>
    <row r="68" spans="1:40" x14ac:dyDescent="0.35">
      <c r="A68" s="315"/>
      <c r="B68" s="315"/>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row>
    <row r="69" spans="1:40" x14ac:dyDescent="0.35">
      <c r="A69" s="315"/>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row>
    <row r="70" spans="1:40" x14ac:dyDescent="0.35">
      <c r="A70" s="315"/>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row>
    <row r="71" spans="1:40" x14ac:dyDescent="0.35">
      <c r="A71" s="315"/>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row>
    <row r="72" spans="1:40" x14ac:dyDescent="0.35">
      <c r="A72" s="315"/>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row>
    <row r="73" spans="1:40" x14ac:dyDescent="0.35">
      <c r="A73" s="315"/>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row>
    <row r="74" spans="1:40" x14ac:dyDescent="0.35">
      <c r="A74" s="315"/>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row>
    <row r="75" spans="1:40" x14ac:dyDescent="0.35">
      <c r="A75" s="315"/>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row>
    <row r="76" spans="1:40" x14ac:dyDescent="0.35">
      <c r="A76" s="315"/>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row>
    <row r="77" spans="1:40" x14ac:dyDescent="0.35">
      <c r="A77" s="315"/>
      <c r="B77" s="315"/>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row>
    <row r="78" spans="1:40" x14ac:dyDescent="0.35">
      <c r="A78" s="315"/>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row>
    <row r="79" spans="1:40" x14ac:dyDescent="0.35">
      <c r="A79" s="315"/>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5"/>
    </row>
    <row r="80" spans="1:40" x14ac:dyDescent="0.35">
      <c r="A80" s="315"/>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5"/>
    </row>
    <row r="81" spans="1:40" x14ac:dyDescent="0.35">
      <c r="A81" s="315"/>
      <c r="B81" s="315"/>
      <c r="C81" s="315"/>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5"/>
    </row>
    <row r="82" spans="1:40" x14ac:dyDescent="0.35">
      <c r="A82" s="315"/>
      <c r="B82" s="315"/>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row>
    <row r="83" spans="1:40" x14ac:dyDescent="0.35">
      <c r="A83" s="315"/>
      <c r="B83" s="315"/>
      <c r="C83" s="315"/>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5"/>
    </row>
    <row r="84" spans="1:40" x14ac:dyDescent="0.35">
      <c r="A84" s="315"/>
      <c r="B84" s="315"/>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15"/>
      <c r="AN84" s="315"/>
    </row>
    <row r="85" spans="1:40" x14ac:dyDescent="0.35">
      <c r="A85" s="315"/>
      <c r="B85" s="315"/>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15"/>
      <c r="AN85" s="315"/>
    </row>
    <row r="86" spans="1:40" x14ac:dyDescent="0.35">
      <c r="A86" s="315"/>
      <c r="B86" s="315"/>
      <c r="C86" s="315"/>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c r="AN86" s="315"/>
    </row>
    <row r="87" spans="1:40" x14ac:dyDescent="0.35">
      <c r="A87" s="315"/>
      <c r="B87" s="315"/>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N87" s="315"/>
    </row>
    <row r="88" spans="1:40" x14ac:dyDescent="0.35">
      <c r="A88" s="315"/>
      <c r="B88" s="315"/>
      <c r="C88" s="315"/>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c r="AJ88" s="315"/>
      <c r="AK88" s="315"/>
      <c r="AL88" s="315"/>
      <c r="AM88" s="315"/>
      <c r="AN88" s="315"/>
    </row>
  </sheetData>
  <mergeCells count="12">
    <mergeCell ref="AS40:AY40"/>
    <mergeCell ref="AS41:AY41"/>
    <mergeCell ref="AS43:AY47"/>
    <mergeCell ref="AS49:AY53"/>
    <mergeCell ref="AO3:AP3"/>
    <mergeCell ref="AQ3:AR3"/>
    <mergeCell ref="AS3:AY3"/>
    <mergeCell ref="AS4:AY4"/>
    <mergeCell ref="AS38:AY38"/>
    <mergeCell ref="AS39:AY39"/>
    <mergeCell ref="AS35:AY35"/>
    <mergeCell ref="AS36:AY3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39DA-E77B-472B-8A01-C0FE5919F47E}">
  <sheetPr codeName="Sheet7"/>
  <dimension ref="A1:AX153"/>
  <sheetViews>
    <sheetView showGridLines="0" topLeftCell="A28" zoomScaleNormal="100" workbookViewId="0">
      <selection activeCell="L11" sqref="L11"/>
    </sheetView>
  </sheetViews>
  <sheetFormatPr defaultRowHeight="14.5" outlineLevelCol="2" x14ac:dyDescent="0.35"/>
  <cols>
    <col min="1" max="1" width="14" customWidth="1"/>
    <col min="2" max="2" width="45.1796875" customWidth="1"/>
    <col min="3" max="3" width="10.54296875" customWidth="1" outlineLevel="2"/>
    <col min="4" max="4" width="13.453125" customWidth="1" outlineLevel="2"/>
    <col min="5" max="5" width="10.1796875" customWidth="1" outlineLevel="2"/>
    <col min="6" max="6" width="12" customWidth="1" outlineLevel="2"/>
    <col min="7" max="15" width="10.453125" customWidth="1" outlineLevel="2"/>
    <col min="16" max="27" width="10.453125" customWidth="1" outlineLevel="1"/>
    <col min="28" max="39" width="10.453125" customWidth="1"/>
    <col min="40" max="40" width="9.54296875" customWidth="1"/>
    <col min="41" max="41" width="9" customWidth="1"/>
  </cols>
  <sheetData>
    <row r="1" spans="1:50" ht="26.5" thickBot="1" x14ac:dyDescent="0.4">
      <c r="A1" s="128" t="s">
        <v>201</v>
      </c>
    </row>
    <row r="2" spans="1:50" ht="15" thickTop="1" x14ac:dyDescent="0.35">
      <c r="A2" s="11"/>
      <c r="B2" s="11"/>
      <c r="C2" s="12"/>
      <c r="D2" s="12"/>
      <c r="E2" s="12"/>
      <c r="F2" s="12"/>
      <c r="G2" s="16" t="s">
        <v>109</v>
      </c>
      <c r="H2" s="17"/>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20"/>
      <c r="AN2" s="8"/>
      <c r="AO2" s="9"/>
      <c r="AP2" s="8"/>
    </row>
    <row r="3" spans="1:50" ht="41" thickBot="1" x14ac:dyDescent="0.5">
      <c r="A3" s="13" t="s">
        <v>98</v>
      </c>
      <c r="B3" s="13" t="s">
        <v>152</v>
      </c>
      <c r="C3" s="14" t="s">
        <v>313</v>
      </c>
      <c r="D3" s="14" t="s">
        <v>583</v>
      </c>
      <c r="E3" s="14" t="s">
        <v>189</v>
      </c>
      <c r="F3" s="14" t="s">
        <v>217</v>
      </c>
      <c r="G3" s="19">
        <v>2018</v>
      </c>
      <c r="H3" s="15">
        <v>2019</v>
      </c>
      <c r="I3" s="15">
        <v>2020</v>
      </c>
      <c r="J3" s="15">
        <v>2021</v>
      </c>
      <c r="K3" s="15">
        <v>2022</v>
      </c>
      <c r="L3" s="15">
        <v>2023</v>
      </c>
      <c r="M3" s="15">
        <v>2024</v>
      </c>
      <c r="N3" s="15">
        <v>2025</v>
      </c>
      <c r="O3" s="15">
        <v>2026</v>
      </c>
      <c r="P3" s="15">
        <v>2027</v>
      </c>
      <c r="Q3" s="15">
        <v>2028</v>
      </c>
      <c r="R3" s="15">
        <v>2029</v>
      </c>
      <c r="S3" s="15">
        <v>2030</v>
      </c>
      <c r="T3" s="15">
        <v>2031</v>
      </c>
      <c r="U3" s="15">
        <v>2032</v>
      </c>
      <c r="V3" s="15">
        <v>2033</v>
      </c>
      <c r="W3" s="15">
        <v>2034</v>
      </c>
      <c r="X3" s="15">
        <v>2035</v>
      </c>
      <c r="Y3" s="15">
        <v>2036</v>
      </c>
      <c r="Z3" s="15">
        <v>2037</v>
      </c>
      <c r="AA3" s="15">
        <v>2038</v>
      </c>
      <c r="AB3" s="15">
        <v>2039</v>
      </c>
      <c r="AC3" s="15">
        <v>2040</v>
      </c>
      <c r="AD3" s="15">
        <v>2041</v>
      </c>
      <c r="AE3" s="15">
        <v>2042</v>
      </c>
      <c r="AF3" s="15">
        <v>2043</v>
      </c>
      <c r="AG3" s="15">
        <v>2044</v>
      </c>
      <c r="AH3" s="15">
        <v>2045</v>
      </c>
      <c r="AI3" s="15">
        <v>2046</v>
      </c>
      <c r="AJ3" s="15">
        <v>2047</v>
      </c>
      <c r="AK3" s="15">
        <v>2048</v>
      </c>
      <c r="AL3" s="15">
        <v>2049</v>
      </c>
      <c r="AM3" s="21">
        <v>2050</v>
      </c>
      <c r="AN3" s="9"/>
      <c r="AO3" s="648" t="s">
        <v>15</v>
      </c>
      <c r="AP3" s="648"/>
      <c r="AR3" s="649" t="s">
        <v>11</v>
      </c>
      <c r="AS3" s="649"/>
      <c r="AT3" s="649"/>
      <c r="AU3" s="649"/>
      <c r="AV3" s="649"/>
      <c r="AW3" s="649"/>
      <c r="AX3" s="649"/>
    </row>
    <row r="4" spans="1:50" ht="15.65" customHeight="1" thickTop="1" thickBot="1" x14ac:dyDescent="0.4">
      <c r="A4" s="58" t="s">
        <v>198</v>
      </c>
      <c r="B4" s="58" t="s">
        <v>507</v>
      </c>
      <c r="C4" s="87">
        <v>15.066714042411901</v>
      </c>
      <c r="D4" s="60">
        <v>2999487.031</v>
      </c>
      <c r="E4" s="90">
        <v>0.70000002933835004</v>
      </c>
      <c r="F4" s="59">
        <v>31634690.327</v>
      </c>
      <c r="G4" s="158"/>
      <c r="H4" s="158"/>
      <c r="I4" s="158"/>
      <c r="J4" s="159">
        <v>2099641.0096999998</v>
      </c>
      <c r="K4" s="159">
        <v>2099641.0096999998</v>
      </c>
      <c r="L4" s="159">
        <v>2099641.0096999998</v>
      </c>
      <c r="M4" s="159">
        <v>2099641.0096999998</v>
      </c>
      <c r="N4" s="159">
        <v>2099641.0096999998</v>
      </c>
      <c r="O4" s="159">
        <v>2099635.9871999999</v>
      </c>
      <c r="P4" s="76">
        <v>2099635.9871999999</v>
      </c>
      <c r="Q4" s="76">
        <v>2099635.9871999999</v>
      </c>
      <c r="R4" s="76">
        <v>2099635.9871999999</v>
      </c>
      <c r="S4" s="76">
        <v>2099635.9871999999</v>
      </c>
      <c r="T4" s="76">
        <v>2087970.3296999999</v>
      </c>
      <c r="U4" s="76">
        <v>2087969.8566999999</v>
      </c>
      <c r="V4" s="76">
        <v>2087969.8566999999</v>
      </c>
      <c r="W4" s="76">
        <v>2087969.8566999999</v>
      </c>
      <c r="X4" s="76">
        <v>2087969.8566999999</v>
      </c>
      <c r="Y4" s="76">
        <v>39691.117200000001</v>
      </c>
      <c r="Z4" s="76">
        <v>39691.117200000001</v>
      </c>
      <c r="AA4" s="76">
        <v>39691.117200000001</v>
      </c>
      <c r="AB4" s="76">
        <v>39691.117200000001</v>
      </c>
      <c r="AC4" s="76">
        <v>39691.117200000001</v>
      </c>
      <c r="AD4" s="76">
        <v>0</v>
      </c>
      <c r="AE4" s="76">
        <v>0</v>
      </c>
      <c r="AF4" s="76">
        <v>0</v>
      </c>
      <c r="AG4" s="76">
        <v>0</v>
      </c>
      <c r="AH4" s="76">
        <v>0</v>
      </c>
      <c r="AI4" s="76">
        <v>0</v>
      </c>
      <c r="AJ4" s="76">
        <v>0</v>
      </c>
      <c r="AK4" s="76">
        <v>0</v>
      </c>
      <c r="AL4" s="76">
        <v>0</v>
      </c>
      <c r="AM4" s="76">
        <v>0</v>
      </c>
      <c r="AN4" s="8"/>
      <c r="AO4" s="8">
        <f>COUNT(G4:AM4)</f>
        <v>30</v>
      </c>
      <c r="AP4" s="8" t="b">
        <f>AO4=CEILING(C4,1)</f>
        <v>0</v>
      </c>
      <c r="AR4" s="650" t="s">
        <v>162</v>
      </c>
      <c r="AS4" s="650"/>
      <c r="AT4" s="650"/>
      <c r="AU4" s="650"/>
      <c r="AV4" s="650"/>
      <c r="AW4" s="650"/>
      <c r="AX4" s="650"/>
    </row>
    <row r="5" spans="1:50" s="315" customFormat="1" ht="15" thickBot="1" x14ac:dyDescent="0.4">
      <c r="A5" s="65" t="s">
        <v>198</v>
      </c>
      <c r="B5" s="65" t="s">
        <v>542</v>
      </c>
      <c r="C5" s="88">
        <v>9.8020952465838</v>
      </c>
      <c r="D5" s="84">
        <v>367703.70401769201</v>
      </c>
      <c r="E5" s="91">
        <v>0.97918438743240999</v>
      </c>
      <c r="F5" s="86">
        <v>3528391.2891780799</v>
      </c>
      <c r="G5" s="160"/>
      <c r="H5" s="160"/>
      <c r="I5" s="160"/>
      <c r="J5" s="159">
        <v>360049.72617519199</v>
      </c>
      <c r="K5" s="159">
        <v>360049.72617519199</v>
      </c>
      <c r="L5" s="159">
        <v>341916.74727057701</v>
      </c>
      <c r="M5" s="159">
        <v>341916.74727057701</v>
      </c>
      <c r="N5" s="159">
        <v>341916.74727057701</v>
      </c>
      <c r="O5" s="159">
        <v>325014.81543057697</v>
      </c>
      <c r="P5" s="159">
        <v>325014.81543057697</v>
      </c>
      <c r="Q5" s="159">
        <v>325014.81543057697</v>
      </c>
      <c r="R5" s="159">
        <v>325014.81543057697</v>
      </c>
      <c r="S5" s="159">
        <v>325014.81543057697</v>
      </c>
      <c r="T5" s="159">
        <v>101023.43005057699</v>
      </c>
      <c r="U5" s="159">
        <v>6585.2996874999999</v>
      </c>
      <c r="V5" s="159">
        <v>6585.2996874999999</v>
      </c>
      <c r="W5" s="159">
        <v>6585.2996874999999</v>
      </c>
      <c r="X5" s="159">
        <v>6585.2996874999999</v>
      </c>
      <c r="Y5" s="159">
        <v>6020.5778124999997</v>
      </c>
      <c r="Z5" s="159">
        <v>6020.5778124999997</v>
      </c>
      <c r="AA5" s="159">
        <v>6020.5778124999997</v>
      </c>
      <c r="AB5" s="159">
        <v>6020.5778124999997</v>
      </c>
      <c r="AC5" s="159">
        <v>6020.5778124999997</v>
      </c>
      <c r="AD5" s="159">
        <v>0</v>
      </c>
      <c r="AE5" s="159">
        <v>0</v>
      </c>
      <c r="AF5" s="159">
        <v>0</v>
      </c>
      <c r="AG5" s="159">
        <v>0</v>
      </c>
      <c r="AH5" s="159">
        <v>0</v>
      </c>
      <c r="AI5" s="159">
        <v>0</v>
      </c>
      <c r="AJ5" s="159">
        <v>0</v>
      </c>
      <c r="AK5" s="159">
        <v>0</v>
      </c>
      <c r="AL5" s="159">
        <v>0</v>
      </c>
      <c r="AM5" s="159">
        <v>0</v>
      </c>
      <c r="AN5" s="8"/>
      <c r="AO5" s="8"/>
      <c r="AP5" s="8"/>
      <c r="AR5" s="645"/>
      <c r="AS5" s="645"/>
      <c r="AT5" s="645"/>
      <c r="AU5" s="645"/>
      <c r="AV5" s="645"/>
      <c r="AW5" s="645"/>
      <c r="AX5" s="645"/>
    </row>
    <row r="6" spans="1:50" s="315" customFormat="1" ht="15" thickBot="1" x14ac:dyDescent="0.4">
      <c r="A6" s="65" t="s">
        <v>198</v>
      </c>
      <c r="B6" s="65" t="s">
        <v>538</v>
      </c>
      <c r="C6" s="88">
        <v>17.399999999999999</v>
      </c>
      <c r="D6" s="84">
        <v>78926.502811249695</v>
      </c>
      <c r="E6" s="91">
        <v>0.52999999999999903</v>
      </c>
      <c r="F6" s="86">
        <v>727860.20892534498</v>
      </c>
      <c r="G6" s="160"/>
      <c r="H6" s="160"/>
      <c r="I6" s="160"/>
      <c r="J6" s="159">
        <v>41831.046489962297</v>
      </c>
      <c r="K6" s="159">
        <v>41831.046489962297</v>
      </c>
      <c r="L6" s="159">
        <v>41831.046489962297</v>
      </c>
      <c r="M6" s="159">
        <v>41831.046489962297</v>
      </c>
      <c r="N6" s="159">
        <v>41831.046489962297</v>
      </c>
      <c r="O6" s="159">
        <v>41831.046489962297</v>
      </c>
      <c r="P6" s="159">
        <v>41831.046489962297</v>
      </c>
      <c r="Q6" s="159">
        <v>41831.046489962297</v>
      </c>
      <c r="R6" s="159">
        <v>41831.046489962297</v>
      </c>
      <c r="S6" s="159">
        <v>41831.046489962297</v>
      </c>
      <c r="T6" s="159">
        <v>41831.046489962297</v>
      </c>
      <c r="U6" s="159">
        <v>41831.046489962297</v>
      </c>
      <c r="V6" s="159">
        <v>41831.046489962297</v>
      </c>
      <c r="W6" s="159">
        <v>41831.046489962297</v>
      </c>
      <c r="X6" s="159">
        <v>41831.046489962297</v>
      </c>
      <c r="Y6" s="159">
        <v>41831.046489962297</v>
      </c>
      <c r="Z6" s="159">
        <v>41831.046489962297</v>
      </c>
      <c r="AA6" s="159">
        <v>16732.418595984898</v>
      </c>
      <c r="AB6" s="159">
        <v>0</v>
      </c>
      <c r="AC6" s="159">
        <v>0</v>
      </c>
      <c r="AD6" s="159">
        <v>0</v>
      </c>
      <c r="AE6" s="159">
        <v>0</v>
      </c>
      <c r="AF6" s="159">
        <v>0</v>
      </c>
      <c r="AG6" s="159">
        <v>0</v>
      </c>
      <c r="AH6" s="159">
        <v>0</v>
      </c>
      <c r="AI6" s="159">
        <v>0</v>
      </c>
      <c r="AJ6" s="159">
        <v>0</v>
      </c>
      <c r="AK6" s="159">
        <v>0</v>
      </c>
      <c r="AL6" s="159">
        <v>0</v>
      </c>
      <c r="AM6" s="159">
        <v>0</v>
      </c>
      <c r="AN6" s="8"/>
      <c r="AO6" s="8"/>
      <c r="AP6" s="8"/>
      <c r="AR6" s="645"/>
      <c r="AS6" s="645"/>
      <c r="AT6" s="645"/>
      <c r="AU6" s="645"/>
      <c r="AV6" s="645"/>
      <c r="AW6" s="645"/>
      <c r="AX6" s="645"/>
    </row>
    <row r="7" spans="1:50" s="315" customFormat="1" ht="15" thickBot="1" x14ac:dyDescent="0.4">
      <c r="A7" s="65" t="s">
        <v>198</v>
      </c>
      <c r="B7" s="65" t="s">
        <v>585</v>
      </c>
      <c r="C7" s="88">
        <v>8.5123161982336093</v>
      </c>
      <c r="D7" s="84">
        <v>68572.975167162003</v>
      </c>
      <c r="E7" s="91">
        <v>0.93999999999999895</v>
      </c>
      <c r="F7" s="86">
        <v>548691.95643991395</v>
      </c>
      <c r="G7" s="160"/>
      <c r="H7" s="160"/>
      <c r="I7" s="160"/>
      <c r="J7" s="159">
        <v>64458.596657132199</v>
      </c>
      <c r="K7" s="159">
        <v>64458.596657132199</v>
      </c>
      <c r="L7" s="159">
        <v>64458.596657132199</v>
      </c>
      <c r="M7" s="159">
        <v>64458.596657132199</v>
      </c>
      <c r="N7" s="159">
        <v>64458.596657132199</v>
      </c>
      <c r="O7" s="159">
        <v>64458.596657132199</v>
      </c>
      <c r="P7" s="159">
        <v>64458.596657132199</v>
      </c>
      <c r="Q7" s="159">
        <v>61889.517197394198</v>
      </c>
      <c r="R7" s="159">
        <v>35592.262642593698</v>
      </c>
      <c r="S7" s="159">
        <v>0</v>
      </c>
      <c r="T7" s="159">
        <v>0</v>
      </c>
      <c r="U7" s="159">
        <v>0</v>
      </c>
      <c r="V7" s="159">
        <v>0</v>
      </c>
      <c r="W7" s="159">
        <v>0</v>
      </c>
      <c r="X7" s="159">
        <v>0</v>
      </c>
      <c r="Y7" s="159">
        <v>0</v>
      </c>
      <c r="Z7" s="159">
        <v>0</v>
      </c>
      <c r="AA7" s="159">
        <v>0</v>
      </c>
      <c r="AB7" s="159">
        <v>0</v>
      </c>
      <c r="AC7" s="159">
        <v>0</v>
      </c>
      <c r="AD7" s="159">
        <v>0</v>
      </c>
      <c r="AE7" s="159">
        <v>0</v>
      </c>
      <c r="AF7" s="159">
        <v>0</v>
      </c>
      <c r="AG7" s="159">
        <v>0</v>
      </c>
      <c r="AH7" s="159">
        <v>0</v>
      </c>
      <c r="AI7" s="159">
        <v>0</v>
      </c>
      <c r="AJ7" s="159">
        <v>0</v>
      </c>
      <c r="AK7" s="159">
        <v>0</v>
      </c>
      <c r="AL7" s="159">
        <v>0</v>
      </c>
      <c r="AM7" s="159">
        <v>0</v>
      </c>
      <c r="AN7" s="8"/>
      <c r="AO7" s="8"/>
      <c r="AP7" s="8"/>
      <c r="AR7" s="645"/>
      <c r="AS7" s="645"/>
      <c r="AT7" s="645"/>
      <c r="AU7" s="645"/>
      <c r="AV7" s="645"/>
      <c r="AW7" s="645"/>
      <c r="AX7" s="645"/>
    </row>
    <row r="8" spans="1:50" s="315" customFormat="1" ht="15" thickBot="1" x14ac:dyDescent="0.4">
      <c r="A8" s="65" t="s">
        <v>198</v>
      </c>
      <c r="B8" s="65" t="s">
        <v>446</v>
      </c>
      <c r="C8" s="88">
        <v>4.7490163348038603</v>
      </c>
      <c r="D8" s="84">
        <v>16774</v>
      </c>
      <c r="E8" s="91">
        <v>0.94</v>
      </c>
      <c r="F8" s="86">
        <v>74880.399999999994</v>
      </c>
      <c r="G8" s="160"/>
      <c r="H8" s="160"/>
      <c r="I8" s="160"/>
      <c r="J8" s="159">
        <v>15767.56</v>
      </c>
      <c r="K8" s="159">
        <v>15767.56</v>
      </c>
      <c r="L8" s="159">
        <v>15767.56</v>
      </c>
      <c r="M8" s="159">
        <v>15767.56</v>
      </c>
      <c r="N8" s="159">
        <v>11810.16</v>
      </c>
      <c r="O8" s="159">
        <v>0</v>
      </c>
      <c r="P8" s="159">
        <v>0</v>
      </c>
      <c r="Q8" s="159">
        <v>0</v>
      </c>
      <c r="R8" s="159">
        <v>0</v>
      </c>
      <c r="S8" s="159">
        <v>0</v>
      </c>
      <c r="T8" s="159">
        <v>0</v>
      </c>
      <c r="U8" s="159">
        <v>0</v>
      </c>
      <c r="V8" s="159">
        <v>0</v>
      </c>
      <c r="W8" s="159">
        <v>0</v>
      </c>
      <c r="X8" s="159">
        <v>0</v>
      </c>
      <c r="Y8" s="159">
        <v>0</v>
      </c>
      <c r="Z8" s="159">
        <v>0</v>
      </c>
      <c r="AA8" s="159">
        <v>0</v>
      </c>
      <c r="AB8" s="159">
        <v>0</v>
      </c>
      <c r="AC8" s="159">
        <v>0</v>
      </c>
      <c r="AD8" s="159">
        <v>0</v>
      </c>
      <c r="AE8" s="159">
        <v>0</v>
      </c>
      <c r="AF8" s="159">
        <v>0</v>
      </c>
      <c r="AG8" s="159">
        <v>0</v>
      </c>
      <c r="AH8" s="159">
        <v>0</v>
      </c>
      <c r="AI8" s="159">
        <v>0</v>
      </c>
      <c r="AJ8" s="159">
        <v>0</v>
      </c>
      <c r="AK8" s="159">
        <v>0</v>
      </c>
      <c r="AL8" s="159">
        <v>0</v>
      </c>
      <c r="AM8" s="159">
        <v>0</v>
      </c>
      <c r="AN8" s="8"/>
      <c r="AO8" s="8"/>
      <c r="AP8" s="8"/>
      <c r="AR8" s="645"/>
      <c r="AS8" s="645"/>
      <c r="AT8" s="645"/>
      <c r="AU8" s="645"/>
      <c r="AV8" s="645"/>
      <c r="AW8" s="645"/>
      <c r="AX8" s="645"/>
    </row>
    <row r="9" spans="1:50" s="315" customFormat="1" ht="15" thickBot="1" x14ac:dyDescent="0.4">
      <c r="A9" s="65" t="s">
        <v>198</v>
      </c>
      <c r="B9" s="65" t="s">
        <v>442</v>
      </c>
      <c r="C9" s="88"/>
      <c r="D9" s="84">
        <v>0</v>
      </c>
      <c r="E9" s="91"/>
      <c r="F9" s="86">
        <v>0</v>
      </c>
      <c r="G9" s="160"/>
      <c r="H9" s="160"/>
      <c r="I9" s="160"/>
      <c r="J9" s="159">
        <v>0</v>
      </c>
      <c r="K9" s="159">
        <v>0</v>
      </c>
      <c r="L9" s="159">
        <v>0</v>
      </c>
      <c r="M9" s="159">
        <v>0</v>
      </c>
      <c r="N9" s="159">
        <v>0</v>
      </c>
      <c r="O9" s="159">
        <v>0</v>
      </c>
      <c r="P9" s="159">
        <v>0</v>
      </c>
      <c r="Q9" s="159">
        <v>0</v>
      </c>
      <c r="R9" s="159">
        <v>0</v>
      </c>
      <c r="S9" s="159">
        <v>0</v>
      </c>
      <c r="T9" s="159">
        <v>0</v>
      </c>
      <c r="U9" s="159">
        <v>0</v>
      </c>
      <c r="V9" s="159">
        <v>0</v>
      </c>
      <c r="W9" s="159">
        <v>0</v>
      </c>
      <c r="X9" s="159">
        <v>0</v>
      </c>
      <c r="Y9" s="159">
        <v>0</v>
      </c>
      <c r="Z9" s="159">
        <v>0</v>
      </c>
      <c r="AA9" s="159">
        <v>0</v>
      </c>
      <c r="AB9" s="159">
        <v>0</v>
      </c>
      <c r="AC9" s="159">
        <v>0</v>
      </c>
      <c r="AD9" s="159">
        <v>0</v>
      </c>
      <c r="AE9" s="159">
        <v>0</v>
      </c>
      <c r="AF9" s="159">
        <v>0</v>
      </c>
      <c r="AG9" s="159">
        <v>0</v>
      </c>
      <c r="AH9" s="159">
        <v>0</v>
      </c>
      <c r="AI9" s="159">
        <v>0</v>
      </c>
      <c r="AJ9" s="159">
        <v>0</v>
      </c>
      <c r="AK9" s="159">
        <v>0</v>
      </c>
      <c r="AL9" s="159">
        <v>0</v>
      </c>
      <c r="AM9" s="159">
        <v>0</v>
      </c>
      <c r="AN9" s="8"/>
      <c r="AO9" s="8"/>
      <c r="AP9" s="8"/>
      <c r="AR9" s="645"/>
      <c r="AS9" s="645"/>
      <c r="AT9" s="645"/>
      <c r="AU9" s="645"/>
      <c r="AV9" s="645"/>
      <c r="AW9" s="645"/>
      <c r="AX9" s="645"/>
    </row>
    <row r="10" spans="1:50" s="315" customFormat="1" ht="15" thickBot="1" x14ac:dyDescent="0.4">
      <c r="A10" s="65" t="s">
        <v>198</v>
      </c>
      <c r="B10" s="65" t="s">
        <v>584</v>
      </c>
      <c r="C10" s="88"/>
      <c r="D10" s="84">
        <v>0</v>
      </c>
      <c r="E10" s="91"/>
      <c r="F10" s="86">
        <v>0</v>
      </c>
      <c r="G10" s="160"/>
      <c r="H10" s="160"/>
      <c r="I10" s="160"/>
      <c r="J10" s="159">
        <v>0</v>
      </c>
      <c r="K10" s="159">
        <v>0</v>
      </c>
      <c r="L10" s="159">
        <v>0</v>
      </c>
      <c r="M10" s="159">
        <v>0</v>
      </c>
      <c r="N10" s="159">
        <v>0</v>
      </c>
      <c r="O10" s="159">
        <v>0</v>
      </c>
      <c r="P10" s="159">
        <v>0</v>
      </c>
      <c r="Q10" s="159">
        <v>0</v>
      </c>
      <c r="R10" s="159">
        <v>0</v>
      </c>
      <c r="S10" s="159">
        <v>0</v>
      </c>
      <c r="T10" s="159">
        <v>0</v>
      </c>
      <c r="U10" s="159">
        <v>0</v>
      </c>
      <c r="V10" s="159">
        <v>0</v>
      </c>
      <c r="W10" s="159">
        <v>0</v>
      </c>
      <c r="X10" s="159">
        <v>0</v>
      </c>
      <c r="Y10" s="159">
        <v>0</v>
      </c>
      <c r="Z10" s="159">
        <v>0</v>
      </c>
      <c r="AA10" s="159">
        <v>0</v>
      </c>
      <c r="AB10" s="159">
        <v>0</v>
      </c>
      <c r="AC10" s="159">
        <v>0</v>
      </c>
      <c r="AD10" s="159">
        <v>0</v>
      </c>
      <c r="AE10" s="159">
        <v>0</v>
      </c>
      <c r="AF10" s="159">
        <v>0</v>
      </c>
      <c r="AG10" s="159">
        <v>0</v>
      </c>
      <c r="AH10" s="159">
        <v>0</v>
      </c>
      <c r="AI10" s="159">
        <v>0</v>
      </c>
      <c r="AJ10" s="159">
        <v>0</v>
      </c>
      <c r="AK10" s="159">
        <v>0</v>
      </c>
      <c r="AL10" s="159">
        <v>0</v>
      </c>
      <c r="AM10" s="159">
        <v>0</v>
      </c>
      <c r="AN10" s="8"/>
      <c r="AO10" s="8"/>
      <c r="AP10" s="8"/>
      <c r="AR10" s="645"/>
      <c r="AS10" s="645"/>
      <c r="AT10" s="645"/>
      <c r="AU10" s="645"/>
      <c r="AV10" s="645"/>
      <c r="AW10" s="645"/>
      <c r="AX10" s="645"/>
    </row>
    <row r="11" spans="1:50" s="315" customFormat="1" ht="15" thickBot="1" x14ac:dyDescent="0.4">
      <c r="A11" s="65" t="s">
        <v>198</v>
      </c>
      <c r="B11" s="65" t="s">
        <v>158</v>
      </c>
      <c r="C11" s="88"/>
      <c r="D11" s="84">
        <v>0</v>
      </c>
      <c r="E11" s="91"/>
      <c r="F11" s="86">
        <v>0</v>
      </c>
      <c r="G11" s="160"/>
      <c r="H11" s="160"/>
      <c r="I11" s="160"/>
      <c r="J11" s="159">
        <v>0</v>
      </c>
      <c r="K11" s="159">
        <v>0</v>
      </c>
      <c r="L11" s="159">
        <v>0</v>
      </c>
      <c r="M11" s="159">
        <v>0</v>
      </c>
      <c r="N11" s="159">
        <v>0</v>
      </c>
      <c r="O11" s="159">
        <v>0</v>
      </c>
      <c r="P11" s="159">
        <v>0</v>
      </c>
      <c r="Q11" s="159">
        <v>0</v>
      </c>
      <c r="R11" s="159">
        <v>0</v>
      </c>
      <c r="S11" s="159">
        <v>0</v>
      </c>
      <c r="T11" s="159">
        <v>0</v>
      </c>
      <c r="U11" s="159">
        <v>0</v>
      </c>
      <c r="V11" s="159">
        <v>0</v>
      </c>
      <c r="W11" s="159">
        <v>0</v>
      </c>
      <c r="X11" s="159">
        <v>0</v>
      </c>
      <c r="Y11" s="159">
        <v>0</v>
      </c>
      <c r="Z11" s="159">
        <v>0</v>
      </c>
      <c r="AA11" s="159">
        <v>0</v>
      </c>
      <c r="AB11" s="159">
        <v>0</v>
      </c>
      <c r="AC11" s="159">
        <v>0</v>
      </c>
      <c r="AD11" s="159">
        <v>0</v>
      </c>
      <c r="AE11" s="159">
        <v>0</v>
      </c>
      <c r="AF11" s="159">
        <v>0</v>
      </c>
      <c r="AG11" s="159">
        <v>0</v>
      </c>
      <c r="AH11" s="159">
        <v>0</v>
      </c>
      <c r="AI11" s="159">
        <v>0</v>
      </c>
      <c r="AJ11" s="159">
        <v>0</v>
      </c>
      <c r="AK11" s="159">
        <v>0</v>
      </c>
      <c r="AL11" s="159">
        <v>0</v>
      </c>
      <c r="AM11" s="159">
        <v>0</v>
      </c>
      <c r="AN11" s="8"/>
      <c r="AO11" s="8"/>
      <c r="AP11" s="8"/>
      <c r="AR11" s="645"/>
      <c r="AS11" s="645"/>
      <c r="AT11" s="645"/>
      <c r="AU11" s="645"/>
      <c r="AV11" s="645"/>
      <c r="AW11" s="645"/>
      <c r="AX11" s="645"/>
    </row>
    <row r="12" spans="1:50" s="315" customFormat="1" ht="15" thickBot="1" x14ac:dyDescent="0.4">
      <c r="A12" s="65" t="s">
        <v>198</v>
      </c>
      <c r="B12" s="65" t="s">
        <v>586</v>
      </c>
      <c r="C12" s="88"/>
      <c r="D12" s="84">
        <v>0</v>
      </c>
      <c r="E12" s="91"/>
      <c r="F12" s="86">
        <v>0</v>
      </c>
      <c r="G12" s="160"/>
      <c r="H12" s="160"/>
      <c r="I12" s="160"/>
      <c r="J12" s="159">
        <v>0</v>
      </c>
      <c r="K12" s="159">
        <v>0</v>
      </c>
      <c r="L12" s="159">
        <v>0</v>
      </c>
      <c r="M12" s="159">
        <v>0</v>
      </c>
      <c r="N12" s="159">
        <v>0</v>
      </c>
      <c r="O12" s="159">
        <v>0</v>
      </c>
      <c r="P12" s="159">
        <v>0</v>
      </c>
      <c r="Q12" s="159">
        <v>0</v>
      </c>
      <c r="R12" s="159">
        <v>0</v>
      </c>
      <c r="S12" s="159">
        <v>0</v>
      </c>
      <c r="T12" s="159">
        <v>0</v>
      </c>
      <c r="U12" s="159">
        <v>0</v>
      </c>
      <c r="V12" s="159">
        <v>0</v>
      </c>
      <c r="W12" s="159">
        <v>0</v>
      </c>
      <c r="X12" s="159">
        <v>0</v>
      </c>
      <c r="Y12" s="159">
        <v>0</v>
      </c>
      <c r="Z12" s="159">
        <v>0</v>
      </c>
      <c r="AA12" s="159">
        <v>0</v>
      </c>
      <c r="AB12" s="159">
        <v>0</v>
      </c>
      <c r="AC12" s="159">
        <v>0</v>
      </c>
      <c r="AD12" s="159">
        <v>0</v>
      </c>
      <c r="AE12" s="159">
        <v>0</v>
      </c>
      <c r="AF12" s="159">
        <v>0</v>
      </c>
      <c r="AG12" s="159">
        <v>0</v>
      </c>
      <c r="AH12" s="159">
        <v>0</v>
      </c>
      <c r="AI12" s="159">
        <v>0</v>
      </c>
      <c r="AJ12" s="159">
        <v>0</v>
      </c>
      <c r="AK12" s="159">
        <v>0</v>
      </c>
      <c r="AL12" s="159">
        <v>0</v>
      </c>
      <c r="AM12" s="159">
        <v>0</v>
      </c>
      <c r="AN12" s="8"/>
      <c r="AO12" s="8"/>
      <c r="AP12" s="8"/>
      <c r="AR12" s="645"/>
      <c r="AS12" s="645"/>
      <c r="AT12" s="645"/>
      <c r="AU12" s="645"/>
      <c r="AV12" s="645"/>
      <c r="AW12" s="645"/>
      <c r="AX12" s="645"/>
    </row>
    <row r="13" spans="1:50" s="315" customFormat="1" ht="15" thickBot="1" x14ac:dyDescent="0.4">
      <c r="A13" s="65" t="s">
        <v>97</v>
      </c>
      <c r="B13" s="65" t="s">
        <v>267</v>
      </c>
      <c r="C13" s="88">
        <v>11.0607690454245</v>
      </c>
      <c r="D13" s="84">
        <v>6344294.2815165902</v>
      </c>
      <c r="E13" s="91">
        <v>0.89453078591179302</v>
      </c>
      <c r="F13" s="86">
        <v>62669720.1723575</v>
      </c>
      <c r="G13" s="160"/>
      <c r="H13" s="160"/>
      <c r="I13" s="160"/>
      <c r="J13" s="159">
        <v>5675166.5497007295</v>
      </c>
      <c r="K13" s="159">
        <v>5675166.5497007295</v>
      </c>
      <c r="L13" s="159">
        <v>5675166.5497007295</v>
      </c>
      <c r="M13" s="159">
        <v>5675166.5497007295</v>
      </c>
      <c r="N13" s="159">
        <v>5675166.5497007295</v>
      </c>
      <c r="O13" s="159">
        <v>5675166.5497007295</v>
      </c>
      <c r="P13" s="159">
        <v>5675166.5497007295</v>
      </c>
      <c r="Q13" s="159">
        <v>5675166.5497007295</v>
      </c>
      <c r="R13" s="159">
        <v>5675166.5497007295</v>
      </c>
      <c r="S13" s="159">
        <v>5675166.5497007295</v>
      </c>
      <c r="T13" s="159">
        <v>5675166.5497007295</v>
      </c>
      <c r="U13" s="159">
        <v>80962.708549811199</v>
      </c>
      <c r="V13" s="159">
        <v>80962.708549811199</v>
      </c>
      <c r="W13" s="159">
        <v>80962.708549811199</v>
      </c>
      <c r="X13" s="159">
        <v>0</v>
      </c>
      <c r="Y13" s="159">
        <v>0</v>
      </c>
      <c r="Z13" s="159">
        <v>0</v>
      </c>
      <c r="AA13" s="159">
        <v>0</v>
      </c>
      <c r="AB13" s="159">
        <v>0</v>
      </c>
      <c r="AC13" s="159">
        <v>0</v>
      </c>
      <c r="AD13" s="159">
        <v>0</v>
      </c>
      <c r="AE13" s="159">
        <v>0</v>
      </c>
      <c r="AF13" s="159">
        <v>0</v>
      </c>
      <c r="AG13" s="159">
        <v>0</v>
      </c>
      <c r="AH13" s="159">
        <v>0</v>
      </c>
      <c r="AI13" s="159">
        <v>0</v>
      </c>
      <c r="AJ13" s="159">
        <v>0</v>
      </c>
      <c r="AK13" s="159">
        <v>0</v>
      </c>
      <c r="AL13" s="159">
        <v>0</v>
      </c>
      <c r="AM13" s="159">
        <v>0</v>
      </c>
      <c r="AN13" s="8"/>
      <c r="AO13" s="8"/>
      <c r="AP13" s="8"/>
      <c r="AR13" s="645"/>
      <c r="AS13" s="645"/>
      <c r="AT13" s="645"/>
      <c r="AU13" s="645"/>
      <c r="AV13" s="645"/>
      <c r="AW13" s="645"/>
      <c r="AX13" s="645"/>
    </row>
    <row r="14" spans="1:50" s="315" customFormat="1" ht="15" thickBot="1" x14ac:dyDescent="0.4">
      <c r="A14" s="65" t="s">
        <v>97</v>
      </c>
      <c r="B14" s="65" t="s">
        <v>456</v>
      </c>
      <c r="C14" s="88">
        <v>11.4260809058616</v>
      </c>
      <c r="D14" s="84">
        <v>248388.52038142801</v>
      </c>
      <c r="E14" s="91">
        <v>0.89910760344222995</v>
      </c>
      <c r="F14" s="86">
        <v>2549690.0758268801</v>
      </c>
      <c r="G14" s="160"/>
      <c r="H14" s="160"/>
      <c r="I14" s="160"/>
      <c r="J14" s="159">
        <v>223328.007282707</v>
      </c>
      <c r="K14" s="159">
        <v>223328.007282707</v>
      </c>
      <c r="L14" s="159">
        <v>223328.007282707</v>
      </c>
      <c r="M14" s="159">
        <v>223328.007282707</v>
      </c>
      <c r="N14" s="159">
        <v>223328.007282707</v>
      </c>
      <c r="O14" s="159">
        <v>223328.007282707</v>
      </c>
      <c r="P14" s="159">
        <v>223408.46796469399</v>
      </c>
      <c r="Q14" s="159">
        <v>223408.46796469399</v>
      </c>
      <c r="R14" s="159">
        <v>223408.46796469399</v>
      </c>
      <c r="S14" s="159">
        <v>223408.46796469399</v>
      </c>
      <c r="T14" s="159">
        <v>223408.46796469399</v>
      </c>
      <c r="U14" s="159">
        <v>10297.743589686401</v>
      </c>
      <c r="V14" s="159">
        <v>10297.743589686401</v>
      </c>
      <c r="W14" s="159">
        <v>10297.743589686401</v>
      </c>
      <c r="X14" s="159">
        <v>10297.743589686401</v>
      </c>
      <c r="Y14" s="159">
        <v>10297.743589686401</v>
      </c>
      <c r="Z14" s="159">
        <v>10297.743589686401</v>
      </c>
      <c r="AA14" s="159">
        <v>10297.743589686401</v>
      </c>
      <c r="AB14" s="159">
        <v>10297.743589686401</v>
      </c>
      <c r="AC14" s="159">
        <v>10297.743589686401</v>
      </c>
      <c r="AD14" s="159">
        <v>0</v>
      </c>
      <c r="AE14" s="159">
        <v>0</v>
      </c>
      <c r="AF14" s="159">
        <v>0</v>
      </c>
      <c r="AG14" s="159">
        <v>0</v>
      </c>
      <c r="AH14" s="159">
        <v>0</v>
      </c>
      <c r="AI14" s="159">
        <v>0</v>
      </c>
      <c r="AJ14" s="159">
        <v>0</v>
      </c>
      <c r="AK14" s="159">
        <v>0</v>
      </c>
      <c r="AL14" s="159">
        <v>0</v>
      </c>
      <c r="AM14" s="159">
        <v>0</v>
      </c>
      <c r="AN14" s="8"/>
      <c r="AO14" s="8"/>
      <c r="AP14" s="8"/>
      <c r="AR14" s="645"/>
      <c r="AS14" s="645"/>
      <c r="AT14" s="645"/>
      <c r="AU14" s="645"/>
      <c r="AV14" s="645"/>
      <c r="AW14" s="645"/>
      <c r="AX14" s="645"/>
    </row>
    <row r="15" spans="1:50" s="315" customFormat="1" ht="15" thickBot="1" x14ac:dyDescent="0.4">
      <c r="A15" s="65" t="s">
        <v>97</v>
      </c>
      <c r="B15" s="65" t="s">
        <v>587</v>
      </c>
      <c r="C15" s="88"/>
      <c r="D15" s="84">
        <v>0</v>
      </c>
      <c r="E15" s="91"/>
      <c r="F15" s="86">
        <v>0</v>
      </c>
      <c r="G15" s="160"/>
      <c r="H15" s="160"/>
      <c r="I15" s="160"/>
      <c r="J15" s="159">
        <v>0</v>
      </c>
      <c r="K15" s="159">
        <v>0</v>
      </c>
      <c r="L15" s="159">
        <v>0</v>
      </c>
      <c r="M15" s="159">
        <v>0</v>
      </c>
      <c r="N15" s="159">
        <v>0</v>
      </c>
      <c r="O15" s="159">
        <v>0</v>
      </c>
      <c r="P15" s="159">
        <v>0</v>
      </c>
      <c r="Q15" s="159">
        <v>0</v>
      </c>
      <c r="R15" s="159">
        <v>0</v>
      </c>
      <c r="S15" s="159">
        <v>0</v>
      </c>
      <c r="T15" s="159">
        <v>0</v>
      </c>
      <c r="U15" s="159">
        <v>0</v>
      </c>
      <c r="V15" s="159">
        <v>0</v>
      </c>
      <c r="W15" s="159">
        <v>0</v>
      </c>
      <c r="X15" s="159">
        <v>0</v>
      </c>
      <c r="Y15" s="159">
        <v>0</v>
      </c>
      <c r="Z15" s="159">
        <v>0</v>
      </c>
      <c r="AA15" s="159">
        <v>0</v>
      </c>
      <c r="AB15" s="159">
        <v>0</v>
      </c>
      <c r="AC15" s="159">
        <v>0</v>
      </c>
      <c r="AD15" s="159">
        <v>0</v>
      </c>
      <c r="AE15" s="159">
        <v>0</v>
      </c>
      <c r="AF15" s="159">
        <v>0</v>
      </c>
      <c r="AG15" s="159">
        <v>0</v>
      </c>
      <c r="AH15" s="159">
        <v>0</v>
      </c>
      <c r="AI15" s="159">
        <v>0</v>
      </c>
      <c r="AJ15" s="159">
        <v>0</v>
      </c>
      <c r="AK15" s="159">
        <v>0</v>
      </c>
      <c r="AL15" s="159">
        <v>0</v>
      </c>
      <c r="AM15" s="159">
        <v>0</v>
      </c>
      <c r="AN15" s="8"/>
      <c r="AO15" s="8"/>
      <c r="AP15" s="8"/>
      <c r="AR15" s="645"/>
      <c r="AS15" s="645"/>
      <c r="AT15" s="645"/>
      <c r="AU15" s="645"/>
      <c r="AV15" s="645"/>
      <c r="AW15" s="645"/>
      <c r="AX15" s="645"/>
    </row>
    <row r="16" spans="1:50" s="315" customFormat="1" ht="15" thickBot="1" x14ac:dyDescent="0.4">
      <c r="A16" s="65" t="s">
        <v>97</v>
      </c>
      <c r="B16" s="65" t="s">
        <v>590</v>
      </c>
      <c r="C16" s="88"/>
      <c r="D16" s="84">
        <v>0</v>
      </c>
      <c r="E16" s="91"/>
      <c r="F16" s="86">
        <v>0</v>
      </c>
      <c r="G16" s="160"/>
      <c r="H16" s="160"/>
      <c r="I16" s="160"/>
      <c r="J16" s="159">
        <v>0</v>
      </c>
      <c r="K16" s="159">
        <v>0</v>
      </c>
      <c r="L16" s="159">
        <v>0</v>
      </c>
      <c r="M16" s="159">
        <v>0</v>
      </c>
      <c r="N16" s="159">
        <v>0</v>
      </c>
      <c r="O16" s="159">
        <v>0</v>
      </c>
      <c r="P16" s="159">
        <v>0</v>
      </c>
      <c r="Q16" s="159">
        <v>0</v>
      </c>
      <c r="R16" s="159">
        <v>0</v>
      </c>
      <c r="S16" s="159">
        <v>0</v>
      </c>
      <c r="T16" s="159">
        <v>0</v>
      </c>
      <c r="U16" s="159">
        <v>0</v>
      </c>
      <c r="V16" s="159">
        <v>0</v>
      </c>
      <c r="W16" s="159">
        <v>0</v>
      </c>
      <c r="X16" s="159">
        <v>0</v>
      </c>
      <c r="Y16" s="159">
        <v>0</v>
      </c>
      <c r="Z16" s="159">
        <v>0</v>
      </c>
      <c r="AA16" s="159">
        <v>0</v>
      </c>
      <c r="AB16" s="159">
        <v>0</v>
      </c>
      <c r="AC16" s="159">
        <v>0</v>
      </c>
      <c r="AD16" s="159">
        <v>0</v>
      </c>
      <c r="AE16" s="159">
        <v>0</v>
      </c>
      <c r="AF16" s="159">
        <v>0</v>
      </c>
      <c r="AG16" s="159">
        <v>0</v>
      </c>
      <c r="AH16" s="159">
        <v>0</v>
      </c>
      <c r="AI16" s="159">
        <v>0</v>
      </c>
      <c r="AJ16" s="159">
        <v>0</v>
      </c>
      <c r="AK16" s="159">
        <v>0</v>
      </c>
      <c r="AL16" s="159">
        <v>0</v>
      </c>
      <c r="AM16" s="159">
        <v>0</v>
      </c>
      <c r="AN16" s="8"/>
      <c r="AO16" s="8"/>
      <c r="AP16" s="8"/>
      <c r="AR16" s="645"/>
      <c r="AS16" s="645"/>
      <c r="AT16" s="645"/>
      <c r="AU16" s="645"/>
      <c r="AV16" s="645"/>
      <c r="AW16" s="645"/>
      <c r="AX16" s="645"/>
    </row>
    <row r="17" spans="1:50" s="315" customFormat="1" ht="15" thickBot="1" x14ac:dyDescent="0.4">
      <c r="A17" s="65" t="s">
        <v>97</v>
      </c>
      <c r="B17" s="65" t="s">
        <v>448</v>
      </c>
      <c r="C17" s="88"/>
      <c r="D17" s="84">
        <v>0</v>
      </c>
      <c r="E17" s="91"/>
      <c r="F17" s="86">
        <v>0</v>
      </c>
      <c r="G17" s="160"/>
      <c r="H17" s="160"/>
      <c r="I17" s="160"/>
      <c r="J17" s="159">
        <v>0</v>
      </c>
      <c r="K17" s="159">
        <v>0</v>
      </c>
      <c r="L17" s="159">
        <v>0</v>
      </c>
      <c r="M17" s="159">
        <v>0</v>
      </c>
      <c r="N17" s="159">
        <v>0</v>
      </c>
      <c r="O17" s="159">
        <v>0</v>
      </c>
      <c r="P17" s="159">
        <v>0</v>
      </c>
      <c r="Q17" s="159">
        <v>0</v>
      </c>
      <c r="R17" s="159">
        <v>0</v>
      </c>
      <c r="S17" s="159">
        <v>0</v>
      </c>
      <c r="T17" s="159">
        <v>0</v>
      </c>
      <c r="U17" s="159">
        <v>0</v>
      </c>
      <c r="V17" s="159">
        <v>0</v>
      </c>
      <c r="W17" s="159">
        <v>0</v>
      </c>
      <c r="X17" s="159">
        <v>0</v>
      </c>
      <c r="Y17" s="159">
        <v>0</v>
      </c>
      <c r="Z17" s="159">
        <v>0</v>
      </c>
      <c r="AA17" s="159">
        <v>0</v>
      </c>
      <c r="AB17" s="159">
        <v>0</v>
      </c>
      <c r="AC17" s="159">
        <v>0</v>
      </c>
      <c r="AD17" s="159">
        <v>0</v>
      </c>
      <c r="AE17" s="159">
        <v>0</v>
      </c>
      <c r="AF17" s="159">
        <v>0</v>
      </c>
      <c r="AG17" s="159">
        <v>0</v>
      </c>
      <c r="AH17" s="159">
        <v>0</v>
      </c>
      <c r="AI17" s="159">
        <v>0</v>
      </c>
      <c r="AJ17" s="159">
        <v>0</v>
      </c>
      <c r="AK17" s="159">
        <v>0</v>
      </c>
      <c r="AL17" s="159">
        <v>0</v>
      </c>
      <c r="AM17" s="159">
        <v>0</v>
      </c>
      <c r="AN17" s="8"/>
      <c r="AO17" s="8"/>
      <c r="AP17" s="8"/>
      <c r="AR17" s="645"/>
      <c r="AS17" s="645"/>
      <c r="AT17" s="645"/>
      <c r="AU17" s="645"/>
      <c r="AV17" s="645"/>
      <c r="AW17" s="645"/>
      <c r="AX17" s="645"/>
    </row>
    <row r="18" spans="1:50" s="315" customFormat="1" ht="15" thickBot="1" x14ac:dyDescent="0.4">
      <c r="A18" s="65" t="s">
        <v>97</v>
      </c>
      <c r="B18" s="65" t="s">
        <v>589</v>
      </c>
      <c r="C18" s="88"/>
      <c r="D18" s="84">
        <v>0</v>
      </c>
      <c r="E18" s="91"/>
      <c r="F18" s="86">
        <v>0</v>
      </c>
      <c r="G18" s="160"/>
      <c r="H18" s="160"/>
      <c r="I18" s="160"/>
      <c r="J18" s="159">
        <v>0</v>
      </c>
      <c r="K18" s="159">
        <v>0</v>
      </c>
      <c r="L18" s="159">
        <v>0</v>
      </c>
      <c r="M18" s="159">
        <v>0</v>
      </c>
      <c r="N18" s="159">
        <v>0</v>
      </c>
      <c r="O18" s="159">
        <v>0</v>
      </c>
      <c r="P18" s="159">
        <v>0</v>
      </c>
      <c r="Q18" s="159">
        <v>0</v>
      </c>
      <c r="R18" s="159">
        <v>0</v>
      </c>
      <c r="S18" s="159">
        <v>0</v>
      </c>
      <c r="T18" s="159">
        <v>0</v>
      </c>
      <c r="U18" s="159">
        <v>0</v>
      </c>
      <c r="V18" s="159">
        <v>0</v>
      </c>
      <c r="W18" s="159">
        <v>0</v>
      </c>
      <c r="X18" s="159">
        <v>0</v>
      </c>
      <c r="Y18" s="159">
        <v>0</v>
      </c>
      <c r="Z18" s="159">
        <v>0</v>
      </c>
      <c r="AA18" s="159">
        <v>0</v>
      </c>
      <c r="AB18" s="159">
        <v>0</v>
      </c>
      <c r="AC18" s="159">
        <v>0</v>
      </c>
      <c r="AD18" s="159">
        <v>0</v>
      </c>
      <c r="AE18" s="159">
        <v>0</v>
      </c>
      <c r="AF18" s="159">
        <v>0</v>
      </c>
      <c r="AG18" s="159">
        <v>0</v>
      </c>
      <c r="AH18" s="159">
        <v>0</v>
      </c>
      <c r="AI18" s="159">
        <v>0</v>
      </c>
      <c r="AJ18" s="159">
        <v>0</v>
      </c>
      <c r="AK18" s="159">
        <v>0</v>
      </c>
      <c r="AL18" s="159">
        <v>0</v>
      </c>
      <c r="AM18" s="159">
        <v>0</v>
      </c>
      <c r="AN18" s="8"/>
      <c r="AO18" s="8"/>
      <c r="AP18" s="8"/>
      <c r="AR18" s="645"/>
      <c r="AS18" s="645"/>
      <c r="AT18" s="645"/>
      <c r="AU18" s="645"/>
      <c r="AV18" s="645"/>
      <c r="AW18" s="645"/>
      <c r="AX18" s="645"/>
    </row>
    <row r="19" spans="1:50" s="315" customFormat="1" ht="15" thickBot="1" x14ac:dyDescent="0.4">
      <c r="A19" s="65" t="s">
        <v>199</v>
      </c>
      <c r="B19" s="65" t="s">
        <v>564</v>
      </c>
      <c r="C19" s="88">
        <v>18.490596477464798</v>
      </c>
      <c r="D19" s="84">
        <v>703896.206215841</v>
      </c>
      <c r="E19" s="91">
        <v>1</v>
      </c>
      <c r="F19" s="86">
        <v>12859220.0630021</v>
      </c>
      <c r="G19" s="160"/>
      <c r="H19" s="160"/>
      <c r="I19" s="160"/>
      <c r="J19" s="159">
        <v>703896.206215841</v>
      </c>
      <c r="K19" s="159">
        <v>703896.206215841</v>
      </c>
      <c r="L19" s="159">
        <v>697756.50883265503</v>
      </c>
      <c r="M19" s="159">
        <v>697756.50883265503</v>
      </c>
      <c r="N19" s="159">
        <v>697756.50883265503</v>
      </c>
      <c r="O19" s="159">
        <v>690765.13197687396</v>
      </c>
      <c r="P19" s="159">
        <v>686428.71990416304</v>
      </c>
      <c r="Q19" s="159">
        <v>686428.71990416304</v>
      </c>
      <c r="R19" s="159">
        <v>686428.71990416304</v>
      </c>
      <c r="S19" s="159">
        <v>686428.71990416304</v>
      </c>
      <c r="T19" s="159">
        <v>650903.86366778798</v>
      </c>
      <c r="U19" s="159">
        <v>628775.82754757896</v>
      </c>
      <c r="V19" s="159">
        <v>628775.82754757896</v>
      </c>
      <c r="W19" s="159">
        <v>622424.54797892505</v>
      </c>
      <c r="X19" s="159">
        <v>622424.54797892505</v>
      </c>
      <c r="Y19" s="159">
        <v>408343.99306860002</v>
      </c>
      <c r="Z19" s="159">
        <v>405366.4388526</v>
      </c>
      <c r="AA19" s="159">
        <v>405366.4388526</v>
      </c>
      <c r="AB19" s="159">
        <v>405366.4388526</v>
      </c>
      <c r="AC19" s="159">
        <v>405366.4388526</v>
      </c>
      <c r="AD19" s="159">
        <v>154764.29680022801</v>
      </c>
      <c r="AE19" s="159">
        <v>145949.863119716</v>
      </c>
      <c r="AF19" s="159">
        <v>145949.863119716</v>
      </c>
      <c r="AG19" s="159">
        <v>145949.863119716</v>
      </c>
      <c r="AH19" s="159">
        <v>145949.863119716</v>
      </c>
      <c r="AI19" s="159">
        <v>0</v>
      </c>
      <c r="AJ19" s="159">
        <v>0</v>
      </c>
      <c r="AK19" s="159">
        <v>0</v>
      </c>
      <c r="AL19" s="159">
        <v>0</v>
      </c>
      <c r="AM19" s="159">
        <v>0</v>
      </c>
      <c r="AN19" s="8"/>
      <c r="AO19" s="8"/>
      <c r="AP19" s="8"/>
      <c r="AR19" s="645"/>
      <c r="AS19" s="645"/>
      <c r="AT19" s="645"/>
      <c r="AU19" s="645"/>
      <c r="AV19" s="645"/>
      <c r="AW19" s="645"/>
      <c r="AX19" s="645"/>
    </row>
    <row r="20" spans="1:50" s="315" customFormat="1" ht="15" thickBot="1" x14ac:dyDescent="0.4">
      <c r="A20" s="65" t="s">
        <v>199</v>
      </c>
      <c r="B20" s="65" t="s">
        <v>591</v>
      </c>
      <c r="C20" s="88">
        <v>19.664663184018099</v>
      </c>
      <c r="D20" s="84">
        <v>380863.10472040402</v>
      </c>
      <c r="E20" s="91">
        <v>0.99999999994060895</v>
      </c>
      <c r="F20" s="86">
        <v>7163499.2783191102</v>
      </c>
      <c r="G20" s="160"/>
      <c r="H20" s="160"/>
      <c r="I20" s="160"/>
      <c r="J20" s="159">
        <v>380863.104697784</v>
      </c>
      <c r="K20" s="159">
        <v>380863.104697784</v>
      </c>
      <c r="L20" s="159">
        <v>380863.104697784</v>
      </c>
      <c r="M20" s="159">
        <v>377776.13330397703</v>
      </c>
      <c r="N20" s="159">
        <v>377523.22556975699</v>
      </c>
      <c r="O20" s="159">
        <v>377523.21238855697</v>
      </c>
      <c r="P20" s="159">
        <v>374027.435209458</v>
      </c>
      <c r="Q20" s="159">
        <v>374027.435209458</v>
      </c>
      <c r="R20" s="159">
        <v>373929.06287341402</v>
      </c>
      <c r="S20" s="159">
        <v>353304.48979595001</v>
      </c>
      <c r="T20" s="159">
        <v>349884.58035218902</v>
      </c>
      <c r="U20" s="159">
        <v>346937.74698781699</v>
      </c>
      <c r="V20" s="159">
        <v>342867.55832349398</v>
      </c>
      <c r="W20" s="159">
        <v>341952.18706688</v>
      </c>
      <c r="X20" s="159">
        <v>341952.18706688</v>
      </c>
      <c r="Y20" s="159">
        <v>340670.025488035</v>
      </c>
      <c r="Z20" s="159">
        <v>336842.95512953901</v>
      </c>
      <c r="AA20" s="159">
        <v>336842.95512953901</v>
      </c>
      <c r="AB20" s="159">
        <v>336842.95512953901</v>
      </c>
      <c r="AC20" s="159">
        <v>336842.95512953901</v>
      </c>
      <c r="AD20" s="159">
        <v>232.572814346163</v>
      </c>
      <c r="AE20" s="159">
        <v>232.572814346163</v>
      </c>
      <c r="AF20" s="159">
        <v>232.572814346163</v>
      </c>
      <c r="AG20" s="159">
        <v>232.572814346163</v>
      </c>
      <c r="AH20" s="159">
        <v>232.572814346163</v>
      </c>
      <c r="AI20" s="159">
        <v>0</v>
      </c>
      <c r="AJ20" s="159">
        <v>0</v>
      </c>
      <c r="AK20" s="159">
        <v>0</v>
      </c>
      <c r="AL20" s="159">
        <v>0</v>
      </c>
      <c r="AM20" s="159">
        <v>0</v>
      </c>
      <c r="AN20" s="8"/>
      <c r="AO20" s="8"/>
      <c r="AP20" s="8"/>
      <c r="AR20" s="645"/>
      <c r="AS20" s="645"/>
      <c r="AT20" s="645"/>
      <c r="AU20" s="645"/>
      <c r="AV20" s="645"/>
      <c r="AW20" s="645"/>
      <c r="AX20" s="645"/>
    </row>
    <row r="21" spans="1:50" s="315" customFormat="1" ht="15" thickBot="1" x14ac:dyDescent="0.4">
      <c r="A21" s="65" t="s">
        <v>199</v>
      </c>
      <c r="B21" s="65" t="s">
        <v>552</v>
      </c>
      <c r="C21" s="88">
        <v>5.9112692616644997</v>
      </c>
      <c r="D21" s="84">
        <v>60865.146097089899</v>
      </c>
      <c r="E21" s="91">
        <v>1</v>
      </c>
      <c r="F21" s="86">
        <v>359736.969951051</v>
      </c>
      <c r="G21" s="160"/>
      <c r="H21" s="160"/>
      <c r="I21" s="160"/>
      <c r="J21" s="159">
        <v>60865.146097089899</v>
      </c>
      <c r="K21" s="159">
        <v>60865.146097089899</v>
      </c>
      <c r="L21" s="159">
        <v>60865.146097089899</v>
      </c>
      <c r="M21" s="159">
        <v>56625.751537222597</v>
      </c>
      <c r="N21" s="159">
        <v>56625.751537222597</v>
      </c>
      <c r="O21" s="159">
        <v>49044.528459670997</v>
      </c>
      <c r="P21" s="159">
        <v>1483.0153586577801</v>
      </c>
      <c r="Q21" s="159">
        <v>1483.0153586577801</v>
      </c>
      <c r="R21" s="159">
        <v>1483.0153586577801</v>
      </c>
      <c r="S21" s="159">
        <v>1483.0153586577801</v>
      </c>
      <c r="T21" s="159">
        <v>1115.6528101109</v>
      </c>
      <c r="U21" s="159">
        <v>1115.6528101109</v>
      </c>
      <c r="V21" s="159">
        <v>1115.6528101109</v>
      </c>
      <c r="W21" s="159">
        <v>1105.1618771517001</v>
      </c>
      <c r="X21" s="159">
        <v>1105.1618771517001</v>
      </c>
      <c r="Y21" s="159">
        <v>1105.1618771517001</v>
      </c>
      <c r="Z21" s="159">
        <v>562.74865731170405</v>
      </c>
      <c r="AA21" s="159">
        <v>562.74865731170405</v>
      </c>
      <c r="AB21" s="159">
        <v>562.74865731170405</v>
      </c>
      <c r="AC21" s="159">
        <v>562.74865731170405</v>
      </c>
      <c r="AD21" s="159">
        <v>0</v>
      </c>
      <c r="AE21" s="159">
        <v>0</v>
      </c>
      <c r="AF21" s="159">
        <v>0</v>
      </c>
      <c r="AG21" s="159">
        <v>0</v>
      </c>
      <c r="AH21" s="159">
        <v>0</v>
      </c>
      <c r="AI21" s="159">
        <v>0</v>
      </c>
      <c r="AJ21" s="159">
        <v>0</v>
      </c>
      <c r="AK21" s="159">
        <v>0</v>
      </c>
      <c r="AL21" s="159">
        <v>0</v>
      </c>
      <c r="AM21" s="159">
        <v>0</v>
      </c>
      <c r="AN21" s="8"/>
      <c r="AO21" s="8"/>
      <c r="AP21" s="8"/>
      <c r="AR21" s="645"/>
      <c r="AS21" s="645"/>
      <c r="AT21" s="645"/>
      <c r="AU21" s="645"/>
      <c r="AV21" s="645"/>
      <c r="AW21" s="645"/>
      <c r="AX21" s="645"/>
    </row>
    <row r="22" spans="1:50" s="315" customFormat="1" ht="15" thickBot="1" x14ac:dyDescent="0.4">
      <c r="A22" s="65" t="s">
        <v>199</v>
      </c>
      <c r="B22" s="65" t="s">
        <v>592</v>
      </c>
      <c r="C22" s="88"/>
      <c r="D22" s="84">
        <v>0</v>
      </c>
      <c r="E22" s="91"/>
      <c r="F22" s="86">
        <v>0</v>
      </c>
      <c r="G22" s="160"/>
      <c r="H22" s="160"/>
      <c r="I22" s="160"/>
      <c r="J22" s="159">
        <v>0</v>
      </c>
      <c r="K22" s="159">
        <v>0</v>
      </c>
      <c r="L22" s="159">
        <v>0</v>
      </c>
      <c r="M22" s="159">
        <v>0</v>
      </c>
      <c r="N22" s="159">
        <v>0</v>
      </c>
      <c r="O22" s="159">
        <v>0</v>
      </c>
      <c r="P22" s="159">
        <v>0</v>
      </c>
      <c r="Q22" s="159">
        <v>0</v>
      </c>
      <c r="R22" s="159">
        <v>0</v>
      </c>
      <c r="S22" s="159">
        <v>0</v>
      </c>
      <c r="T22" s="159">
        <v>0</v>
      </c>
      <c r="U22" s="159">
        <v>0</v>
      </c>
      <c r="V22" s="159">
        <v>0</v>
      </c>
      <c r="W22" s="159">
        <v>0</v>
      </c>
      <c r="X22" s="159">
        <v>0</v>
      </c>
      <c r="Y22" s="159">
        <v>0</v>
      </c>
      <c r="Z22" s="159">
        <v>0</v>
      </c>
      <c r="AA22" s="159">
        <v>0</v>
      </c>
      <c r="AB22" s="159">
        <v>0</v>
      </c>
      <c r="AC22" s="159">
        <v>0</v>
      </c>
      <c r="AD22" s="159">
        <v>0</v>
      </c>
      <c r="AE22" s="159">
        <v>0</v>
      </c>
      <c r="AF22" s="159">
        <v>0</v>
      </c>
      <c r="AG22" s="159">
        <v>0</v>
      </c>
      <c r="AH22" s="159">
        <v>0</v>
      </c>
      <c r="AI22" s="159">
        <v>0</v>
      </c>
      <c r="AJ22" s="159">
        <v>0</v>
      </c>
      <c r="AK22" s="159">
        <v>0</v>
      </c>
      <c r="AL22" s="159">
        <v>0</v>
      </c>
      <c r="AM22" s="159">
        <v>0</v>
      </c>
      <c r="AN22" s="8"/>
      <c r="AO22" s="8"/>
      <c r="AP22" s="8"/>
      <c r="AR22" s="645"/>
      <c r="AS22" s="645"/>
      <c r="AT22" s="645"/>
      <c r="AU22" s="645"/>
      <c r="AV22" s="645"/>
      <c r="AW22" s="645"/>
      <c r="AX22" s="645"/>
    </row>
    <row r="23" spans="1:50" s="315" customFormat="1" ht="15" thickBot="1" x14ac:dyDescent="0.4">
      <c r="A23" s="65" t="s">
        <v>199</v>
      </c>
      <c r="B23" s="65" t="s">
        <v>524</v>
      </c>
      <c r="C23" s="88"/>
      <c r="D23" s="84">
        <v>0</v>
      </c>
      <c r="E23" s="91"/>
      <c r="F23" s="86">
        <v>0</v>
      </c>
      <c r="G23" s="160"/>
      <c r="H23" s="160"/>
      <c r="I23" s="160"/>
      <c r="J23" s="159">
        <v>0</v>
      </c>
      <c r="K23" s="159">
        <v>0</v>
      </c>
      <c r="L23" s="159">
        <v>0</v>
      </c>
      <c r="M23" s="159">
        <v>0</v>
      </c>
      <c r="N23" s="159">
        <v>0</v>
      </c>
      <c r="O23" s="159">
        <v>0</v>
      </c>
      <c r="P23" s="159">
        <v>0</v>
      </c>
      <c r="Q23" s="159">
        <v>0</v>
      </c>
      <c r="R23" s="159">
        <v>0</v>
      </c>
      <c r="S23" s="159">
        <v>0</v>
      </c>
      <c r="T23" s="159">
        <v>0</v>
      </c>
      <c r="U23" s="159">
        <v>0</v>
      </c>
      <c r="V23" s="159">
        <v>0</v>
      </c>
      <c r="W23" s="159">
        <v>0</v>
      </c>
      <c r="X23" s="159">
        <v>0</v>
      </c>
      <c r="Y23" s="159">
        <v>0</v>
      </c>
      <c r="Z23" s="159">
        <v>0</v>
      </c>
      <c r="AA23" s="159">
        <v>0</v>
      </c>
      <c r="AB23" s="159">
        <v>0</v>
      </c>
      <c r="AC23" s="159">
        <v>0</v>
      </c>
      <c r="AD23" s="159">
        <v>0</v>
      </c>
      <c r="AE23" s="159">
        <v>0</v>
      </c>
      <c r="AF23" s="159">
        <v>0</v>
      </c>
      <c r="AG23" s="159">
        <v>0</v>
      </c>
      <c r="AH23" s="159">
        <v>0</v>
      </c>
      <c r="AI23" s="159">
        <v>0</v>
      </c>
      <c r="AJ23" s="159">
        <v>0</v>
      </c>
      <c r="AK23" s="159">
        <v>0</v>
      </c>
      <c r="AL23" s="159">
        <v>0</v>
      </c>
      <c r="AM23" s="159">
        <v>0</v>
      </c>
      <c r="AN23" s="8"/>
      <c r="AO23" s="8"/>
      <c r="AP23" s="8"/>
      <c r="AR23" s="645"/>
      <c r="AS23" s="645"/>
      <c r="AT23" s="645"/>
      <c r="AU23" s="645"/>
      <c r="AV23" s="645"/>
      <c r="AW23" s="645"/>
      <c r="AX23" s="645"/>
    </row>
    <row r="24" spans="1:50" s="315" customFormat="1" ht="15" thickBot="1" x14ac:dyDescent="0.4">
      <c r="A24" s="65" t="s">
        <v>563</v>
      </c>
      <c r="B24" s="65" t="s">
        <v>449</v>
      </c>
      <c r="C24" s="88">
        <v>20</v>
      </c>
      <c r="D24" s="84">
        <v>653124</v>
      </c>
      <c r="E24" s="91">
        <v>1</v>
      </c>
      <c r="F24" s="86">
        <v>13062480</v>
      </c>
      <c r="G24" s="160"/>
      <c r="H24" s="160"/>
      <c r="I24" s="160"/>
      <c r="J24" s="159">
        <v>653124</v>
      </c>
      <c r="K24" s="159">
        <v>653124</v>
      </c>
      <c r="L24" s="159">
        <v>653124</v>
      </c>
      <c r="M24" s="159">
        <v>653124</v>
      </c>
      <c r="N24" s="159">
        <v>653124</v>
      </c>
      <c r="O24" s="159">
        <v>653124</v>
      </c>
      <c r="P24" s="159">
        <v>653124</v>
      </c>
      <c r="Q24" s="159">
        <v>653124</v>
      </c>
      <c r="R24" s="159">
        <v>653124</v>
      </c>
      <c r="S24" s="159">
        <v>653124</v>
      </c>
      <c r="T24" s="159">
        <v>653124</v>
      </c>
      <c r="U24" s="159">
        <v>653124</v>
      </c>
      <c r="V24" s="159">
        <v>653124</v>
      </c>
      <c r="W24" s="159">
        <v>653124</v>
      </c>
      <c r="X24" s="159">
        <v>653124</v>
      </c>
      <c r="Y24" s="159">
        <v>653124</v>
      </c>
      <c r="Z24" s="159">
        <v>653124</v>
      </c>
      <c r="AA24" s="159">
        <v>653124</v>
      </c>
      <c r="AB24" s="159">
        <v>653124</v>
      </c>
      <c r="AC24" s="159">
        <v>653124</v>
      </c>
      <c r="AD24" s="159">
        <v>0</v>
      </c>
      <c r="AE24" s="159">
        <v>0</v>
      </c>
      <c r="AF24" s="159">
        <v>0</v>
      </c>
      <c r="AG24" s="159">
        <v>0</v>
      </c>
      <c r="AH24" s="159">
        <v>0</v>
      </c>
      <c r="AI24" s="159">
        <v>0</v>
      </c>
      <c r="AJ24" s="159">
        <v>0</v>
      </c>
      <c r="AK24" s="159">
        <v>0</v>
      </c>
      <c r="AL24" s="159">
        <v>0</v>
      </c>
      <c r="AM24" s="159">
        <v>0</v>
      </c>
      <c r="AN24" s="8"/>
      <c r="AO24" s="8"/>
      <c r="AP24" s="8"/>
      <c r="AR24" s="645"/>
      <c r="AS24" s="645"/>
      <c r="AT24" s="645"/>
      <c r="AU24" s="645"/>
      <c r="AV24" s="645"/>
      <c r="AW24" s="645"/>
      <c r="AX24" s="645"/>
    </row>
    <row r="25" spans="1:50" s="315" customFormat="1" ht="15" thickBot="1" x14ac:dyDescent="0.4">
      <c r="A25" s="65" t="s">
        <v>563</v>
      </c>
      <c r="B25" s="65" t="s">
        <v>451</v>
      </c>
      <c r="C25" s="88">
        <v>10</v>
      </c>
      <c r="D25" s="84">
        <v>577891.19999999995</v>
      </c>
      <c r="E25" s="91">
        <v>1</v>
      </c>
      <c r="F25" s="86">
        <v>5778912</v>
      </c>
      <c r="G25" s="160"/>
      <c r="H25" s="160"/>
      <c r="I25" s="160"/>
      <c r="J25" s="159">
        <v>577891.19999999995</v>
      </c>
      <c r="K25" s="159">
        <v>577891.19999999995</v>
      </c>
      <c r="L25" s="159">
        <v>577891.19999999995</v>
      </c>
      <c r="M25" s="159">
        <v>577891.19999999995</v>
      </c>
      <c r="N25" s="159">
        <v>577891.19999999995</v>
      </c>
      <c r="O25" s="159">
        <v>577891.19999999995</v>
      </c>
      <c r="P25" s="159">
        <v>577891.19999999995</v>
      </c>
      <c r="Q25" s="159">
        <v>577891.19999999995</v>
      </c>
      <c r="R25" s="159">
        <v>577891.19999999995</v>
      </c>
      <c r="S25" s="159">
        <v>577891.19999999995</v>
      </c>
      <c r="T25" s="159">
        <v>0</v>
      </c>
      <c r="U25" s="159">
        <v>0</v>
      </c>
      <c r="V25" s="159">
        <v>0</v>
      </c>
      <c r="W25" s="159">
        <v>0</v>
      </c>
      <c r="X25" s="159">
        <v>0</v>
      </c>
      <c r="Y25" s="159">
        <v>0</v>
      </c>
      <c r="Z25" s="159">
        <v>0</v>
      </c>
      <c r="AA25" s="159">
        <v>0</v>
      </c>
      <c r="AB25" s="159">
        <v>0</v>
      </c>
      <c r="AC25" s="159">
        <v>0</v>
      </c>
      <c r="AD25" s="159">
        <v>0</v>
      </c>
      <c r="AE25" s="159">
        <v>0</v>
      </c>
      <c r="AF25" s="159">
        <v>0</v>
      </c>
      <c r="AG25" s="159">
        <v>0</v>
      </c>
      <c r="AH25" s="159">
        <v>0</v>
      </c>
      <c r="AI25" s="159">
        <v>0</v>
      </c>
      <c r="AJ25" s="159">
        <v>0</v>
      </c>
      <c r="AK25" s="159">
        <v>0</v>
      </c>
      <c r="AL25" s="159">
        <v>0</v>
      </c>
      <c r="AM25" s="159">
        <v>0</v>
      </c>
      <c r="AN25" s="8"/>
      <c r="AO25" s="8"/>
      <c r="AP25" s="8"/>
      <c r="AR25" s="645"/>
      <c r="AS25" s="645"/>
      <c r="AT25" s="645"/>
      <c r="AU25" s="645"/>
      <c r="AV25" s="645"/>
      <c r="AW25" s="645"/>
      <c r="AX25" s="645"/>
    </row>
    <row r="26" spans="1:50" s="315" customFormat="1" ht="15" thickBot="1" x14ac:dyDescent="0.4">
      <c r="A26" s="65" t="s">
        <v>563</v>
      </c>
      <c r="B26" s="65" t="s">
        <v>266</v>
      </c>
      <c r="C26" s="88">
        <v>6.5260225970345802</v>
      </c>
      <c r="D26" s="84">
        <v>197298.876547511</v>
      </c>
      <c r="E26" s="91">
        <v>0.96999999999999897</v>
      </c>
      <c r="F26" s="86">
        <v>1248949.61891703</v>
      </c>
      <c r="G26" s="160"/>
      <c r="H26" s="160"/>
      <c r="I26" s="160"/>
      <c r="J26" s="159">
        <v>191379.91025108501</v>
      </c>
      <c r="K26" s="159">
        <v>191379.91025108501</v>
      </c>
      <c r="L26" s="159">
        <v>191379.91025108501</v>
      </c>
      <c r="M26" s="159">
        <v>191379.91025108501</v>
      </c>
      <c r="N26" s="159">
        <v>191379.91025108501</v>
      </c>
      <c r="O26" s="159">
        <v>58410.013532321202</v>
      </c>
      <c r="P26" s="159">
        <v>58410.013532321202</v>
      </c>
      <c r="Q26" s="159">
        <v>58410.013532321202</v>
      </c>
      <c r="R26" s="159">
        <v>58410.013532321202</v>
      </c>
      <c r="S26" s="159">
        <v>58410.013532321202</v>
      </c>
      <c r="T26" s="159">
        <v>0</v>
      </c>
      <c r="U26" s="159">
        <v>0</v>
      </c>
      <c r="V26" s="159">
        <v>0</v>
      </c>
      <c r="W26" s="159">
        <v>0</v>
      </c>
      <c r="X26" s="159">
        <v>0</v>
      </c>
      <c r="Y26" s="159">
        <v>0</v>
      </c>
      <c r="Z26" s="159">
        <v>0</v>
      </c>
      <c r="AA26" s="159">
        <v>0</v>
      </c>
      <c r="AB26" s="159">
        <v>0</v>
      </c>
      <c r="AC26" s="159">
        <v>0</v>
      </c>
      <c r="AD26" s="159">
        <v>0</v>
      </c>
      <c r="AE26" s="159">
        <v>0</v>
      </c>
      <c r="AF26" s="159">
        <v>0</v>
      </c>
      <c r="AG26" s="159">
        <v>0</v>
      </c>
      <c r="AH26" s="159">
        <v>0</v>
      </c>
      <c r="AI26" s="159">
        <v>0</v>
      </c>
      <c r="AJ26" s="159">
        <v>0</v>
      </c>
      <c r="AK26" s="159">
        <v>0</v>
      </c>
      <c r="AL26" s="159">
        <v>0</v>
      </c>
      <c r="AM26" s="159">
        <v>0</v>
      </c>
      <c r="AN26" s="8"/>
      <c r="AO26" s="8"/>
      <c r="AP26" s="8"/>
      <c r="AR26" s="645"/>
      <c r="AS26" s="645"/>
      <c r="AT26" s="645"/>
      <c r="AU26" s="645"/>
      <c r="AV26" s="645"/>
      <c r="AW26" s="645"/>
      <c r="AX26" s="645"/>
    </row>
    <row r="27" spans="1:50" s="315" customFormat="1" ht="15" thickBot="1" x14ac:dyDescent="0.4">
      <c r="A27" s="65" t="s">
        <v>563</v>
      </c>
      <c r="B27" s="65" t="s">
        <v>674</v>
      </c>
      <c r="C27" s="88">
        <v>9.4272886531152391</v>
      </c>
      <c r="D27" s="84">
        <v>30151.822035725399</v>
      </c>
      <c r="E27" s="91">
        <v>1</v>
      </c>
      <c r="F27" s="86">
        <v>284249.929748144</v>
      </c>
      <c r="G27" s="160"/>
      <c r="H27" s="160"/>
      <c r="I27" s="160"/>
      <c r="J27" s="159">
        <v>30151.822035725399</v>
      </c>
      <c r="K27" s="159">
        <v>30151.822035725399</v>
      </c>
      <c r="L27" s="159">
        <v>27993.2857095867</v>
      </c>
      <c r="M27" s="159">
        <v>27993.2857095867</v>
      </c>
      <c r="N27" s="159">
        <v>27993.2857095867</v>
      </c>
      <c r="O27" s="159">
        <v>27993.2857095867</v>
      </c>
      <c r="P27" s="159">
        <v>27993.2857095867</v>
      </c>
      <c r="Q27" s="159">
        <v>27993.2857095867</v>
      </c>
      <c r="R27" s="159">
        <v>27993.2857095867</v>
      </c>
      <c r="S27" s="159">
        <v>27993.2857095867</v>
      </c>
      <c r="T27" s="159">
        <v>0</v>
      </c>
      <c r="U27" s="159">
        <v>0</v>
      </c>
      <c r="V27" s="159">
        <v>0</v>
      </c>
      <c r="W27" s="159">
        <v>0</v>
      </c>
      <c r="X27" s="159">
        <v>0</v>
      </c>
      <c r="Y27" s="159">
        <v>0</v>
      </c>
      <c r="Z27" s="159">
        <v>0</v>
      </c>
      <c r="AA27" s="159">
        <v>0</v>
      </c>
      <c r="AB27" s="159">
        <v>0</v>
      </c>
      <c r="AC27" s="159">
        <v>0</v>
      </c>
      <c r="AD27" s="159">
        <v>0</v>
      </c>
      <c r="AE27" s="159">
        <v>0</v>
      </c>
      <c r="AF27" s="159">
        <v>0</v>
      </c>
      <c r="AG27" s="159">
        <v>0</v>
      </c>
      <c r="AH27" s="159">
        <v>0</v>
      </c>
      <c r="AI27" s="159">
        <v>0</v>
      </c>
      <c r="AJ27" s="159">
        <v>0</v>
      </c>
      <c r="AK27" s="159">
        <v>0</v>
      </c>
      <c r="AL27" s="159">
        <v>0</v>
      </c>
      <c r="AM27" s="159">
        <v>0</v>
      </c>
      <c r="AN27" s="8"/>
      <c r="AO27" s="8"/>
      <c r="AP27" s="8"/>
      <c r="AR27" s="645"/>
      <c r="AS27" s="645"/>
      <c r="AT27" s="645"/>
      <c r="AU27" s="645"/>
      <c r="AV27" s="645"/>
      <c r="AW27" s="645"/>
      <c r="AX27" s="645"/>
    </row>
    <row r="28" spans="1:50" s="315" customFormat="1" ht="15" thickBot="1" x14ac:dyDescent="0.4">
      <c r="A28" s="65" t="s">
        <v>563</v>
      </c>
      <c r="B28" s="65" t="s">
        <v>443</v>
      </c>
      <c r="C28" s="88">
        <v>15</v>
      </c>
      <c r="D28" s="84">
        <v>17402.924999999999</v>
      </c>
      <c r="E28" s="91">
        <v>0.97</v>
      </c>
      <c r="F28" s="86">
        <v>253212.55875</v>
      </c>
      <c r="G28" s="160"/>
      <c r="H28" s="160"/>
      <c r="I28" s="160"/>
      <c r="J28" s="159">
        <v>16880.83725</v>
      </c>
      <c r="K28" s="159">
        <v>16880.83725</v>
      </c>
      <c r="L28" s="159">
        <v>16880.83725</v>
      </c>
      <c r="M28" s="159">
        <v>16880.83725</v>
      </c>
      <c r="N28" s="159">
        <v>16880.83725</v>
      </c>
      <c r="O28" s="159">
        <v>16880.83725</v>
      </c>
      <c r="P28" s="159">
        <v>16880.83725</v>
      </c>
      <c r="Q28" s="159">
        <v>16880.83725</v>
      </c>
      <c r="R28" s="159">
        <v>16880.83725</v>
      </c>
      <c r="S28" s="159">
        <v>16880.83725</v>
      </c>
      <c r="T28" s="159">
        <v>16880.83725</v>
      </c>
      <c r="U28" s="159">
        <v>16880.83725</v>
      </c>
      <c r="V28" s="159">
        <v>16880.83725</v>
      </c>
      <c r="W28" s="159">
        <v>16880.83725</v>
      </c>
      <c r="X28" s="159">
        <v>16880.83725</v>
      </c>
      <c r="Y28" s="159">
        <v>0</v>
      </c>
      <c r="Z28" s="159">
        <v>0</v>
      </c>
      <c r="AA28" s="159">
        <v>0</v>
      </c>
      <c r="AB28" s="159">
        <v>0</v>
      </c>
      <c r="AC28" s="159">
        <v>0</v>
      </c>
      <c r="AD28" s="159">
        <v>0</v>
      </c>
      <c r="AE28" s="159">
        <v>0</v>
      </c>
      <c r="AF28" s="159">
        <v>0</v>
      </c>
      <c r="AG28" s="159">
        <v>0</v>
      </c>
      <c r="AH28" s="159">
        <v>0</v>
      </c>
      <c r="AI28" s="159">
        <v>0</v>
      </c>
      <c r="AJ28" s="159">
        <v>0</v>
      </c>
      <c r="AK28" s="159">
        <v>0</v>
      </c>
      <c r="AL28" s="159">
        <v>0</v>
      </c>
      <c r="AM28" s="159">
        <v>0</v>
      </c>
      <c r="AN28" s="8"/>
      <c r="AO28" s="8"/>
      <c r="AP28" s="8"/>
      <c r="AR28" s="645"/>
      <c r="AS28" s="645"/>
      <c r="AT28" s="645"/>
      <c r="AU28" s="645"/>
      <c r="AV28" s="645"/>
      <c r="AW28" s="645"/>
      <c r="AX28" s="645"/>
    </row>
    <row r="29" spans="1:50" s="315" customFormat="1" ht="15" thickBot="1" x14ac:dyDescent="0.4">
      <c r="A29" s="65" t="s">
        <v>563</v>
      </c>
      <c r="B29" s="65" t="s">
        <v>447</v>
      </c>
      <c r="C29" s="88">
        <v>11</v>
      </c>
      <c r="D29" s="84">
        <v>1187.5342832121901</v>
      </c>
      <c r="E29" s="91">
        <v>0.79999999999999805</v>
      </c>
      <c r="F29" s="86">
        <v>10450.3016922672</v>
      </c>
      <c r="G29" s="160"/>
      <c r="H29" s="160"/>
      <c r="I29" s="160"/>
      <c r="J29" s="159">
        <v>950.02742656974999</v>
      </c>
      <c r="K29" s="159">
        <v>950.02742656974999</v>
      </c>
      <c r="L29" s="159">
        <v>950.02742656974999</v>
      </c>
      <c r="M29" s="159">
        <v>950.02742656974999</v>
      </c>
      <c r="N29" s="159">
        <v>950.02742656974999</v>
      </c>
      <c r="O29" s="159">
        <v>950.02742656974999</v>
      </c>
      <c r="P29" s="159">
        <v>950.02742656974999</v>
      </c>
      <c r="Q29" s="159">
        <v>950.02742656974999</v>
      </c>
      <c r="R29" s="159">
        <v>950.02742656974999</v>
      </c>
      <c r="S29" s="159">
        <v>950.02742656974999</v>
      </c>
      <c r="T29" s="159">
        <v>950.02742656974999</v>
      </c>
      <c r="U29" s="159">
        <v>0</v>
      </c>
      <c r="V29" s="159">
        <v>0</v>
      </c>
      <c r="W29" s="159">
        <v>0</v>
      </c>
      <c r="X29" s="159">
        <v>0</v>
      </c>
      <c r="Y29" s="159">
        <v>0</v>
      </c>
      <c r="Z29" s="159">
        <v>0</v>
      </c>
      <c r="AA29" s="159">
        <v>0</v>
      </c>
      <c r="AB29" s="159">
        <v>0</v>
      </c>
      <c r="AC29" s="159">
        <v>0</v>
      </c>
      <c r="AD29" s="159">
        <v>0</v>
      </c>
      <c r="AE29" s="159">
        <v>0</v>
      </c>
      <c r="AF29" s="159">
        <v>0</v>
      </c>
      <c r="AG29" s="159">
        <v>0</v>
      </c>
      <c r="AH29" s="159">
        <v>0</v>
      </c>
      <c r="AI29" s="159">
        <v>0</v>
      </c>
      <c r="AJ29" s="159">
        <v>0</v>
      </c>
      <c r="AK29" s="159">
        <v>0</v>
      </c>
      <c r="AL29" s="159">
        <v>0</v>
      </c>
      <c r="AM29" s="159">
        <v>0</v>
      </c>
      <c r="AN29" s="8"/>
      <c r="AO29" s="8"/>
      <c r="AP29" s="8"/>
      <c r="AR29" s="645"/>
      <c r="AS29" s="645"/>
      <c r="AT29" s="645"/>
      <c r="AU29" s="645"/>
      <c r="AV29" s="645"/>
      <c r="AW29" s="645"/>
      <c r="AX29" s="645"/>
    </row>
    <row r="30" spans="1:50" s="315" customFormat="1" ht="15" thickBot="1" x14ac:dyDescent="0.4">
      <c r="A30" s="65" t="s">
        <v>563</v>
      </c>
      <c r="B30" s="65" t="s">
        <v>441</v>
      </c>
      <c r="C30" s="88"/>
      <c r="D30" s="84">
        <v>0</v>
      </c>
      <c r="E30" s="91"/>
      <c r="F30" s="86">
        <v>0</v>
      </c>
      <c r="G30" s="160"/>
      <c r="H30" s="160"/>
      <c r="I30" s="160"/>
      <c r="J30" s="159">
        <v>0</v>
      </c>
      <c r="K30" s="159">
        <v>0</v>
      </c>
      <c r="L30" s="159">
        <v>0</v>
      </c>
      <c r="M30" s="159">
        <v>0</v>
      </c>
      <c r="N30" s="159">
        <v>0</v>
      </c>
      <c r="O30" s="159">
        <v>0</v>
      </c>
      <c r="P30" s="159">
        <v>0</v>
      </c>
      <c r="Q30" s="159">
        <v>0</v>
      </c>
      <c r="R30" s="159">
        <v>0</v>
      </c>
      <c r="S30" s="159">
        <v>0</v>
      </c>
      <c r="T30" s="159">
        <v>0</v>
      </c>
      <c r="U30" s="159">
        <v>0</v>
      </c>
      <c r="V30" s="159">
        <v>0</v>
      </c>
      <c r="W30" s="159">
        <v>0</v>
      </c>
      <c r="X30" s="159">
        <v>0</v>
      </c>
      <c r="Y30" s="159">
        <v>0</v>
      </c>
      <c r="Z30" s="159">
        <v>0</v>
      </c>
      <c r="AA30" s="159">
        <v>0</v>
      </c>
      <c r="AB30" s="159">
        <v>0</v>
      </c>
      <c r="AC30" s="159">
        <v>0</v>
      </c>
      <c r="AD30" s="159">
        <v>0</v>
      </c>
      <c r="AE30" s="159">
        <v>0</v>
      </c>
      <c r="AF30" s="159">
        <v>0</v>
      </c>
      <c r="AG30" s="159">
        <v>0</v>
      </c>
      <c r="AH30" s="159">
        <v>0</v>
      </c>
      <c r="AI30" s="159">
        <v>0</v>
      </c>
      <c r="AJ30" s="159">
        <v>0</v>
      </c>
      <c r="AK30" s="159">
        <v>0</v>
      </c>
      <c r="AL30" s="159">
        <v>0</v>
      </c>
      <c r="AM30" s="159">
        <v>0</v>
      </c>
      <c r="AN30" s="8"/>
      <c r="AO30" s="8"/>
      <c r="AP30" s="8"/>
      <c r="AR30" s="645"/>
      <c r="AS30" s="645"/>
      <c r="AT30" s="645"/>
      <c r="AU30" s="645"/>
      <c r="AV30" s="645"/>
      <c r="AW30" s="645"/>
      <c r="AX30" s="645"/>
    </row>
    <row r="31" spans="1:50" s="315" customFormat="1" ht="15" thickBot="1" x14ac:dyDescent="0.4">
      <c r="A31" s="65" t="s">
        <v>563</v>
      </c>
      <c r="B31" s="65" t="s">
        <v>555</v>
      </c>
      <c r="C31" s="88"/>
      <c r="D31" s="84">
        <v>0</v>
      </c>
      <c r="E31" s="91"/>
      <c r="F31" s="86">
        <v>0</v>
      </c>
      <c r="G31" s="160"/>
      <c r="H31" s="160"/>
      <c r="I31" s="160"/>
      <c r="J31" s="159">
        <v>0</v>
      </c>
      <c r="K31" s="159">
        <v>0</v>
      </c>
      <c r="L31" s="159">
        <v>0</v>
      </c>
      <c r="M31" s="159">
        <v>0</v>
      </c>
      <c r="N31" s="159">
        <v>0</v>
      </c>
      <c r="O31" s="159">
        <v>0</v>
      </c>
      <c r="P31" s="159">
        <v>0</v>
      </c>
      <c r="Q31" s="159">
        <v>0</v>
      </c>
      <c r="R31" s="159">
        <v>0</v>
      </c>
      <c r="S31" s="159">
        <v>0</v>
      </c>
      <c r="T31" s="159">
        <v>0</v>
      </c>
      <c r="U31" s="159">
        <v>0</v>
      </c>
      <c r="V31" s="159">
        <v>0</v>
      </c>
      <c r="W31" s="159">
        <v>0</v>
      </c>
      <c r="X31" s="159">
        <v>0</v>
      </c>
      <c r="Y31" s="159">
        <v>0</v>
      </c>
      <c r="Z31" s="159">
        <v>0</v>
      </c>
      <c r="AA31" s="159">
        <v>0</v>
      </c>
      <c r="AB31" s="159">
        <v>0</v>
      </c>
      <c r="AC31" s="159">
        <v>0</v>
      </c>
      <c r="AD31" s="159">
        <v>0</v>
      </c>
      <c r="AE31" s="159">
        <v>0</v>
      </c>
      <c r="AF31" s="159">
        <v>0</v>
      </c>
      <c r="AG31" s="159">
        <v>0</v>
      </c>
      <c r="AH31" s="159">
        <v>0</v>
      </c>
      <c r="AI31" s="159">
        <v>0</v>
      </c>
      <c r="AJ31" s="159">
        <v>0</v>
      </c>
      <c r="AK31" s="159">
        <v>0</v>
      </c>
      <c r="AL31" s="159">
        <v>0</v>
      </c>
      <c r="AM31" s="159">
        <v>0</v>
      </c>
      <c r="AN31" s="8"/>
      <c r="AO31" s="8"/>
      <c r="AP31" s="8"/>
      <c r="AR31" s="645"/>
      <c r="AS31" s="645"/>
      <c r="AT31" s="645"/>
      <c r="AU31" s="645"/>
      <c r="AV31" s="645"/>
      <c r="AW31" s="645"/>
      <c r="AX31" s="645"/>
    </row>
    <row r="32" spans="1:50" s="315" customFormat="1" ht="15" thickBot="1" x14ac:dyDescent="0.4">
      <c r="A32" s="65" t="s">
        <v>563</v>
      </c>
      <c r="B32" s="65" t="s">
        <v>457</v>
      </c>
      <c r="C32" s="88"/>
      <c r="D32" s="84">
        <v>0</v>
      </c>
      <c r="E32" s="91"/>
      <c r="F32" s="86">
        <v>0</v>
      </c>
      <c r="G32" s="160"/>
      <c r="H32" s="160"/>
      <c r="I32" s="160"/>
      <c r="J32" s="159">
        <v>0</v>
      </c>
      <c r="K32" s="159">
        <v>0</v>
      </c>
      <c r="L32" s="159">
        <v>0</v>
      </c>
      <c r="M32" s="159">
        <v>0</v>
      </c>
      <c r="N32" s="159">
        <v>0</v>
      </c>
      <c r="O32" s="159">
        <v>0</v>
      </c>
      <c r="P32" s="159">
        <v>0</v>
      </c>
      <c r="Q32" s="159">
        <v>0</v>
      </c>
      <c r="R32" s="159">
        <v>0</v>
      </c>
      <c r="S32" s="159">
        <v>0</v>
      </c>
      <c r="T32" s="159">
        <v>0</v>
      </c>
      <c r="U32" s="159">
        <v>0</v>
      </c>
      <c r="V32" s="159">
        <v>0</v>
      </c>
      <c r="W32" s="159">
        <v>0</v>
      </c>
      <c r="X32" s="159">
        <v>0</v>
      </c>
      <c r="Y32" s="159">
        <v>0</v>
      </c>
      <c r="Z32" s="159">
        <v>0</v>
      </c>
      <c r="AA32" s="159">
        <v>0</v>
      </c>
      <c r="AB32" s="159">
        <v>0</v>
      </c>
      <c r="AC32" s="159">
        <v>0</v>
      </c>
      <c r="AD32" s="159">
        <v>0</v>
      </c>
      <c r="AE32" s="159">
        <v>0</v>
      </c>
      <c r="AF32" s="159">
        <v>0</v>
      </c>
      <c r="AG32" s="159">
        <v>0</v>
      </c>
      <c r="AH32" s="159">
        <v>0</v>
      </c>
      <c r="AI32" s="159">
        <v>0</v>
      </c>
      <c r="AJ32" s="159">
        <v>0</v>
      </c>
      <c r="AK32" s="159">
        <v>0</v>
      </c>
      <c r="AL32" s="159">
        <v>0</v>
      </c>
      <c r="AM32" s="159">
        <v>0</v>
      </c>
      <c r="AN32" s="8"/>
      <c r="AO32" s="8"/>
      <c r="AP32" s="8"/>
      <c r="AR32" s="645"/>
      <c r="AS32" s="645"/>
      <c r="AT32" s="645"/>
      <c r="AU32" s="645"/>
      <c r="AV32" s="645"/>
      <c r="AW32" s="645"/>
      <c r="AX32" s="645"/>
    </row>
    <row r="33" spans="1:50" s="315" customFormat="1" ht="15" thickBot="1" x14ac:dyDescent="0.4">
      <c r="A33" s="65" t="s">
        <v>268</v>
      </c>
      <c r="B33" s="65" t="s">
        <v>559</v>
      </c>
      <c r="C33" s="88">
        <v>13.955837630297101</v>
      </c>
      <c r="D33" s="84">
        <v>1725.5751101732201</v>
      </c>
      <c r="E33" s="91">
        <v>0.62000000000000199</v>
      </c>
      <c r="F33" s="86">
        <v>14930.7445550049</v>
      </c>
      <c r="G33" s="160"/>
      <c r="H33" s="160"/>
      <c r="I33" s="160"/>
      <c r="J33" s="159">
        <v>1069.8565683074</v>
      </c>
      <c r="K33" s="159">
        <v>1069.8565683074</v>
      </c>
      <c r="L33" s="159">
        <v>1069.8565683074</v>
      </c>
      <c r="M33" s="159">
        <v>1069.8565683074</v>
      </c>
      <c r="N33" s="159">
        <v>1069.8565683074</v>
      </c>
      <c r="O33" s="159">
        <v>1069.8565683074</v>
      </c>
      <c r="P33" s="159">
        <v>1069.8565683074</v>
      </c>
      <c r="Q33" s="159">
        <v>1069.8565683074</v>
      </c>
      <c r="R33" s="159">
        <v>1069.8565683074</v>
      </c>
      <c r="S33" s="159">
        <v>1069.8565683074</v>
      </c>
      <c r="T33" s="159">
        <v>1069.8565683074</v>
      </c>
      <c r="U33" s="159">
        <v>1054.1074345411701</v>
      </c>
      <c r="V33" s="159">
        <v>1054.1074345411701</v>
      </c>
      <c r="W33" s="159">
        <v>1054.1074345411701</v>
      </c>
      <c r="X33" s="159">
        <v>0</v>
      </c>
      <c r="Y33" s="159">
        <v>0</v>
      </c>
      <c r="Z33" s="159">
        <v>0</v>
      </c>
      <c r="AA33" s="159">
        <v>0</v>
      </c>
      <c r="AB33" s="159">
        <v>0</v>
      </c>
      <c r="AC33" s="159">
        <v>0</v>
      </c>
      <c r="AD33" s="159">
        <v>0</v>
      </c>
      <c r="AE33" s="159">
        <v>0</v>
      </c>
      <c r="AF33" s="159">
        <v>0</v>
      </c>
      <c r="AG33" s="159">
        <v>0</v>
      </c>
      <c r="AH33" s="159">
        <v>0</v>
      </c>
      <c r="AI33" s="159">
        <v>0</v>
      </c>
      <c r="AJ33" s="159">
        <v>0</v>
      </c>
      <c r="AK33" s="159">
        <v>0</v>
      </c>
      <c r="AL33" s="159">
        <v>0</v>
      </c>
      <c r="AM33" s="159">
        <v>0</v>
      </c>
      <c r="AN33" s="8"/>
      <c r="AO33" s="8"/>
      <c r="AP33" s="8"/>
      <c r="AR33" s="645"/>
      <c r="AS33" s="645"/>
      <c r="AT33" s="645"/>
      <c r="AU33" s="645"/>
      <c r="AV33" s="645"/>
      <c r="AW33" s="645"/>
      <c r="AX33" s="645"/>
    </row>
    <row r="34" spans="1:50" s="315" customFormat="1" ht="15" thickBot="1" x14ac:dyDescent="0.4">
      <c r="A34" s="65" t="s">
        <v>268</v>
      </c>
      <c r="B34" s="65" t="s">
        <v>675</v>
      </c>
      <c r="C34" s="88"/>
      <c r="D34" s="84">
        <v>0</v>
      </c>
      <c r="E34" s="91"/>
      <c r="F34" s="86">
        <v>0</v>
      </c>
      <c r="G34" s="160"/>
      <c r="H34" s="160"/>
      <c r="I34" s="160"/>
      <c r="J34" s="159">
        <v>0</v>
      </c>
      <c r="K34" s="159">
        <v>0</v>
      </c>
      <c r="L34" s="159">
        <v>0</v>
      </c>
      <c r="M34" s="159">
        <v>0</v>
      </c>
      <c r="N34" s="159">
        <v>0</v>
      </c>
      <c r="O34" s="159">
        <v>0</v>
      </c>
      <c r="P34" s="159">
        <v>0</v>
      </c>
      <c r="Q34" s="159">
        <v>0</v>
      </c>
      <c r="R34" s="159">
        <v>0</v>
      </c>
      <c r="S34" s="159">
        <v>0</v>
      </c>
      <c r="T34" s="159">
        <v>0</v>
      </c>
      <c r="U34" s="159">
        <v>0</v>
      </c>
      <c r="V34" s="159">
        <v>0</v>
      </c>
      <c r="W34" s="159">
        <v>0</v>
      </c>
      <c r="X34" s="159">
        <v>0</v>
      </c>
      <c r="Y34" s="159">
        <v>0</v>
      </c>
      <c r="Z34" s="159">
        <v>0</v>
      </c>
      <c r="AA34" s="159">
        <v>0</v>
      </c>
      <c r="AB34" s="159">
        <v>0</v>
      </c>
      <c r="AC34" s="159">
        <v>0</v>
      </c>
      <c r="AD34" s="159">
        <v>0</v>
      </c>
      <c r="AE34" s="159">
        <v>0</v>
      </c>
      <c r="AF34" s="159">
        <v>0</v>
      </c>
      <c r="AG34" s="159">
        <v>0</v>
      </c>
      <c r="AH34" s="159">
        <v>0</v>
      </c>
      <c r="AI34" s="159">
        <v>0</v>
      </c>
      <c r="AJ34" s="159">
        <v>0</v>
      </c>
      <c r="AK34" s="159">
        <v>0</v>
      </c>
      <c r="AL34" s="159">
        <v>0</v>
      </c>
      <c r="AM34" s="159">
        <v>0</v>
      </c>
      <c r="AN34" s="8"/>
      <c r="AO34" s="8"/>
      <c r="AP34" s="8"/>
      <c r="AR34" s="645"/>
      <c r="AS34" s="645"/>
      <c r="AT34" s="645"/>
      <c r="AU34" s="645"/>
      <c r="AV34" s="645"/>
      <c r="AW34" s="645"/>
      <c r="AX34" s="645"/>
    </row>
    <row r="35" spans="1:50" s="315" customFormat="1" ht="15" thickBot="1" x14ac:dyDescent="0.4">
      <c r="A35" s="65" t="s">
        <v>268</v>
      </c>
      <c r="B35" s="65" t="s">
        <v>560</v>
      </c>
      <c r="C35" s="88"/>
      <c r="D35" s="84">
        <v>0</v>
      </c>
      <c r="E35" s="91"/>
      <c r="F35" s="86">
        <v>0</v>
      </c>
      <c r="G35" s="160"/>
      <c r="H35" s="160"/>
      <c r="I35" s="160"/>
      <c r="J35" s="159">
        <v>0</v>
      </c>
      <c r="K35" s="159">
        <v>0</v>
      </c>
      <c r="L35" s="159">
        <v>0</v>
      </c>
      <c r="M35" s="159">
        <v>0</v>
      </c>
      <c r="N35" s="159">
        <v>0</v>
      </c>
      <c r="O35" s="159">
        <v>0</v>
      </c>
      <c r="P35" s="159">
        <v>0</v>
      </c>
      <c r="Q35" s="159">
        <v>0</v>
      </c>
      <c r="R35" s="159">
        <v>0</v>
      </c>
      <c r="S35" s="159">
        <v>0</v>
      </c>
      <c r="T35" s="159">
        <v>0</v>
      </c>
      <c r="U35" s="159">
        <v>0</v>
      </c>
      <c r="V35" s="159">
        <v>0</v>
      </c>
      <c r="W35" s="159">
        <v>0</v>
      </c>
      <c r="X35" s="159">
        <v>0</v>
      </c>
      <c r="Y35" s="159">
        <v>0</v>
      </c>
      <c r="Z35" s="159">
        <v>0</v>
      </c>
      <c r="AA35" s="159">
        <v>0</v>
      </c>
      <c r="AB35" s="159">
        <v>0</v>
      </c>
      <c r="AC35" s="159">
        <v>0</v>
      </c>
      <c r="AD35" s="159">
        <v>0</v>
      </c>
      <c r="AE35" s="159">
        <v>0</v>
      </c>
      <c r="AF35" s="159">
        <v>0</v>
      </c>
      <c r="AG35" s="159">
        <v>0</v>
      </c>
      <c r="AH35" s="159">
        <v>0</v>
      </c>
      <c r="AI35" s="159">
        <v>0</v>
      </c>
      <c r="AJ35" s="159">
        <v>0</v>
      </c>
      <c r="AK35" s="159">
        <v>0</v>
      </c>
      <c r="AL35" s="159">
        <v>0</v>
      </c>
      <c r="AM35" s="159">
        <v>0</v>
      </c>
      <c r="AN35" s="8"/>
      <c r="AO35" s="8"/>
      <c r="AP35" s="8"/>
      <c r="AR35" s="645"/>
      <c r="AS35" s="645"/>
      <c r="AT35" s="645"/>
      <c r="AU35" s="645"/>
      <c r="AV35" s="645"/>
      <c r="AW35" s="645"/>
      <c r="AX35" s="645"/>
    </row>
    <row r="36" spans="1:50" s="315" customFormat="1" ht="15" thickBot="1" x14ac:dyDescent="0.4">
      <c r="A36" s="65" t="s">
        <v>268</v>
      </c>
      <c r="B36" s="65" t="s">
        <v>673</v>
      </c>
      <c r="C36" s="88"/>
      <c r="D36" s="84">
        <v>0</v>
      </c>
      <c r="E36" s="91"/>
      <c r="F36" s="86">
        <v>0</v>
      </c>
      <c r="G36" s="160"/>
      <c r="H36" s="160"/>
      <c r="I36" s="160"/>
      <c r="J36" s="159">
        <v>0</v>
      </c>
      <c r="K36" s="159">
        <v>0</v>
      </c>
      <c r="L36" s="159">
        <v>0</v>
      </c>
      <c r="M36" s="159">
        <v>0</v>
      </c>
      <c r="N36" s="159">
        <v>0</v>
      </c>
      <c r="O36" s="159">
        <v>0</v>
      </c>
      <c r="P36" s="159">
        <v>0</v>
      </c>
      <c r="Q36" s="159">
        <v>0</v>
      </c>
      <c r="R36" s="159">
        <v>0</v>
      </c>
      <c r="S36" s="159">
        <v>0</v>
      </c>
      <c r="T36" s="159">
        <v>0</v>
      </c>
      <c r="U36" s="159">
        <v>0</v>
      </c>
      <c r="V36" s="159">
        <v>0</v>
      </c>
      <c r="W36" s="159">
        <v>0</v>
      </c>
      <c r="X36" s="159">
        <v>0</v>
      </c>
      <c r="Y36" s="159">
        <v>0</v>
      </c>
      <c r="Z36" s="159">
        <v>0</v>
      </c>
      <c r="AA36" s="159">
        <v>0</v>
      </c>
      <c r="AB36" s="159">
        <v>0</v>
      </c>
      <c r="AC36" s="159">
        <v>0</v>
      </c>
      <c r="AD36" s="159">
        <v>0</v>
      </c>
      <c r="AE36" s="159">
        <v>0</v>
      </c>
      <c r="AF36" s="159">
        <v>0</v>
      </c>
      <c r="AG36" s="159">
        <v>0</v>
      </c>
      <c r="AH36" s="159">
        <v>0</v>
      </c>
      <c r="AI36" s="159">
        <v>0</v>
      </c>
      <c r="AJ36" s="159">
        <v>0</v>
      </c>
      <c r="AK36" s="159">
        <v>0</v>
      </c>
      <c r="AL36" s="159">
        <v>0</v>
      </c>
      <c r="AM36" s="159">
        <v>0</v>
      </c>
      <c r="AN36" s="8"/>
      <c r="AO36" s="8"/>
      <c r="AP36" s="8"/>
      <c r="AR36" s="645"/>
      <c r="AS36" s="645"/>
      <c r="AT36" s="645"/>
      <c r="AU36" s="645"/>
      <c r="AV36" s="645"/>
      <c r="AW36" s="645"/>
      <c r="AX36" s="645"/>
    </row>
    <row r="37" spans="1:50" s="315" customFormat="1" ht="15" thickBot="1" x14ac:dyDescent="0.4">
      <c r="A37" s="65" t="s">
        <v>268</v>
      </c>
      <c r="B37" s="65" t="s">
        <v>557</v>
      </c>
      <c r="C37" s="88"/>
      <c r="D37" s="84">
        <v>0</v>
      </c>
      <c r="E37" s="91"/>
      <c r="F37" s="86">
        <v>0</v>
      </c>
      <c r="G37" s="160"/>
      <c r="H37" s="160"/>
      <c r="I37" s="160"/>
      <c r="J37" s="159">
        <v>0</v>
      </c>
      <c r="K37" s="159">
        <v>0</v>
      </c>
      <c r="L37" s="159">
        <v>0</v>
      </c>
      <c r="M37" s="159">
        <v>0</v>
      </c>
      <c r="N37" s="159">
        <v>0</v>
      </c>
      <c r="O37" s="159">
        <v>0</v>
      </c>
      <c r="P37" s="159">
        <v>0</v>
      </c>
      <c r="Q37" s="159">
        <v>0</v>
      </c>
      <c r="R37" s="159">
        <v>0</v>
      </c>
      <c r="S37" s="159">
        <v>0</v>
      </c>
      <c r="T37" s="159">
        <v>0</v>
      </c>
      <c r="U37" s="159">
        <v>0</v>
      </c>
      <c r="V37" s="159">
        <v>0</v>
      </c>
      <c r="W37" s="159">
        <v>0</v>
      </c>
      <c r="X37" s="159">
        <v>0</v>
      </c>
      <c r="Y37" s="159">
        <v>0</v>
      </c>
      <c r="Z37" s="159">
        <v>0</v>
      </c>
      <c r="AA37" s="159">
        <v>0</v>
      </c>
      <c r="AB37" s="159">
        <v>0</v>
      </c>
      <c r="AC37" s="159">
        <v>0</v>
      </c>
      <c r="AD37" s="159">
        <v>0</v>
      </c>
      <c r="AE37" s="159">
        <v>0</v>
      </c>
      <c r="AF37" s="159">
        <v>0</v>
      </c>
      <c r="AG37" s="159">
        <v>0</v>
      </c>
      <c r="AH37" s="159">
        <v>0</v>
      </c>
      <c r="AI37" s="159">
        <v>0</v>
      </c>
      <c r="AJ37" s="159">
        <v>0</v>
      </c>
      <c r="AK37" s="159">
        <v>0</v>
      </c>
      <c r="AL37" s="159">
        <v>0</v>
      </c>
      <c r="AM37" s="159">
        <v>0</v>
      </c>
      <c r="AN37" s="8"/>
      <c r="AO37" s="8"/>
      <c r="AP37" s="8"/>
      <c r="AR37" s="645"/>
      <c r="AS37" s="645"/>
      <c r="AT37" s="645"/>
      <c r="AU37" s="645"/>
      <c r="AV37" s="645"/>
      <c r="AW37" s="645"/>
      <c r="AX37" s="645"/>
    </row>
    <row r="38" spans="1:50" ht="15" thickBot="1" x14ac:dyDescent="0.4">
      <c r="A38" s="65" t="s">
        <v>268</v>
      </c>
      <c r="B38" s="65" t="s">
        <v>458</v>
      </c>
      <c r="C38" s="88"/>
      <c r="D38" s="84">
        <v>0</v>
      </c>
      <c r="E38" s="91"/>
      <c r="F38" s="86">
        <v>0</v>
      </c>
      <c r="G38" s="160"/>
      <c r="H38" s="160"/>
      <c r="I38" s="160"/>
      <c r="J38" s="159">
        <v>0</v>
      </c>
      <c r="K38" s="159">
        <v>0</v>
      </c>
      <c r="L38" s="159">
        <v>0</v>
      </c>
      <c r="M38" s="159">
        <v>0</v>
      </c>
      <c r="N38" s="159">
        <v>0</v>
      </c>
      <c r="O38" s="159">
        <v>0</v>
      </c>
      <c r="P38" s="159">
        <v>0</v>
      </c>
      <c r="Q38" s="159">
        <v>0</v>
      </c>
      <c r="R38" s="159">
        <v>0</v>
      </c>
      <c r="S38" s="159">
        <v>0</v>
      </c>
      <c r="T38" s="159">
        <v>0</v>
      </c>
      <c r="U38" s="159">
        <v>0</v>
      </c>
      <c r="V38" s="159">
        <v>0</v>
      </c>
      <c r="W38" s="159">
        <v>0</v>
      </c>
      <c r="X38" s="159">
        <v>0</v>
      </c>
      <c r="Y38" s="159">
        <v>0</v>
      </c>
      <c r="Z38" s="159">
        <v>0</v>
      </c>
      <c r="AA38" s="159">
        <v>0</v>
      </c>
      <c r="AB38" s="159">
        <v>0</v>
      </c>
      <c r="AC38" s="159">
        <v>0</v>
      </c>
      <c r="AD38" s="159">
        <v>0</v>
      </c>
      <c r="AE38" s="159">
        <v>0</v>
      </c>
      <c r="AF38" s="159">
        <v>0</v>
      </c>
      <c r="AG38" s="159">
        <v>0</v>
      </c>
      <c r="AH38" s="159">
        <v>0</v>
      </c>
      <c r="AI38" s="159">
        <v>0</v>
      </c>
      <c r="AJ38" s="159">
        <v>0</v>
      </c>
      <c r="AK38" s="159">
        <v>0</v>
      </c>
      <c r="AL38" s="159">
        <v>0</v>
      </c>
      <c r="AM38" s="159">
        <v>0</v>
      </c>
      <c r="AN38" s="8"/>
      <c r="AO38" s="8">
        <f>COUNT(G38:AM38)</f>
        <v>30</v>
      </c>
      <c r="AP38" s="8" t="b">
        <f>AO38=CEILING(C38,1)</f>
        <v>0</v>
      </c>
      <c r="AR38" s="645" t="s">
        <v>31</v>
      </c>
      <c r="AS38" s="645"/>
      <c r="AT38" s="645"/>
      <c r="AU38" s="645"/>
      <c r="AV38" s="645"/>
      <c r="AW38" s="645"/>
      <c r="AX38" s="645"/>
    </row>
    <row r="39" spans="1:50" ht="15" customHeight="1" thickBot="1" x14ac:dyDescent="0.4">
      <c r="A39" s="77" t="s">
        <v>268</v>
      </c>
      <c r="B39" s="77" t="s">
        <v>558</v>
      </c>
      <c r="C39" s="88"/>
      <c r="D39" s="84">
        <v>0</v>
      </c>
      <c r="E39" s="91"/>
      <c r="F39" s="86">
        <v>0</v>
      </c>
      <c r="G39" s="161"/>
      <c r="H39" s="161"/>
      <c r="I39" s="161"/>
      <c r="J39" s="159">
        <v>0</v>
      </c>
      <c r="K39" s="159">
        <v>0</v>
      </c>
      <c r="L39" s="159">
        <v>0</v>
      </c>
      <c r="M39" s="159">
        <v>0</v>
      </c>
      <c r="N39" s="159">
        <v>0</v>
      </c>
      <c r="O39" s="159">
        <v>0</v>
      </c>
      <c r="P39" s="159">
        <v>0</v>
      </c>
      <c r="Q39" s="159">
        <v>0</v>
      </c>
      <c r="R39" s="159">
        <v>0</v>
      </c>
      <c r="S39" s="159">
        <v>0</v>
      </c>
      <c r="T39" s="159">
        <v>0</v>
      </c>
      <c r="U39" s="159">
        <v>0</v>
      </c>
      <c r="V39" s="159">
        <v>0</v>
      </c>
      <c r="W39" s="159">
        <v>0</v>
      </c>
      <c r="X39" s="159">
        <v>0</v>
      </c>
      <c r="Y39" s="159">
        <v>0</v>
      </c>
      <c r="Z39" s="159">
        <v>0</v>
      </c>
      <c r="AA39" s="159">
        <v>0</v>
      </c>
      <c r="AB39" s="159">
        <v>0</v>
      </c>
      <c r="AC39" s="159">
        <v>0</v>
      </c>
      <c r="AD39" s="159">
        <v>0</v>
      </c>
      <c r="AE39" s="159">
        <v>0</v>
      </c>
      <c r="AF39" s="159">
        <v>0</v>
      </c>
      <c r="AG39" s="159">
        <v>0</v>
      </c>
      <c r="AH39" s="159">
        <v>0</v>
      </c>
      <c r="AI39" s="159">
        <v>0</v>
      </c>
      <c r="AJ39" s="159">
        <v>0</v>
      </c>
      <c r="AK39" s="159">
        <v>0</v>
      </c>
      <c r="AL39" s="159">
        <v>0</v>
      </c>
      <c r="AM39" s="159">
        <v>0</v>
      </c>
      <c r="AN39" s="8"/>
      <c r="AO39" s="8">
        <f>COUNT(G39:AM39)</f>
        <v>30</v>
      </c>
      <c r="AP39" s="8" t="b">
        <f>AO39=CEILING(C39,1)</f>
        <v>0</v>
      </c>
      <c r="AR39" s="48"/>
      <c r="AS39" s="48"/>
      <c r="AT39" s="48"/>
      <c r="AU39" s="48"/>
      <c r="AV39" s="48"/>
      <c r="AW39" s="48"/>
      <c r="AX39" s="48"/>
    </row>
    <row r="40" spans="1:50" ht="15" customHeight="1" thickBot="1" x14ac:dyDescent="0.4">
      <c r="A40" s="78" t="s">
        <v>265</v>
      </c>
      <c r="B40" s="78" t="s">
        <v>265</v>
      </c>
      <c r="C40" s="246"/>
      <c r="D40" s="73">
        <v>0</v>
      </c>
      <c r="E40" s="247"/>
      <c r="F40" s="79">
        <v>0</v>
      </c>
      <c r="G40" s="162"/>
      <c r="H40" s="162"/>
      <c r="I40" s="162"/>
      <c r="J40" s="80">
        <v>0</v>
      </c>
      <c r="K40" s="80">
        <v>0</v>
      </c>
      <c r="L40" s="80">
        <v>0</v>
      </c>
      <c r="M40" s="80">
        <v>0</v>
      </c>
      <c r="N40" s="80">
        <v>0</v>
      </c>
      <c r="O40" s="80">
        <v>0</v>
      </c>
      <c r="P40" s="80">
        <v>0</v>
      </c>
      <c r="Q40" s="80">
        <v>0</v>
      </c>
      <c r="R40" s="80">
        <v>0</v>
      </c>
      <c r="S40" s="80">
        <v>0</v>
      </c>
      <c r="T40" s="80">
        <v>0</v>
      </c>
      <c r="U40" s="80">
        <v>0</v>
      </c>
      <c r="V40" s="80">
        <v>0</v>
      </c>
      <c r="W40" s="80">
        <v>0</v>
      </c>
      <c r="X40" s="80">
        <v>0</v>
      </c>
      <c r="Y40" s="80">
        <v>0</v>
      </c>
      <c r="Z40" s="80">
        <v>0</v>
      </c>
      <c r="AA40" s="80">
        <v>0</v>
      </c>
      <c r="AB40" s="80">
        <v>0</v>
      </c>
      <c r="AC40" s="80">
        <v>0</v>
      </c>
      <c r="AD40" s="80">
        <v>0</v>
      </c>
      <c r="AE40" s="80">
        <v>0</v>
      </c>
      <c r="AF40" s="80">
        <v>0</v>
      </c>
      <c r="AG40" s="80">
        <v>0</v>
      </c>
      <c r="AH40" s="80">
        <v>0</v>
      </c>
      <c r="AI40" s="80">
        <v>0</v>
      </c>
      <c r="AJ40" s="80">
        <v>0</v>
      </c>
      <c r="AK40" s="80">
        <v>0</v>
      </c>
      <c r="AL40" s="80">
        <v>0</v>
      </c>
      <c r="AM40" s="80">
        <v>0</v>
      </c>
      <c r="AN40" s="8"/>
      <c r="AO40" s="8">
        <f>COUNT(G40:AM40)</f>
        <v>30</v>
      </c>
      <c r="AP40" s="8" t="b">
        <f>AO40=CEILING(C40,1)</f>
        <v>0</v>
      </c>
      <c r="AR40" s="646" t="s">
        <v>473</v>
      </c>
      <c r="AS40" s="646"/>
      <c r="AT40" s="646"/>
      <c r="AU40" s="646"/>
      <c r="AV40" s="646"/>
      <c r="AW40" s="646"/>
      <c r="AX40" s="646"/>
    </row>
    <row r="41" spans="1:50" s="25" customFormat="1" ht="15" thickBot="1" x14ac:dyDescent="0.4">
      <c r="A41" s="82" t="s">
        <v>573</v>
      </c>
      <c r="B41" s="98"/>
      <c r="C41" s="82"/>
      <c r="D41" s="71">
        <v>12748553.404904099</v>
      </c>
      <c r="E41" s="493">
        <v>0.87047637909092002</v>
      </c>
      <c r="F41" s="99">
        <v>142769565.89466199</v>
      </c>
      <c r="G41" s="163"/>
      <c r="H41" s="163"/>
      <c r="I41" s="163"/>
      <c r="J41" s="100">
        <v>11097314.606548101</v>
      </c>
      <c r="K41" s="100">
        <v>11097314.606548101</v>
      </c>
      <c r="L41" s="100">
        <v>11070883.3939342</v>
      </c>
      <c r="M41" s="100">
        <v>11063557.027980501</v>
      </c>
      <c r="N41" s="100">
        <v>11059346.7202463</v>
      </c>
      <c r="O41" s="100">
        <v>10883087.096073</v>
      </c>
      <c r="P41" s="100">
        <v>10827773.854402199</v>
      </c>
      <c r="Q41" s="100">
        <v>10825204.7749424</v>
      </c>
      <c r="R41" s="100">
        <v>10798809.148051601</v>
      </c>
      <c r="S41" s="100">
        <v>10742592.3123315</v>
      </c>
      <c r="T41" s="100">
        <v>9803328.6419809293</v>
      </c>
      <c r="U41" s="100">
        <v>3875534.82704701</v>
      </c>
      <c r="V41" s="100">
        <v>3871464.6383826798</v>
      </c>
      <c r="W41" s="100">
        <v>3864187.49662446</v>
      </c>
      <c r="X41" s="100">
        <v>3782170.6806401098</v>
      </c>
      <c r="Y41" s="100">
        <v>1501083.66552594</v>
      </c>
      <c r="Z41" s="100">
        <v>1493736.6277316001</v>
      </c>
      <c r="AA41" s="100">
        <v>1468637.99983762</v>
      </c>
      <c r="AB41" s="100">
        <v>1451905.58124164</v>
      </c>
      <c r="AC41" s="100">
        <v>1451905.58124164</v>
      </c>
      <c r="AD41" s="100">
        <v>154996.86961457401</v>
      </c>
      <c r="AE41" s="100">
        <v>146182.435934062</v>
      </c>
      <c r="AF41" s="100">
        <v>146182.435934062</v>
      </c>
      <c r="AG41" s="100">
        <v>146182.435934062</v>
      </c>
      <c r="AH41" s="100">
        <v>146182.435934062</v>
      </c>
      <c r="AI41" s="100">
        <v>0</v>
      </c>
      <c r="AJ41" s="100">
        <v>0</v>
      </c>
      <c r="AK41" s="100">
        <v>0</v>
      </c>
      <c r="AL41" s="100">
        <v>0</v>
      </c>
      <c r="AM41" s="100">
        <v>0</v>
      </c>
      <c r="AN41" s="101"/>
      <c r="AO41" s="101"/>
      <c r="AP41" s="9"/>
      <c r="AQ41" s="9"/>
      <c r="AR41" s="646"/>
      <c r="AS41" s="646"/>
      <c r="AT41" s="646"/>
      <c r="AU41" s="646"/>
      <c r="AV41" s="646"/>
      <c r="AW41" s="646"/>
      <c r="AX41" s="646"/>
    </row>
    <row r="42" spans="1:50" s="25" customFormat="1" ht="15" thickBot="1" x14ac:dyDescent="0.4">
      <c r="A42" s="83" t="s">
        <v>574</v>
      </c>
      <c r="B42" s="102"/>
      <c r="C42" s="83"/>
      <c r="D42" s="105">
        <v>373660100.29773903</v>
      </c>
      <c r="E42" s="492">
        <v>0.87047637909092002</v>
      </c>
      <c r="F42" s="103">
        <v>4184575976.37255</v>
      </c>
      <c r="G42" s="164"/>
      <c r="H42" s="164"/>
      <c r="I42" s="164"/>
      <c r="J42" s="104">
        <v>325262291.117926</v>
      </c>
      <c r="K42" s="105">
        <v>325262291.117926</v>
      </c>
      <c r="L42" s="105">
        <v>324487592.27621102</v>
      </c>
      <c r="M42" s="105">
        <v>324272856.49010903</v>
      </c>
      <c r="N42" s="105">
        <v>324149452.37041903</v>
      </c>
      <c r="O42" s="105">
        <v>318983282.7859</v>
      </c>
      <c r="P42" s="105">
        <v>317362051.67252702</v>
      </c>
      <c r="Q42" s="105">
        <v>317286751.95356202</v>
      </c>
      <c r="R42" s="105">
        <v>316513096.12939203</v>
      </c>
      <c r="S42" s="105">
        <v>314865380.67443699</v>
      </c>
      <c r="T42" s="105">
        <v>287335562.49646097</v>
      </c>
      <c r="U42" s="105">
        <v>113591925.78074799</v>
      </c>
      <c r="V42" s="105">
        <v>113472628.55099601</v>
      </c>
      <c r="W42" s="105">
        <v>113259335.526063</v>
      </c>
      <c r="X42" s="105">
        <v>110855422.649561</v>
      </c>
      <c r="Y42" s="105">
        <v>43996762.236565202</v>
      </c>
      <c r="Z42" s="105">
        <v>43781420.558813199</v>
      </c>
      <c r="AA42" s="105">
        <v>43045779.775240697</v>
      </c>
      <c r="AB42" s="105">
        <v>42555352.586192399</v>
      </c>
      <c r="AC42" s="105">
        <v>42555352.586192399</v>
      </c>
      <c r="AD42" s="105">
        <v>4542958.2484031701</v>
      </c>
      <c r="AE42" s="105">
        <v>4284607.19722737</v>
      </c>
      <c r="AF42" s="105">
        <v>4284607.19722737</v>
      </c>
      <c r="AG42" s="105">
        <v>4284607.19722737</v>
      </c>
      <c r="AH42" s="105">
        <v>4284607.19722737</v>
      </c>
      <c r="AI42" s="105">
        <v>0</v>
      </c>
      <c r="AJ42" s="105">
        <v>0</v>
      </c>
      <c r="AK42" s="105">
        <v>0</v>
      </c>
      <c r="AL42" s="105">
        <v>0</v>
      </c>
      <c r="AM42" s="105">
        <v>0</v>
      </c>
      <c r="AN42" s="101"/>
      <c r="AO42" s="101"/>
      <c r="AP42" s="9"/>
      <c r="AQ42" s="9"/>
      <c r="AR42" s="646"/>
      <c r="AS42" s="646"/>
      <c r="AT42" s="646"/>
      <c r="AU42" s="646"/>
      <c r="AV42" s="646"/>
      <c r="AW42" s="646"/>
      <c r="AX42" s="646"/>
    </row>
    <row r="43" spans="1:50" s="25" customFormat="1" ht="15" thickBot="1" x14ac:dyDescent="0.4">
      <c r="A43" s="83" t="s">
        <v>290</v>
      </c>
      <c r="B43" s="102"/>
      <c r="C43" s="83"/>
      <c r="D43" s="83"/>
      <c r="E43" s="83"/>
      <c r="F43" s="103"/>
      <c r="G43" s="165">
        <v>216877649.85750401</v>
      </c>
      <c r="H43" s="165">
        <v>387368187.41850299</v>
      </c>
      <c r="I43" s="165">
        <v>664862937.97458196</v>
      </c>
      <c r="J43" s="165">
        <v>663608708.86968195</v>
      </c>
      <c r="K43" s="165">
        <v>660492751.79839098</v>
      </c>
      <c r="L43" s="165">
        <v>654083990.41575396</v>
      </c>
      <c r="M43" s="165">
        <v>647948523.60547698</v>
      </c>
      <c r="N43" s="165">
        <v>636234857.96193194</v>
      </c>
      <c r="O43" s="165">
        <v>633245187.45518303</v>
      </c>
      <c r="P43" s="165">
        <v>629391419.21795702</v>
      </c>
      <c r="Q43" s="165">
        <v>546232395.23790205</v>
      </c>
      <c r="R43" s="165">
        <v>512123205.54027802</v>
      </c>
      <c r="S43" s="165">
        <v>360082687.058384</v>
      </c>
      <c r="T43" s="165">
        <v>257561584.356002</v>
      </c>
      <c r="U43" s="165">
        <v>254536072.365289</v>
      </c>
      <c r="V43" s="165">
        <v>191427684.44179401</v>
      </c>
      <c r="W43" s="165">
        <v>168355316.54817101</v>
      </c>
      <c r="X43" s="165">
        <v>45670514.309107199</v>
      </c>
      <c r="Y43" s="165">
        <v>41857243.125905298</v>
      </c>
      <c r="Z43" s="165">
        <v>40521623.398214497</v>
      </c>
      <c r="AA43" s="165">
        <v>36029849.544757403</v>
      </c>
      <c r="AB43" s="165">
        <v>22678926.880655799</v>
      </c>
      <c r="AC43" s="165">
        <v>12257537.135907199</v>
      </c>
      <c r="AD43" s="165">
        <v>12225950.539003801</v>
      </c>
      <c r="AE43" s="165">
        <v>12225950.539003801</v>
      </c>
      <c r="AF43" s="165">
        <v>5895804.4673943603</v>
      </c>
      <c r="AG43" s="165">
        <v>2914302.7446451802</v>
      </c>
      <c r="AH43" s="165">
        <v>0</v>
      </c>
      <c r="AI43" s="165">
        <v>0</v>
      </c>
      <c r="AJ43" s="165">
        <v>0</v>
      </c>
      <c r="AK43" s="165">
        <v>0</v>
      </c>
      <c r="AL43" s="165">
        <v>0</v>
      </c>
      <c r="AM43" s="165">
        <v>0</v>
      </c>
      <c r="AN43" s="101"/>
      <c r="AO43" s="101"/>
      <c r="AP43" s="9"/>
      <c r="AQ43" s="9"/>
      <c r="AR43" s="646"/>
      <c r="AS43" s="646"/>
      <c r="AT43" s="646"/>
      <c r="AU43" s="646"/>
      <c r="AV43" s="646"/>
      <c r="AW43" s="646"/>
      <c r="AX43" s="646"/>
    </row>
    <row r="44" spans="1:50" s="25" customFormat="1" ht="15" thickBot="1" x14ac:dyDescent="0.4">
      <c r="A44" s="83" t="s">
        <v>471</v>
      </c>
      <c r="B44" s="102"/>
      <c r="C44" s="83"/>
      <c r="D44" s="83"/>
      <c r="E44" s="83"/>
      <c r="F44" s="103"/>
      <c r="G44" s="165">
        <v>216877649.85750401</v>
      </c>
      <c r="H44" s="165">
        <v>387368187.41850299</v>
      </c>
      <c r="I44" s="165">
        <v>664862937.97458196</v>
      </c>
      <c r="J44" s="165">
        <v>988870999.98760796</v>
      </c>
      <c r="K44" s="165">
        <v>985755042.91631699</v>
      </c>
      <c r="L44" s="165">
        <v>978571582.69196498</v>
      </c>
      <c r="M44" s="165">
        <v>972221380.09558594</v>
      </c>
      <c r="N44" s="165">
        <v>960384310.33235097</v>
      </c>
      <c r="O44" s="165">
        <v>952228470.24108303</v>
      </c>
      <c r="P44" s="165">
        <v>946753470.89048398</v>
      </c>
      <c r="Q44" s="165">
        <v>863519147.19146395</v>
      </c>
      <c r="R44" s="165">
        <v>828636301.66966999</v>
      </c>
      <c r="S44" s="165">
        <v>674948067.73282099</v>
      </c>
      <c r="T44" s="165">
        <v>544897146.85246301</v>
      </c>
      <c r="U44" s="165">
        <v>368127998.14603698</v>
      </c>
      <c r="V44" s="165">
        <v>304900312.99278998</v>
      </c>
      <c r="W44" s="165">
        <v>281614652.07423401</v>
      </c>
      <c r="X44" s="165">
        <v>156525936.95866901</v>
      </c>
      <c r="Y44" s="165">
        <v>85854005.362470403</v>
      </c>
      <c r="Z44" s="165">
        <v>84303043.957027599</v>
      </c>
      <c r="AA44" s="165">
        <v>79075629.3199981</v>
      </c>
      <c r="AB44" s="165">
        <v>65234279.466848098</v>
      </c>
      <c r="AC44" s="165">
        <v>54812889.722099602</v>
      </c>
      <c r="AD44" s="165">
        <v>16768908.787407</v>
      </c>
      <c r="AE44" s="165">
        <v>16510557.7362312</v>
      </c>
      <c r="AF44" s="165">
        <v>10180411.6646217</v>
      </c>
      <c r="AG44" s="165">
        <v>7198909.9418725502</v>
      </c>
      <c r="AH44" s="165">
        <v>4284607.19722737</v>
      </c>
      <c r="AI44" s="165">
        <v>0</v>
      </c>
      <c r="AJ44" s="165">
        <v>0</v>
      </c>
      <c r="AK44" s="165">
        <v>0</v>
      </c>
      <c r="AL44" s="165">
        <v>0</v>
      </c>
      <c r="AM44" s="165">
        <v>0</v>
      </c>
      <c r="AN44" s="101"/>
      <c r="AO44" s="101"/>
      <c r="AP44" s="9"/>
      <c r="AQ44" s="9"/>
      <c r="AR44" s="646"/>
      <c r="AS44" s="646"/>
      <c r="AT44" s="646"/>
      <c r="AU44" s="646"/>
      <c r="AV44" s="646"/>
      <c r="AW44" s="646"/>
      <c r="AX44" s="646"/>
    </row>
    <row r="45" spans="1:50" s="25" customFormat="1" ht="14.5" customHeight="1" thickBot="1" x14ac:dyDescent="0.4">
      <c r="A45" s="83" t="s">
        <v>575</v>
      </c>
      <c r="B45" s="102"/>
      <c r="C45" s="83"/>
      <c r="D45" s="83"/>
      <c r="E45" s="83"/>
      <c r="F45" s="103"/>
      <c r="G45" s="164"/>
      <c r="H45" s="164"/>
      <c r="I45" s="164"/>
      <c r="J45" s="164"/>
      <c r="K45" s="105">
        <v>0</v>
      </c>
      <c r="L45" s="105">
        <v>26431.212613938402</v>
      </c>
      <c r="M45" s="105">
        <v>7326.3659536763998</v>
      </c>
      <c r="N45" s="105">
        <v>4210.3077342174902</v>
      </c>
      <c r="O45" s="105">
        <v>176259.62417329801</v>
      </c>
      <c r="P45" s="105">
        <v>55313.2416708358</v>
      </c>
      <c r="Q45" s="105">
        <v>2569.07945973799</v>
      </c>
      <c r="R45" s="105">
        <v>26395.626890843701</v>
      </c>
      <c r="S45" s="105">
        <v>56216.835720058501</v>
      </c>
      <c r="T45" s="105">
        <v>939263.67035059095</v>
      </c>
      <c r="U45" s="105">
        <v>5927793.8149339203</v>
      </c>
      <c r="V45" s="105">
        <v>4070.1886643231801</v>
      </c>
      <c r="W45" s="105">
        <v>7277.1417582272597</v>
      </c>
      <c r="X45" s="105">
        <v>82016.815984352506</v>
      </c>
      <c r="Y45" s="105">
        <v>2281087.01511417</v>
      </c>
      <c r="Z45" s="105">
        <v>7347.0377943364401</v>
      </c>
      <c r="AA45" s="105">
        <v>25098.6278939773</v>
      </c>
      <c r="AB45" s="105">
        <v>16732.418595985</v>
      </c>
      <c r="AC45" s="105">
        <v>0</v>
      </c>
      <c r="AD45" s="105">
        <v>1296908.7116270601</v>
      </c>
      <c r="AE45" s="105">
        <v>8814.43368051178</v>
      </c>
      <c r="AF45" s="105">
        <v>0</v>
      </c>
      <c r="AG45" s="105">
        <v>0</v>
      </c>
      <c r="AH45" s="105">
        <v>0</v>
      </c>
      <c r="AI45" s="105">
        <v>146182.435934062</v>
      </c>
      <c r="AJ45" s="105">
        <v>0</v>
      </c>
      <c r="AK45" s="105">
        <v>0</v>
      </c>
      <c r="AL45" s="105">
        <v>0</v>
      </c>
      <c r="AM45" s="105">
        <v>0</v>
      </c>
      <c r="AN45" s="106"/>
      <c r="AO45" s="9"/>
      <c r="AP45" s="9"/>
      <c r="AQ45" s="9"/>
      <c r="AR45" s="166"/>
      <c r="AS45" s="166"/>
      <c r="AT45" s="166"/>
      <c r="AU45" s="166"/>
      <c r="AV45" s="166"/>
      <c r="AW45" s="166"/>
      <c r="AX45" s="166"/>
    </row>
    <row r="46" spans="1:50" s="25" customFormat="1" ht="15" thickBot="1" x14ac:dyDescent="0.4">
      <c r="A46" s="167" t="s">
        <v>576</v>
      </c>
      <c r="B46" s="136"/>
      <c r="C46" s="137"/>
      <c r="D46" s="137"/>
      <c r="E46" s="137"/>
      <c r="F46" s="138"/>
      <c r="G46" s="168"/>
      <c r="H46" s="168"/>
      <c r="I46" s="168"/>
      <c r="J46" s="168"/>
      <c r="K46" s="141">
        <v>0</v>
      </c>
      <c r="L46" s="141">
        <v>774698.84171453398</v>
      </c>
      <c r="M46" s="141">
        <v>214735.78610225499</v>
      </c>
      <c r="N46" s="141">
        <v>123404.11968991499</v>
      </c>
      <c r="O46" s="141">
        <v>5166169.5845193798</v>
      </c>
      <c r="P46" s="141">
        <v>1621231.1133721999</v>
      </c>
      <c r="Q46" s="141">
        <v>75299.718964920394</v>
      </c>
      <c r="R46" s="141">
        <v>773655.82417062996</v>
      </c>
      <c r="S46" s="141">
        <v>1647715.4549549201</v>
      </c>
      <c r="T46" s="141">
        <v>27529818.1779758</v>
      </c>
      <c r="U46" s="141">
        <v>173743636.71571299</v>
      </c>
      <c r="V46" s="141">
        <v>119297.229751313</v>
      </c>
      <c r="W46" s="141">
        <v>213293.02493364099</v>
      </c>
      <c r="X46" s="141">
        <v>2403912.8765013702</v>
      </c>
      <c r="Y46" s="141">
        <v>66858660.4129963</v>
      </c>
      <c r="Z46" s="141">
        <v>215341.67775200101</v>
      </c>
      <c r="AA46" s="141">
        <v>735640.78357247601</v>
      </c>
      <c r="AB46" s="141">
        <v>490427.18904832198</v>
      </c>
      <c r="AC46" s="141">
        <v>0</v>
      </c>
      <c r="AD46" s="141">
        <v>38012394.3377892</v>
      </c>
      <c r="AE46" s="141">
        <v>258351.05117580001</v>
      </c>
      <c r="AF46" s="141">
        <v>0</v>
      </c>
      <c r="AG46" s="141">
        <v>0</v>
      </c>
      <c r="AH46" s="141">
        <v>0</v>
      </c>
      <c r="AI46" s="141">
        <v>4284607.19722737</v>
      </c>
      <c r="AJ46" s="141">
        <v>0</v>
      </c>
      <c r="AK46" s="141">
        <v>0</v>
      </c>
      <c r="AL46" s="141">
        <v>0</v>
      </c>
      <c r="AM46" s="141">
        <v>0</v>
      </c>
      <c r="AN46" s="106"/>
      <c r="AO46" s="9"/>
      <c r="AP46" s="9"/>
      <c r="AQ46" s="9"/>
      <c r="AR46" s="647" t="s">
        <v>166</v>
      </c>
      <c r="AS46" s="647"/>
      <c r="AT46" s="647"/>
      <c r="AU46" s="647"/>
      <c r="AV46" s="647"/>
      <c r="AW46" s="647"/>
      <c r="AX46" s="647"/>
    </row>
    <row r="47" spans="1:50" s="25" customFormat="1" ht="15" thickBot="1" x14ac:dyDescent="0.4">
      <c r="A47" s="144" t="s">
        <v>571</v>
      </c>
      <c r="B47" s="143"/>
      <c r="C47" s="144"/>
      <c r="D47" s="144"/>
      <c r="E47" s="144"/>
      <c r="F47" s="145"/>
      <c r="G47" s="169"/>
      <c r="H47" s="169"/>
      <c r="I47" s="169"/>
      <c r="J47" s="146">
        <v>1254229.10490084</v>
      </c>
      <c r="K47" s="146">
        <v>3115957.0712903701</v>
      </c>
      <c r="L47" s="146">
        <v>6408761.3826376498</v>
      </c>
      <c r="M47" s="146">
        <v>6135466.8102769796</v>
      </c>
      <c r="N47" s="146">
        <v>11713665.643545</v>
      </c>
      <c r="O47" s="146">
        <v>2989670.50674889</v>
      </c>
      <c r="P47" s="146">
        <v>3853768.23722619</v>
      </c>
      <c r="Q47" s="146">
        <v>83159023.980054796</v>
      </c>
      <c r="R47" s="146">
        <v>34109189.697623603</v>
      </c>
      <c r="S47" s="146">
        <v>152040518.48189399</v>
      </c>
      <c r="T47" s="146">
        <v>102521102.702383</v>
      </c>
      <c r="U47" s="146">
        <v>3025511.9907125402</v>
      </c>
      <c r="V47" s="146">
        <v>63108387.9234953</v>
      </c>
      <c r="W47" s="146">
        <v>23072367.8936227</v>
      </c>
      <c r="X47" s="146">
        <v>122684802.23906399</v>
      </c>
      <c r="Y47" s="146">
        <v>3813271.18320189</v>
      </c>
      <c r="Z47" s="146">
        <v>1335619.7276907901</v>
      </c>
      <c r="AA47" s="146">
        <v>4491773.85345707</v>
      </c>
      <c r="AB47" s="146">
        <v>13350922.664101601</v>
      </c>
      <c r="AC47" s="146">
        <v>10421389.7447487</v>
      </c>
      <c r="AD47" s="146">
        <v>31586.596903312799</v>
      </c>
      <c r="AE47" s="146">
        <v>0</v>
      </c>
      <c r="AF47" s="146">
        <v>6330146.0716094896</v>
      </c>
      <c r="AG47" s="146">
        <v>2981501.7227491802</v>
      </c>
      <c r="AH47" s="146">
        <v>2914302.7446451802</v>
      </c>
      <c r="AI47" s="146">
        <v>0</v>
      </c>
      <c r="AJ47" s="146">
        <v>0</v>
      </c>
      <c r="AK47" s="146">
        <v>0</v>
      </c>
      <c r="AL47" s="146">
        <v>0</v>
      </c>
      <c r="AM47" s="146">
        <v>0</v>
      </c>
      <c r="AN47" s="106"/>
      <c r="AO47" s="9"/>
      <c r="AP47" s="9"/>
      <c r="AQ47" s="9"/>
      <c r="AR47" s="647"/>
      <c r="AS47" s="647"/>
      <c r="AT47" s="647"/>
      <c r="AU47" s="647"/>
      <c r="AV47" s="647"/>
      <c r="AW47" s="647"/>
      <c r="AX47" s="647"/>
    </row>
    <row r="48" spans="1:50" s="25" customFormat="1" ht="15" thickBot="1" x14ac:dyDescent="0.4">
      <c r="A48" s="170" t="s">
        <v>572</v>
      </c>
      <c r="B48" s="107"/>
      <c r="C48" s="81"/>
      <c r="D48" s="81"/>
      <c r="E48" s="81"/>
      <c r="F48" s="108"/>
      <c r="G48" s="171"/>
      <c r="H48" s="171"/>
      <c r="I48" s="171"/>
      <c r="J48" s="109">
        <v>1254229.10490084</v>
      </c>
      <c r="K48" s="109">
        <v>3115957.0712903701</v>
      </c>
      <c r="L48" s="109">
        <v>7183460.22435218</v>
      </c>
      <c r="M48" s="109">
        <v>6350202.59637924</v>
      </c>
      <c r="N48" s="109">
        <v>11837069.7632349</v>
      </c>
      <c r="O48" s="109">
        <v>8155840.0912682703</v>
      </c>
      <c r="P48" s="109">
        <v>5474999.3505983902</v>
      </c>
      <c r="Q48" s="109">
        <v>83234323.6990197</v>
      </c>
      <c r="R48" s="109">
        <v>34882845.5217942</v>
      </c>
      <c r="S48" s="109">
        <v>153688233.936849</v>
      </c>
      <c r="T48" s="109">
        <v>130050920.88035899</v>
      </c>
      <c r="U48" s="109">
        <v>176769148.70642599</v>
      </c>
      <c r="V48" s="109">
        <v>63227685.153246596</v>
      </c>
      <c r="W48" s="109">
        <v>23285660.918556299</v>
      </c>
      <c r="X48" s="109">
        <v>125088715.115565</v>
      </c>
      <c r="Y48" s="109">
        <v>70671931.596198201</v>
      </c>
      <c r="Z48" s="109">
        <v>1550961.4054427899</v>
      </c>
      <c r="AA48" s="109">
        <v>5227414.63702955</v>
      </c>
      <c r="AB48" s="109">
        <v>13841349.8531499</v>
      </c>
      <c r="AC48" s="109">
        <v>10421389.7447487</v>
      </c>
      <c r="AD48" s="109">
        <v>38043980.934692502</v>
      </c>
      <c r="AE48" s="109">
        <v>258351.05117580001</v>
      </c>
      <c r="AF48" s="109">
        <v>6330146.0716094896</v>
      </c>
      <c r="AG48" s="109">
        <v>2981501.7227491802</v>
      </c>
      <c r="AH48" s="109">
        <v>2914302.7446451802</v>
      </c>
      <c r="AI48" s="109">
        <v>4284607.19722737</v>
      </c>
      <c r="AJ48" s="109">
        <v>0</v>
      </c>
      <c r="AK48" s="109">
        <v>0</v>
      </c>
      <c r="AL48" s="109">
        <v>0</v>
      </c>
      <c r="AM48" s="109">
        <v>0</v>
      </c>
      <c r="AN48" s="106"/>
      <c r="AO48" s="9"/>
      <c r="AP48" s="9"/>
      <c r="AQ48" s="9"/>
      <c r="AR48" s="647"/>
      <c r="AS48" s="647"/>
      <c r="AT48" s="647"/>
      <c r="AU48" s="647"/>
      <c r="AV48" s="647"/>
      <c r="AW48" s="647"/>
      <c r="AX48" s="647"/>
    </row>
    <row r="49" spans="1:50" x14ac:dyDescent="0.35">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R49" s="647"/>
      <c r="AS49" s="647"/>
      <c r="AT49" s="647"/>
      <c r="AU49" s="647"/>
      <c r="AV49" s="647"/>
      <c r="AW49" s="647"/>
      <c r="AX49" s="647"/>
    </row>
    <row r="50" spans="1:50" x14ac:dyDescent="0.35">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R50" s="647"/>
      <c r="AS50" s="647"/>
      <c r="AT50" s="647"/>
      <c r="AU50" s="647"/>
      <c r="AV50" s="647"/>
      <c r="AW50" s="647"/>
      <c r="AX50" s="647"/>
    </row>
    <row r="51" spans="1:50" x14ac:dyDescent="0.3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S51" s="25"/>
      <c r="AT51" s="25"/>
      <c r="AU51" s="25"/>
      <c r="AV51" s="25"/>
      <c r="AW51" s="25"/>
      <c r="AX51" s="25"/>
    </row>
    <row r="52" spans="1:50" x14ac:dyDescent="0.35">
      <c r="A52" s="172"/>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R52" t="s">
        <v>206</v>
      </c>
      <c r="AS52" s="25"/>
      <c r="AT52" s="25"/>
      <c r="AU52" s="25"/>
      <c r="AV52" s="25"/>
      <c r="AW52" s="25"/>
      <c r="AX52" s="25"/>
    </row>
    <row r="53" spans="1:50" x14ac:dyDescent="0.35">
      <c r="A53" s="172"/>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R53" s="50" t="s">
        <v>388</v>
      </c>
    </row>
    <row r="54" spans="1:50" x14ac:dyDescent="0.35">
      <c r="A54" s="172"/>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R54" s="50" t="s">
        <v>472</v>
      </c>
    </row>
    <row r="55" spans="1:50" ht="14.5" customHeight="1" x14ac:dyDescent="0.35">
      <c r="A55" s="172"/>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R55" s="50" t="s">
        <v>389</v>
      </c>
    </row>
    <row r="56" spans="1:50" x14ac:dyDescent="0.35">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R56" s="50" t="s">
        <v>390</v>
      </c>
    </row>
    <row r="57" spans="1:50" x14ac:dyDescent="0.35">
      <c r="A57" s="172"/>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R57" s="50" t="s">
        <v>208</v>
      </c>
    </row>
    <row r="58" spans="1:50" x14ac:dyDescent="0.35">
      <c r="A58" s="172"/>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R58" s="50" t="s">
        <v>391</v>
      </c>
    </row>
    <row r="59" spans="1:50" x14ac:dyDescent="0.35">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R59" s="298" t="s">
        <v>474</v>
      </c>
    </row>
    <row r="60" spans="1:50" x14ac:dyDescent="0.35">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R60" s="298" t="s">
        <v>475</v>
      </c>
    </row>
    <row r="61" spans="1:50" x14ac:dyDescent="0.35">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R61" s="249" t="s">
        <v>387</v>
      </c>
    </row>
    <row r="62" spans="1:50" x14ac:dyDescent="0.35">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row>
    <row r="63" spans="1:50" x14ac:dyDescent="0.35">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row>
    <row r="64" spans="1:50" x14ac:dyDescent="0.35">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row>
    <row r="65" spans="1:39" x14ac:dyDescent="0.35">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row>
    <row r="66" spans="1:39" x14ac:dyDescent="0.35">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row>
    <row r="67" spans="1:39" x14ac:dyDescent="0.35">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row>
    <row r="68" spans="1:39" x14ac:dyDescent="0.35">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row>
    <row r="69" spans="1:39" x14ac:dyDescent="0.35">
      <c r="A69" s="172"/>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row>
    <row r="70" spans="1:39" x14ac:dyDescent="0.35">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row>
    <row r="71" spans="1:39" x14ac:dyDescent="0.35">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row>
    <row r="72" spans="1:39" x14ac:dyDescent="0.35">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row>
    <row r="73" spans="1:39" x14ac:dyDescent="0.35">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row>
    <row r="74" spans="1:39" x14ac:dyDescent="0.3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row>
    <row r="75" spans="1:39" x14ac:dyDescent="0.3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row>
    <row r="76" spans="1:39" x14ac:dyDescent="0.3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row>
    <row r="77" spans="1:39" x14ac:dyDescent="0.3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row>
    <row r="78" spans="1:39" x14ac:dyDescent="0.3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row>
    <row r="79" spans="1:39" x14ac:dyDescent="0.3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row>
    <row r="80" spans="1:39" x14ac:dyDescent="0.3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row>
    <row r="81" spans="1:39" x14ac:dyDescent="0.3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row>
    <row r="82" spans="1:39" x14ac:dyDescent="0.3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row>
    <row r="83" spans="1:39" x14ac:dyDescent="0.3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row>
    <row r="84" spans="1:39" x14ac:dyDescent="0.3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row>
    <row r="85" spans="1:39" x14ac:dyDescent="0.3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row>
    <row r="86" spans="1:39" x14ac:dyDescent="0.3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row>
    <row r="87" spans="1:39" x14ac:dyDescent="0.3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row>
    <row r="88" spans="1:39" x14ac:dyDescent="0.3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row>
    <row r="89" spans="1:39" x14ac:dyDescent="0.3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row>
    <row r="90" spans="1:39" x14ac:dyDescent="0.3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row>
    <row r="91" spans="1:39" x14ac:dyDescent="0.3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row>
    <row r="92" spans="1:39" x14ac:dyDescent="0.3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row>
    <row r="93" spans="1:39" x14ac:dyDescent="0.3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row>
    <row r="94" spans="1:39" x14ac:dyDescent="0.3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row>
    <row r="95" spans="1:39" x14ac:dyDescent="0.35">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row>
    <row r="96" spans="1:39" x14ac:dyDescent="0.35">
      <c r="A96" s="172"/>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row>
    <row r="97" spans="1:39" x14ac:dyDescent="0.35">
      <c r="A97" s="172"/>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row>
    <row r="98" spans="1:39" x14ac:dyDescent="0.35">
      <c r="A98" s="172"/>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row>
    <row r="99" spans="1:39" x14ac:dyDescent="0.35">
      <c r="A99" s="172"/>
      <c r="B99" s="172"/>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row>
    <row r="100" spans="1:39" x14ac:dyDescent="0.35">
      <c r="A100" s="172"/>
      <c r="B100" s="172"/>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row>
    <row r="101" spans="1:39" x14ac:dyDescent="0.35">
      <c r="A101" s="172"/>
      <c r="B101" s="172"/>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row>
    <row r="102" spans="1:39" x14ac:dyDescent="0.35">
      <c r="A102" s="172"/>
      <c r="B102" s="172"/>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row>
    <row r="103" spans="1:39" x14ac:dyDescent="0.35">
      <c r="A103" s="172"/>
      <c r="B103" s="172"/>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row>
    <row r="104" spans="1:39" x14ac:dyDescent="0.35">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row>
    <row r="105" spans="1:39" x14ac:dyDescent="0.35">
      <c r="A105" s="172"/>
      <c r="B105" s="172"/>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row>
    <row r="106" spans="1:39" x14ac:dyDescent="0.35">
      <c r="A106" s="172"/>
      <c r="B106" s="172"/>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row>
    <row r="107" spans="1:39" x14ac:dyDescent="0.35">
      <c r="A107" s="172"/>
      <c r="B107" s="172"/>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row>
    <row r="108" spans="1:39" x14ac:dyDescent="0.35">
      <c r="A108" s="172"/>
      <c r="B108" s="172"/>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row>
    <row r="109" spans="1:39" x14ac:dyDescent="0.35">
      <c r="A109" s="172"/>
      <c r="B109" s="172"/>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row>
    <row r="110" spans="1:39" x14ac:dyDescent="0.35">
      <c r="A110" s="172"/>
      <c r="B110" s="172"/>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row>
    <row r="111" spans="1:39" x14ac:dyDescent="0.35">
      <c r="A111" s="172"/>
      <c r="B111" s="172"/>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row>
    <row r="112" spans="1:39" x14ac:dyDescent="0.35">
      <c r="A112" s="172"/>
      <c r="B112" s="172"/>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row>
    <row r="113" spans="1:39" x14ac:dyDescent="0.35">
      <c r="A113" s="172"/>
      <c r="B113" s="172"/>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row>
    <row r="114" spans="1:39" x14ac:dyDescent="0.35">
      <c r="A114" s="172"/>
      <c r="B114" s="172"/>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row>
    <row r="115" spans="1:39" x14ac:dyDescent="0.35">
      <c r="A115" s="172"/>
      <c r="B115" s="172"/>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row>
    <row r="116" spans="1:39" x14ac:dyDescent="0.35">
      <c r="A116" s="172"/>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row>
    <row r="117" spans="1:39" x14ac:dyDescent="0.35">
      <c r="A117" s="172"/>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row>
    <row r="118" spans="1:39" x14ac:dyDescent="0.35">
      <c r="A118" s="172"/>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row>
    <row r="119" spans="1:39" x14ac:dyDescent="0.35">
      <c r="A119" s="172"/>
      <c r="B119" s="172"/>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row>
    <row r="120" spans="1:39" x14ac:dyDescent="0.35">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row>
    <row r="121" spans="1:39" x14ac:dyDescent="0.35">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row>
    <row r="122" spans="1:39" x14ac:dyDescent="0.35">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row>
    <row r="123" spans="1:39" x14ac:dyDescent="0.35">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row>
    <row r="124" spans="1:39" x14ac:dyDescent="0.35">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row>
    <row r="125" spans="1:39" x14ac:dyDescent="0.35">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row>
    <row r="126" spans="1:39" x14ac:dyDescent="0.35">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row>
    <row r="127" spans="1:39" x14ac:dyDescent="0.35">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row>
    <row r="128" spans="1:39" x14ac:dyDescent="0.35">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row>
    <row r="129" spans="1:39" x14ac:dyDescent="0.35">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row>
    <row r="130" spans="1:39" x14ac:dyDescent="0.35">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row>
    <row r="131" spans="1:39" x14ac:dyDescent="0.35">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row>
    <row r="132" spans="1:39" x14ac:dyDescent="0.35">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row>
    <row r="133" spans="1:39" x14ac:dyDescent="0.35">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row>
    <row r="134" spans="1:39" x14ac:dyDescent="0.35">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row>
    <row r="135" spans="1:39" x14ac:dyDescent="0.35">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row>
    <row r="136" spans="1:39" x14ac:dyDescent="0.35">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row>
    <row r="137" spans="1:39" x14ac:dyDescent="0.35">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row>
    <row r="138" spans="1:39" x14ac:dyDescent="0.35">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row>
    <row r="139" spans="1:39" x14ac:dyDescent="0.35">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row>
    <row r="140" spans="1:39" x14ac:dyDescent="0.35">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row>
    <row r="141" spans="1:39" x14ac:dyDescent="0.35">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row>
    <row r="142" spans="1:39" x14ac:dyDescent="0.35">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row>
    <row r="143" spans="1:39" x14ac:dyDescent="0.35">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row>
    <row r="144" spans="1:39" x14ac:dyDescent="0.35">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row>
    <row r="145" spans="1:39" x14ac:dyDescent="0.35">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row>
    <row r="146" spans="1:39" x14ac:dyDescent="0.35">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row>
    <row r="147" spans="1:39" x14ac:dyDescent="0.35">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row>
    <row r="148" spans="1:39" x14ac:dyDescent="0.35">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row>
    <row r="149" spans="1:39" x14ac:dyDescent="0.35">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row>
    <row r="150" spans="1:39" x14ac:dyDescent="0.35">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row>
    <row r="151" spans="1:39" x14ac:dyDescent="0.35">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row>
    <row r="152" spans="1:39" x14ac:dyDescent="0.35">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row>
    <row r="153" spans="1:39" x14ac:dyDescent="0.35">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row>
  </sheetData>
  <mergeCells count="39">
    <mergeCell ref="AR46:AX50"/>
    <mergeCell ref="AO3:AP3"/>
    <mergeCell ref="AR3:AX3"/>
    <mergeCell ref="AR4:AX4"/>
    <mergeCell ref="AR38:AX38"/>
    <mergeCell ref="AR40:AX44"/>
    <mergeCell ref="AR5:AX5"/>
    <mergeCell ref="AR6:AX6"/>
    <mergeCell ref="AR7:AX7"/>
    <mergeCell ref="AR8:AX8"/>
    <mergeCell ref="AR9:AX9"/>
    <mergeCell ref="AR10:AX10"/>
    <mergeCell ref="AR11:AX11"/>
    <mergeCell ref="AR12:AX12"/>
    <mergeCell ref="AR13:AX13"/>
    <mergeCell ref="AR14:AX14"/>
    <mergeCell ref="AR15:AX15"/>
    <mergeCell ref="AR16:AX16"/>
    <mergeCell ref="AR17:AX17"/>
    <mergeCell ref="AR18:AX18"/>
    <mergeCell ref="AR19:AX19"/>
    <mergeCell ref="AR20:AX20"/>
    <mergeCell ref="AR21:AX21"/>
    <mergeCell ref="AR22:AX22"/>
    <mergeCell ref="AR23:AX23"/>
    <mergeCell ref="AR24:AX24"/>
    <mergeCell ref="AR25:AX25"/>
    <mergeCell ref="AR26:AX26"/>
    <mergeCell ref="AR27:AX27"/>
    <mergeCell ref="AR28:AX28"/>
    <mergeCell ref="AR29:AX29"/>
    <mergeCell ref="AR35:AX35"/>
    <mergeCell ref="AR36:AX36"/>
    <mergeCell ref="AR37:AX37"/>
    <mergeCell ref="AR30:AX30"/>
    <mergeCell ref="AR31:AX31"/>
    <mergeCell ref="AR32:AX32"/>
    <mergeCell ref="AR33:AX33"/>
    <mergeCell ref="AR34:AX34"/>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32CC3-747C-44E1-9F86-14AE7F5D9DBA}">
  <sheetPr codeName="Sheet26"/>
  <dimension ref="A1:AU36"/>
  <sheetViews>
    <sheetView showGridLines="0" workbookViewId="0">
      <selection activeCell="A2" sqref="A2:AJ15"/>
    </sheetView>
  </sheetViews>
  <sheetFormatPr defaultRowHeight="14.5" outlineLevelCol="2" x14ac:dyDescent="0.35"/>
  <cols>
    <col min="1" max="1" width="62.54296875" customWidth="1"/>
    <col min="2" max="2" width="13.453125" hidden="1" customWidth="1" outlineLevel="2"/>
    <col min="3" max="3" width="12.453125" hidden="1" customWidth="1" outlineLevel="2"/>
    <col min="4" max="4" width="9.81640625" hidden="1" customWidth="1" outlineLevel="2"/>
    <col min="5" max="5" width="10.54296875" hidden="1" customWidth="1" outlineLevel="2"/>
    <col min="6" max="11" width="11.1796875" hidden="1" customWidth="1" outlineLevel="2"/>
    <col min="12" max="12" width="10.54296875" hidden="1" customWidth="1" outlineLevel="2"/>
    <col min="13" max="13" width="10.54296875" hidden="1" customWidth="1" outlineLevel="1" collapsed="1"/>
    <col min="14" max="24" width="10.54296875" hidden="1" customWidth="1" outlineLevel="1"/>
    <col min="25" max="25" width="10.54296875" customWidth="1" collapsed="1"/>
    <col min="26" max="36" width="10.54296875" customWidth="1"/>
    <col min="37" max="37" width="9.54296875" customWidth="1"/>
    <col min="38" max="38" width="9" customWidth="1"/>
  </cols>
  <sheetData>
    <row r="1" spans="1:47" ht="19" thickBot="1" x14ac:dyDescent="0.4">
      <c r="A1" s="10" t="s">
        <v>291</v>
      </c>
    </row>
    <row r="2" spans="1:47" ht="15" thickTop="1" x14ac:dyDescent="0.35">
      <c r="A2" s="11"/>
      <c r="B2" s="12"/>
      <c r="C2" s="12"/>
      <c r="D2" s="16" t="s">
        <v>109</v>
      </c>
      <c r="E2" s="17"/>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20"/>
      <c r="AK2" s="8"/>
      <c r="AL2" s="9"/>
      <c r="AM2" s="8"/>
    </row>
    <row r="3" spans="1:47" ht="41" thickBot="1" x14ac:dyDescent="0.5">
      <c r="A3" s="13" t="s">
        <v>98</v>
      </c>
      <c r="B3" s="14" t="s">
        <v>583</v>
      </c>
      <c r="C3" s="14" t="s">
        <v>286</v>
      </c>
      <c r="D3" s="19">
        <v>2018</v>
      </c>
      <c r="E3" s="15">
        <v>2019</v>
      </c>
      <c r="F3" s="15">
        <v>2020</v>
      </c>
      <c r="G3" s="15">
        <v>2021</v>
      </c>
      <c r="H3" s="15">
        <v>2022</v>
      </c>
      <c r="I3" s="15">
        <v>2023</v>
      </c>
      <c r="J3" s="15">
        <v>2024</v>
      </c>
      <c r="K3" s="15">
        <v>2025</v>
      </c>
      <c r="L3" s="15">
        <v>2026</v>
      </c>
      <c r="M3" s="15">
        <v>2027</v>
      </c>
      <c r="N3" s="15">
        <v>2028</v>
      </c>
      <c r="O3" s="15">
        <v>2029</v>
      </c>
      <c r="P3" s="15">
        <v>2030</v>
      </c>
      <c r="Q3" s="15">
        <v>2031</v>
      </c>
      <c r="R3" s="15">
        <v>2032</v>
      </c>
      <c r="S3" s="15">
        <v>2033</v>
      </c>
      <c r="T3" s="15">
        <v>2034</v>
      </c>
      <c r="U3" s="15">
        <v>2035</v>
      </c>
      <c r="V3" s="15">
        <v>2036</v>
      </c>
      <c r="W3" s="15">
        <v>2037</v>
      </c>
      <c r="X3" s="15">
        <v>2038</v>
      </c>
      <c r="Y3" s="15">
        <v>2039</v>
      </c>
      <c r="Z3" s="15">
        <v>2040</v>
      </c>
      <c r="AA3" s="15">
        <v>2041</v>
      </c>
      <c r="AB3" s="15">
        <v>2042</v>
      </c>
      <c r="AC3" s="15">
        <v>2043</v>
      </c>
      <c r="AD3" s="15">
        <v>2044</v>
      </c>
      <c r="AE3" s="15">
        <v>2045</v>
      </c>
      <c r="AF3" s="15">
        <v>2046</v>
      </c>
      <c r="AG3" s="15">
        <v>2047</v>
      </c>
      <c r="AH3" s="15">
        <v>2048</v>
      </c>
      <c r="AI3" s="15">
        <v>2049</v>
      </c>
      <c r="AJ3" s="21">
        <v>2050</v>
      </c>
      <c r="AK3" s="9"/>
      <c r="AL3" s="648" t="s">
        <v>15</v>
      </c>
      <c r="AM3" s="648"/>
      <c r="AO3" s="649" t="s">
        <v>11</v>
      </c>
      <c r="AP3" s="649"/>
      <c r="AQ3" s="649"/>
      <c r="AR3" s="649"/>
      <c r="AS3" s="649"/>
      <c r="AT3" s="649"/>
      <c r="AU3" s="649"/>
    </row>
    <row r="4" spans="1:47" ht="15.65" customHeight="1" thickTop="1" thickBot="1" x14ac:dyDescent="0.4">
      <c r="A4" s="58" t="s">
        <v>284</v>
      </c>
      <c r="B4" s="60">
        <v>2376639.6570333298</v>
      </c>
      <c r="C4" s="59">
        <v>39223848.311272196</v>
      </c>
      <c r="D4" s="158"/>
      <c r="E4" s="158"/>
      <c r="F4" s="158"/>
      <c r="G4" s="159">
        <v>2376639.6570107099</v>
      </c>
      <c r="H4" s="159">
        <v>2376639.6570107099</v>
      </c>
      <c r="I4" s="159">
        <v>2370499.9596275301</v>
      </c>
      <c r="J4" s="159">
        <v>2363173.5936738499</v>
      </c>
      <c r="K4" s="159">
        <v>2362920.6859396398</v>
      </c>
      <c r="L4" s="159">
        <v>2348348.0728250998</v>
      </c>
      <c r="M4" s="76">
        <v>2292954.3704722798</v>
      </c>
      <c r="N4" s="76">
        <v>2292954.3704722798</v>
      </c>
      <c r="O4" s="76">
        <v>2292855.9981362298</v>
      </c>
      <c r="P4" s="76">
        <v>2272231.42505877</v>
      </c>
      <c r="Q4" s="76">
        <v>1655028.09683009</v>
      </c>
      <c r="R4" s="76">
        <v>1629953.2273455099</v>
      </c>
      <c r="S4" s="76">
        <v>1625883.03868118</v>
      </c>
      <c r="T4" s="76">
        <v>1618605.8969229599</v>
      </c>
      <c r="U4" s="76">
        <v>1618605.8969229599</v>
      </c>
      <c r="V4" s="76">
        <v>1403243.18043379</v>
      </c>
      <c r="W4" s="76">
        <v>1395896.14263945</v>
      </c>
      <c r="X4" s="76">
        <v>1395896.14263945</v>
      </c>
      <c r="Y4" s="76">
        <v>1395896.14263945</v>
      </c>
      <c r="Z4" s="76">
        <v>1395896.14263945</v>
      </c>
      <c r="AA4" s="76">
        <v>154996.86961457401</v>
      </c>
      <c r="AB4" s="76">
        <v>146182.435934062</v>
      </c>
      <c r="AC4" s="76">
        <v>146182.435934062</v>
      </c>
      <c r="AD4" s="76">
        <v>146182.435934062</v>
      </c>
      <c r="AE4" s="76">
        <v>146182.435934062</v>
      </c>
      <c r="AF4" s="76">
        <v>0</v>
      </c>
      <c r="AG4" s="76">
        <v>0</v>
      </c>
      <c r="AH4" s="76">
        <v>0</v>
      </c>
      <c r="AI4" s="76">
        <v>0</v>
      </c>
      <c r="AJ4" s="76">
        <v>0</v>
      </c>
      <c r="AK4" s="8"/>
      <c r="AL4" s="8">
        <f>COUNT(D4:AJ4)</f>
        <v>30</v>
      </c>
      <c r="AM4" s="8" t="e">
        <f>AL4=CEILING(#REF!,1)</f>
        <v>#REF!</v>
      </c>
      <c r="AO4" s="650" t="s">
        <v>162</v>
      </c>
      <c r="AP4" s="650"/>
      <c r="AQ4" s="650"/>
      <c r="AR4" s="650"/>
      <c r="AS4" s="650"/>
      <c r="AT4" s="650"/>
      <c r="AU4" s="650"/>
    </row>
    <row r="5" spans="1:47" ht="15" thickBot="1" x14ac:dyDescent="0.4">
      <c r="A5" s="65" t="s">
        <v>285</v>
      </c>
      <c r="B5" s="84">
        <v>1975260.38373088</v>
      </c>
      <c r="C5" s="86">
        <v>21046627.811555099</v>
      </c>
      <c r="D5" s="160"/>
      <c r="E5" s="160"/>
      <c r="F5" s="160"/>
      <c r="G5" s="159">
        <v>1377745.74046455</v>
      </c>
      <c r="H5" s="159">
        <v>1377745.74046455</v>
      </c>
      <c r="I5" s="159">
        <v>1377745.74046455</v>
      </c>
      <c r="J5" s="159">
        <v>1377745.74046455</v>
      </c>
      <c r="K5" s="159">
        <v>1377745.74046455</v>
      </c>
      <c r="L5" s="159">
        <v>1377745.74046455</v>
      </c>
      <c r="M5" s="159">
        <v>1377745.74046455</v>
      </c>
      <c r="N5" s="159">
        <v>1377745.74046455</v>
      </c>
      <c r="O5" s="159">
        <v>1377745.74046455</v>
      </c>
      <c r="P5" s="159">
        <v>1377745.74046455</v>
      </c>
      <c r="Q5" s="159">
        <v>1377745.74046455</v>
      </c>
      <c r="R5" s="159">
        <v>1377745.74046455</v>
      </c>
      <c r="S5" s="159">
        <v>1377745.74046455</v>
      </c>
      <c r="T5" s="159">
        <v>1377745.74046455</v>
      </c>
      <c r="U5" s="159">
        <v>1377745.74046455</v>
      </c>
      <c r="V5" s="159">
        <v>97840.485092148694</v>
      </c>
      <c r="W5" s="159">
        <v>97840.485092148694</v>
      </c>
      <c r="X5" s="159">
        <v>72741.857198171303</v>
      </c>
      <c r="Y5" s="159">
        <v>56009.438602186397</v>
      </c>
      <c r="Z5" s="159">
        <v>56009.438602186397</v>
      </c>
      <c r="AA5" s="159">
        <v>0</v>
      </c>
      <c r="AB5" s="159">
        <v>0</v>
      </c>
      <c r="AC5" s="159">
        <v>0</v>
      </c>
      <c r="AD5" s="159">
        <v>0</v>
      </c>
      <c r="AE5" s="159">
        <v>0</v>
      </c>
      <c r="AF5" s="159">
        <v>0</v>
      </c>
      <c r="AG5" s="159">
        <v>0</v>
      </c>
      <c r="AH5" s="159">
        <v>0</v>
      </c>
      <c r="AI5" s="159">
        <v>0</v>
      </c>
      <c r="AJ5" s="159">
        <v>0</v>
      </c>
      <c r="AK5" s="8"/>
      <c r="AL5" s="8">
        <f>COUNT(D5:AJ5)</f>
        <v>30</v>
      </c>
      <c r="AM5" s="8" t="e">
        <f>AL5=CEILING(#REF!,1)</f>
        <v>#REF!</v>
      </c>
      <c r="AO5" s="645" t="s">
        <v>31</v>
      </c>
      <c r="AP5" s="645"/>
      <c r="AQ5" s="645"/>
      <c r="AR5" s="645"/>
      <c r="AS5" s="645"/>
      <c r="AT5" s="645"/>
      <c r="AU5" s="645"/>
    </row>
    <row r="6" spans="1:47" ht="15" customHeight="1" thickBot="1" x14ac:dyDescent="0.4">
      <c r="A6" s="77" t="s">
        <v>1220</v>
      </c>
      <c r="B6" s="84">
        <v>69659308.347646996</v>
      </c>
      <c r="C6" s="86">
        <v>1149650994.0033901</v>
      </c>
      <c r="D6" s="161"/>
      <c r="E6" s="161"/>
      <c r="F6" s="161"/>
      <c r="G6" s="159">
        <v>69659308.346984103</v>
      </c>
      <c r="H6" s="159">
        <v>69659308.346984103</v>
      </c>
      <c r="I6" s="159">
        <v>69479353.816682905</v>
      </c>
      <c r="J6" s="159">
        <v>69264618.030580699</v>
      </c>
      <c r="K6" s="159">
        <v>69257205.304890707</v>
      </c>
      <c r="L6" s="159">
        <v>68830082.014503703</v>
      </c>
      <c r="M6" s="159">
        <v>67206492.598542497</v>
      </c>
      <c r="N6" s="159">
        <v>67206492.598542497</v>
      </c>
      <c r="O6" s="159">
        <v>67203609.305372998</v>
      </c>
      <c r="P6" s="159">
        <v>66599103.068472497</v>
      </c>
      <c r="Q6" s="159">
        <v>48508873.518089898</v>
      </c>
      <c r="R6" s="159">
        <v>47773929.093496799</v>
      </c>
      <c r="S6" s="159">
        <v>47654631.863745503</v>
      </c>
      <c r="T6" s="159">
        <v>47441338.838811897</v>
      </c>
      <c r="U6" s="159">
        <v>47441338.838811897</v>
      </c>
      <c r="V6" s="159">
        <v>41129057.618514299</v>
      </c>
      <c r="W6" s="159">
        <v>40913715.940762296</v>
      </c>
      <c r="X6" s="159">
        <v>40913715.940762296</v>
      </c>
      <c r="Y6" s="159">
        <v>40913715.940762296</v>
      </c>
      <c r="Z6" s="159">
        <v>40913715.940762296</v>
      </c>
      <c r="AA6" s="159">
        <v>4542958.2484031701</v>
      </c>
      <c r="AB6" s="159">
        <v>4284607.19722737</v>
      </c>
      <c r="AC6" s="159">
        <v>4284607.19722737</v>
      </c>
      <c r="AD6" s="159">
        <v>4284607.19722737</v>
      </c>
      <c r="AE6" s="159">
        <v>4284607.19722737</v>
      </c>
      <c r="AF6" s="159">
        <v>0</v>
      </c>
      <c r="AG6" s="159">
        <v>0</v>
      </c>
      <c r="AH6" s="159">
        <v>0</v>
      </c>
      <c r="AI6" s="159">
        <v>0</v>
      </c>
      <c r="AJ6" s="159">
        <v>0</v>
      </c>
      <c r="AK6" s="8"/>
      <c r="AL6" s="8">
        <f>COUNT(D6:AJ6)</f>
        <v>30</v>
      </c>
      <c r="AM6" s="8" t="e">
        <f>AL6=CEILING(#REF!,1)</f>
        <v>#REF!</v>
      </c>
      <c r="AO6" s="48"/>
      <c r="AP6" s="48"/>
      <c r="AQ6" s="48"/>
      <c r="AR6" s="48"/>
      <c r="AS6" s="48"/>
      <c r="AT6" s="48"/>
      <c r="AU6" s="48"/>
    </row>
    <row r="7" spans="1:47" ht="15" customHeight="1" thickBot="1" x14ac:dyDescent="0.4">
      <c r="A7" s="78" t="s">
        <v>1221</v>
      </c>
      <c r="B7" s="73">
        <v>57894881.847152099</v>
      </c>
      <c r="C7" s="79">
        <v>616876661.15667999</v>
      </c>
      <c r="D7" s="162"/>
      <c r="E7" s="162"/>
      <c r="F7" s="162"/>
      <c r="G7" s="80">
        <v>40381727.653015897</v>
      </c>
      <c r="H7" s="80">
        <v>40381727.653015897</v>
      </c>
      <c r="I7" s="80">
        <v>40381727.653015897</v>
      </c>
      <c r="J7" s="80">
        <v>40381727.653015897</v>
      </c>
      <c r="K7" s="80">
        <v>40381727.653015897</v>
      </c>
      <c r="L7" s="80">
        <v>40381727.653015897</v>
      </c>
      <c r="M7" s="80">
        <v>40381727.653015897</v>
      </c>
      <c r="N7" s="80">
        <v>40381727.653015897</v>
      </c>
      <c r="O7" s="80">
        <v>40381727.653015897</v>
      </c>
      <c r="P7" s="80">
        <v>40381727.653015897</v>
      </c>
      <c r="Q7" s="80">
        <v>40381727.653015897</v>
      </c>
      <c r="R7" s="80">
        <v>40381727.653015897</v>
      </c>
      <c r="S7" s="80">
        <v>40381727.653015897</v>
      </c>
      <c r="T7" s="80">
        <v>40381727.653015897</v>
      </c>
      <c r="U7" s="80">
        <v>40381727.653015897</v>
      </c>
      <c r="V7" s="80">
        <v>2867704.6180508798</v>
      </c>
      <c r="W7" s="80">
        <v>2867704.6180508798</v>
      </c>
      <c r="X7" s="80">
        <v>2132063.8344784002</v>
      </c>
      <c r="Y7" s="80">
        <v>1641636.6454300799</v>
      </c>
      <c r="Z7" s="80">
        <v>1641636.6454300799</v>
      </c>
      <c r="AA7" s="80">
        <v>0</v>
      </c>
      <c r="AB7" s="80">
        <v>0</v>
      </c>
      <c r="AC7" s="80">
        <v>0</v>
      </c>
      <c r="AD7" s="80">
        <v>0</v>
      </c>
      <c r="AE7" s="80">
        <v>0</v>
      </c>
      <c r="AF7" s="80">
        <v>0</v>
      </c>
      <c r="AG7" s="80">
        <v>0</v>
      </c>
      <c r="AH7" s="80">
        <v>0</v>
      </c>
      <c r="AI7" s="80">
        <v>0</v>
      </c>
      <c r="AJ7" s="80">
        <v>0</v>
      </c>
      <c r="AK7" s="8"/>
      <c r="AL7" s="8">
        <f>COUNT(D7:AJ7)</f>
        <v>30</v>
      </c>
      <c r="AM7" s="8" t="e">
        <f>AL7=CEILING(#REF!,1)</f>
        <v>#REF!</v>
      </c>
      <c r="AO7" s="646" t="s">
        <v>473</v>
      </c>
      <c r="AP7" s="646"/>
      <c r="AQ7" s="646"/>
      <c r="AR7" s="646"/>
      <c r="AS7" s="646"/>
      <c r="AT7" s="646"/>
      <c r="AU7" s="646"/>
    </row>
    <row r="8" spans="1:47" s="25" customFormat="1" ht="15" thickBot="1" x14ac:dyDescent="0.4">
      <c r="A8" s="82" t="s">
        <v>577</v>
      </c>
      <c r="B8" s="71">
        <v>4351900.0407642201</v>
      </c>
      <c r="C8" s="99">
        <v>60270476.122827299</v>
      </c>
      <c r="D8" s="163"/>
      <c r="E8" s="163"/>
      <c r="F8" s="163"/>
      <c r="G8" s="100">
        <v>3754385.3974752598</v>
      </c>
      <c r="H8" s="100">
        <v>3754385.3974752598</v>
      </c>
      <c r="I8" s="100">
        <v>3748245.70009208</v>
      </c>
      <c r="J8" s="100">
        <v>3740919.3341383999</v>
      </c>
      <c r="K8" s="100">
        <v>3740666.42640418</v>
      </c>
      <c r="L8" s="100">
        <v>3726093.8132896498</v>
      </c>
      <c r="M8" s="100">
        <v>3670700.1109368298</v>
      </c>
      <c r="N8" s="100">
        <v>3670700.1109368298</v>
      </c>
      <c r="O8" s="100">
        <v>3670601.7386007798</v>
      </c>
      <c r="P8" s="100">
        <v>3649977.16552332</v>
      </c>
      <c r="Q8" s="100">
        <v>3032773.83729464</v>
      </c>
      <c r="R8" s="100">
        <v>3007698.9678100599</v>
      </c>
      <c r="S8" s="100">
        <v>3003628.7791457302</v>
      </c>
      <c r="T8" s="100">
        <v>2996351.6373875099</v>
      </c>
      <c r="U8" s="100">
        <v>2996351.6373875099</v>
      </c>
      <c r="V8" s="100">
        <v>1501083.66552594</v>
      </c>
      <c r="W8" s="100">
        <v>1493736.6277316001</v>
      </c>
      <c r="X8" s="100">
        <v>1468637.99983762</v>
      </c>
      <c r="Y8" s="100">
        <v>1451905.58124164</v>
      </c>
      <c r="Z8" s="100">
        <v>1451905.58124164</v>
      </c>
      <c r="AA8" s="100">
        <v>154996.86961457401</v>
      </c>
      <c r="AB8" s="100">
        <v>146182.435934062</v>
      </c>
      <c r="AC8" s="100">
        <v>146182.435934062</v>
      </c>
      <c r="AD8" s="100">
        <v>146182.435934062</v>
      </c>
      <c r="AE8" s="100">
        <v>146182.435934062</v>
      </c>
      <c r="AF8" s="100">
        <v>0</v>
      </c>
      <c r="AG8" s="100">
        <v>0</v>
      </c>
      <c r="AH8" s="100">
        <v>0</v>
      </c>
      <c r="AI8" s="100">
        <v>0</v>
      </c>
      <c r="AJ8" s="100">
        <v>0</v>
      </c>
      <c r="AK8" s="101"/>
      <c r="AL8" s="101"/>
      <c r="AM8" s="9"/>
      <c r="AN8" s="9"/>
      <c r="AO8" s="646"/>
      <c r="AP8" s="646"/>
      <c r="AQ8" s="646"/>
      <c r="AR8" s="646"/>
      <c r="AS8" s="646"/>
      <c r="AT8" s="646"/>
      <c r="AU8" s="646"/>
    </row>
    <row r="9" spans="1:47" s="25" customFormat="1" ht="15" thickBot="1" x14ac:dyDescent="0.4">
      <c r="A9" s="83" t="s">
        <v>578</v>
      </c>
      <c r="B9" s="105">
        <v>127554190.19479901</v>
      </c>
      <c r="C9" s="103">
        <v>1766527655.1600699</v>
      </c>
      <c r="D9" s="164"/>
      <c r="E9" s="164"/>
      <c r="F9" s="164"/>
      <c r="G9" s="104">
        <v>110041036</v>
      </c>
      <c r="H9" s="105">
        <v>110041036</v>
      </c>
      <c r="I9" s="105">
        <v>109861081.469699</v>
      </c>
      <c r="J9" s="105">
        <v>109646345.683597</v>
      </c>
      <c r="K9" s="105">
        <v>109638932.95790701</v>
      </c>
      <c r="L9" s="105">
        <v>109211809.66752</v>
      </c>
      <c r="M9" s="105">
        <v>107588220.25155801</v>
      </c>
      <c r="N9" s="105">
        <v>107588220.25155801</v>
      </c>
      <c r="O9" s="105">
        <v>107585336.958389</v>
      </c>
      <c r="P9" s="105">
        <v>106980830.721488</v>
      </c>
      <c r="Q9" s="105">
        <v>88890601.171105802</v>
      </c>
      <c r="R9" s="105">
        <v>88155656.746512696</v>
      </c>
      <c r="S9" s="105">
        <v>88036359.516761407</v>
      </c>
      <c r="T9" s="105">
        <v>87823066.491827801</v>
      </c>
      <c r="U9" s="105">
        <v>87823066.491827801</v>
      </c>
      <c r="V9" s="105">
        <v>43996762.236565202</v>
      </c>
      <c r="W9" s="105">
        <v>43781420.558813199</v>
      </c>
      <c r="X9" s="105">
        <v>43045779.775240697</v>
      </c>
      <c r="Y9" s="105">
        <v>42555352.586192399</v>
      </c>
      <c r="Z9" s="105">
        <v>42555352.586192399</v>
      </c>
      <c r="AA9" s="105">
        <v>4542958.2484031701</v>
      </c>
      <c r="AB9" s="105">
        <v>4284607.19722737</v>
      </c>
      <c r="AC9" s="105">
        <v>4284607.19722737</v>
      </c>
      <c r="AD9" s="105">
        <v>4284607.19722737</v>
      </c>
      <c r="AE9" s="105">
        <v>4284607.19722737</v>
      </c>
      <c r="AF9" s="105">
        <v>0</v>
      </c>
      <c r="AG9" s="105">
        <v>0</v>
      </c>
      <c r="AH9" s="105">
        <v>0</v>
      </c>
      <c r="AI9" s="105">
        <v>0</v>
      </c>
      <c r="AJ9" s="105">
        <v>0</v>
      </c>
      <c r="AK9" s="101"/>
      <c r="AL9" s="101"/>
      <c r="AM9" s="9"/>
      <c r="AN9" s="9"/>
      <c r="AO9" s="646"/>
      <c r="AP9" s="646"/>
      <c r="AQ9" s="646"/>
      <c r="AR9" s="646"/>
      <c r="AS9" s="646"/>
      <c r="AT9" s="646"/>
      <c r="AU9" s="646"/>
    </row>
    <row r="10" spans="1:47" s="25" customFormat="1" ht="15" thickBot="1" x14ac:dyDescent="0.4">
      <c r="A10" s="83" t="s">
        <v>476</v>
      </c>
      <c r="B10" s="83"/>
      <c r="C10" s="103"/>
      <c r="D10" s="165">
        <v>94320888</v>
      </c>
      <c r="E10" s="165">
        <v>196501850</v>
      </c>
      <c r="F10" s="165">
        <v>298671854.16339999</v>
      </c>
      <c r="G10" s="165">
        <v>298526681.98913699</v>
      </c>
      <c r="H10" s="165">
        <v>298380590.63314402</v>
      </c>
      <c r="I10" s="165">
        <v>298041436.62459898</v>
      </c>
      <c r="J10" s="165">
        <v>294676564.46033603</v>
      </c>
      <c r="K10" s="165">
        <v>287291550.31859797</v>
      </c>
      <c r="L10" s="165">
        <v>287230259.66769397</v>
      </c>
      <c r="M10" s="165">
        <v>286457055.11414999</v>
      </c>
      <c r="N10" s="165">
        <v>272512232.73161501</v>
      </c>
      <c r="O10" s="165">
        <v>255971889.88892901</v>
      </c>
      <c r="P10" s="165">
        <v>201745447.002801</v>
      </c>
      <c r="Q10" s="165">
        <v>201563168.47490099</v>
      </c>
      <c r="R10" s="165">
        <v>198537656.484189</v>
      </c>
      <c r="S10" s="165">
        <v>135909070.924027</v>
      </c>
      <c r="T10" s="165">
        <v>114926893.743085</v>
      </c>
      <c r="U10" s="165">
        <v>45670514.309107199</v>
      </c>
      <c r="V10" s="165">
        <v>41857243.125905298</v>
      </c>
      <c r="W10" s="165">
        <v>40521623.398214601</v>
      </c>
      <c r="X10" s="165">
        <v>36029849.5447575</v>
      </c>
      <c r="Y10" s="165">
        <v>22678926.880655799</v>
      </c>
      <c r="Z10" s="165">
        <v>12257537.135907199</v>
      </c>
      <c r="AA10" s="165">
        <v>12225950.539003801</v>
      </c>
      <c r="AB10" s="165">
        <v>12225950.539003801</v>
      </c>
      <c r="AC10" s="165">
        <v>5895804.4673943501</v>
      </c>
      <c r="AD10" s="165">
        <v>2914302.7446451802</v>
      </c>
      <c r="AE10" s="165">
        <v>0</v>
      </c>
      <c r="AF10" s="165">
        <v>0</v>
      </c>
      <c r="AG10" s="165">
        <v>0</v>
      </c>
      <c r="AH10" s="165">
        <v>0</v>
      </c>
      <c r="AI10" s="165">
        <v>0</v>
      </c>
      <c r="AJ10" s="165">
        <v>0</v>
      </c>
      <c r="AK10" s="101"/>
      <c r="AL10" s="101"/>
      <c r="AM10" s="9"/>
      <c r="AN10" s="9"/>
      <c r="AO10" s="646"/>
      <c r="AP10" s="646"/>
      <c r="AQ10" s="646"/>
      <c r="AR10" s="646"/>
      <c r="AS10" s="646"/>
      <c r="AT10" s="646"/>
      <c r="AU10" s="646"/>
    </row>
    <row r="11" spans="1:47" s="25" customFormat="1" ht="15" thickBot="1" x14ac:dyDescent="0.4">
      <c r="A11" s="83" t="s">
        <v>579</v>
      </c>
      <c r="B11" s="83"/>
      <c r="C11" s="103"/>
      <c r="D11" s="165">
        <v>94320888</v>
      </c>
      <c r="E11" s="165">
        <v>196501850</v>
      </c>
      <c r="F11" s="165">
        <v>298671854.16339999</v>
      </c>
      <c r="G11" s="165">
        <v>408567717.98913699</v>
      </c>
      <c r="H11" s="165">
        <v>408421626.63314402</v>
      </c>
      <c r="I11" s="165">
        <v>407902518.09429801</v>
      </c>
      <c r="J11" s="165">
        <v>404322910.143933</v>
      </c>
      <c r="K11" s="165">
        <v>396930483.27650499</v>
      </c>
      <c r="L11" s="165">
        <v>396442069.33521402</v>
      </c>
      <c r="M11" s="165">
        <v>394045275.36570799</v>
      </c>
      <c r="N11" s="165">
        <v>380100452.98317301</v>
      </c>
      <c r="O11" s="165">
        <v>363557226.84731799</v>
      </c>
      <c r="P11" s="165">
        <v>308726277.724289</v>
      </c>
      <c r="Q11" s="165">
        <v>290453769.646007</v>
      </c>
      <c r="R11" s="165">
        <v>286693313.23070198</v>
      </c>
      <c r="S11" s="165">
        <v>223945430.440788</v>
      </c>
      <c r="T11" s="165">
        <v>202749960.23491299</v>
      </c>
      <c r="U11" s="165">
        <v>133493580.800935</v>
      </c>
      <c r="V11" s="165">
        <v>85854005.362470403</v>
      </c>
      <c r="W11" s="165">
        <v>84303043.957027793</v>
      </c>
      <c r="X11" s="165">
        <v>79075629.319998205</v>
      </c>
      <c r="Y11" s="165">
        <v>65234279.466848098</v>
      </c>
      <c r="Z11" s="165">
        <v>54812889.722099602</v>
      </c>
      <c r="AA11" s="165">
        <v>16768908.787407</v>
      </c>
      <c r="AB11" s="165">
        <v>16510557.7362312</v>
      </c>
      <c r="AC11" s="165">
        <v>10180411.6646217</v>
      </c>
      <c r="AD11" s="165">
        <v>7198909.9418725502</v>
      </c>
      <c r="AE11" s="165">
        <v>4284607.19722737</v>
      </c>
      <c r="AF11" s="165">
        <v>0</v>
      </c>
      <c r="AG11" s="165">
        <v>0</v>
      </c>
      <c r="AH11" s="165">
        <v>0</v>
      </c>
      <c r="AI11" s="165">
        <v>0</v>
      </c>
      <c r="AJ11" s="165">
        <v>0</v>
      </c>
      <c r="AK11" s="101"/>
      <c r="AL11" s="101"/>
      <c r="AM11" s="9"/>
      <c r="AN11" s="9"/>
      <c r="AO11" s="646"/>
      <c r="AP11" s="646"/>
      <c r="AQ11" s="646"/>
      <c r="AR11" s="646"/>
      <c r="AS11" s="646"/>
      <c r="AT11" s="646"/>
      <c r="AU11" s="646"/>
    </row>
    <row r="12" spans="1:47" s="25" customFormat="1" ht="14.5" customHeight="1" thickBot="1" x14ac:dyDescent="0.4">
      <c r="A12" s="83" t="s">
        <v>575</v>
      </c>
      <c r="B12" s="83"/>
      <c r="C12" s="103"/>
      <c r="D12" s="164"/>
      <c r="E12" s="164"/>
      <c r="F12" s="164"/>
      <c r="G12" s="164"/>
      <c r="H12" s="105"/>
      <c r="I12" s="105">
        <v>6139.6973831858504</v>
      </c>
      <c r="J12" s="105">
        <v>7326.3659536750101</v>
      </c>
      <c r="K12" s="105">
        <v>252.90773421898501</v>
      </c>
      <c r="L12" s="105">
        <v>14572.613114533</v>
      </c>
      <c r="M12" s="105">
        <v>55393.702352823202</v>
      </c>
      <c r="N12" s="105">
        <v>0</v>
      </c>
      <c r="O12" s="105">
        <v>98.372336044441894</v>
      </c>
      <c r="P12" s="105">
        <v>20624.573077464502</v>
      </c>
      <c r="Q12" s="105">
        <v>617203.32822868298</v>
      </c>
      <c r="R12" s="105">
        <v>25074.869484580599</v>
      </c>
      <c r="S12" s="105">
        <v>4070.1886643231801</v>
      </c>
      <c r="T12" s="105">
        <v>7277.1417582272597</v>
      </c>
      <c r="U12" s="105">
        <v>0</v>
      </c>
      <c r="V12" s="105">
        <v>1495267.9718615699</v>
      </c>
      <c r="W12" s="105">
        <v>7347.0377943364401</v>
      </c>
      <c r="X12" s="105">
        <v>25098.6278939773</v>
      </c>
      <c r="Y12" s="105">
        <v>16732.418595985</v>
      </c>
      <c r="Z12" s="105">
        <v>0</v>
      </c>
      <c r="AA12" s="105">
        <v>1296908.7116270601</v>
      </c>
      <c r="AB12" s="105">
        <v>8814.43368051178</v>
      </c>
      <c r="AC12" s="105">
        <v>0</v>
      </c>
      <c r="AD12" s="105">
        <v>0</v>
      </c>
      <c r="AE12" s="105">
        <v>0</v>
      </c>
      <c r="AF12" s="105">
        <v>146182.435934062</v>
      </c>
      <c r="AG12" s="105">
        <v>0</v>
      </c>
      <c r="AH12" s="105">
        <v>0</v>
      </c>
      <c r="AI12" s="105">
        <v>0</v>
      </c>
      <c r="AJ12" s="105">
        <v>0</v>
      </c>
      <c r="AK12" s="106"/>
      <c r="AL12" s="9"/>
      <c r="AM12" s="9"/>
      <c r="AN12" s="9"/>
      <c r="AO12" s="258"/>
      <c r="AP12" s="258"/>
      <c r="AQ12" s="258"/>
      <c r="AR12" s="258"/>
      <c r="AS12" s="258"/>
      <c r="AT12" s="258"/>
      <c r="AU12" s="258"/>
    </row>
    <row r="13" spans="1:47" s="25" customFormat="1" ht="15" thickBot="1" x14ac:dyDescent="0.4">
      <c r="A13" s="167" t="s">
        <v>582</v>
      </c>
      <c r="B13" s="137"/>
      <c r="C13" s="138"/>
      <c r="D13" s="168"/>
      <c r="E13" s="168"/>
      <c r="F13" s="168"/>
      <c r="G13" s="168"/>
      <c r="H13" s="141"/>
      <c r="I13" s="141">
        <v>179954.530301177</v>
      </c>
      <c r="J13" s="141">
        <v>214735.78610221401</v>
      </c>
      <c r="K13" s="141">
        <v>7412.7256899584499</v>
      </c>
      <c r="L13" s="141">
        <v>427123.290386963</v>
      </c>
      <c r="M13" s="141">
        <v>1623589.41596125</v>
      </c>
      <c r="N13" s="141">
        <v>0</v>
      </c>
      <c r="O13" s="141">
        <v>2883.29316946259</v>
      </c>
      <c r="P13" s="141">
        <v>604506.23690048396</v>
      </c>
      <c r="Q13" s="141">
        <v>18090229.5503827</v>
      </c>
      <c r="R13" s="141">
        <v>734944.42459305702</v>
      </c>
      <c r="S13" s="141">
        <v>119297.229751313</v>
      </c>
      <c r="T13" s="141">
        <v>213293.02493364099</v>
      </c>
      <c r="U13" s="141">
        <v>0</v>
      </c>
      <c r="V13" s="141">
        <v>43826304.255262598</v>
      </c>
      <c r="W13" s="141">
        <v>215341.67775200101</v>
      </c>
      <c r="X13" s="141">
        <v>735640.78357247601</v>
      </c>
      <c r="Y13" s="141">
        <v>490427.18904832198</v>
      </c>
      <c r="Z13" s="141">
        <v>0</v>
      </c>
      <c r="AA13" s="141">
        <v>38012394.3377892</v>
      </c>
      <c r="AB13" s="141">
        <v>258351.05117580001</v>
      </c>
      <c r="AC13" s="141">
        <v>0</v>
      </c>
      <c r="AD13" s="141">
        <v>0</v>
      </c>
      <c r="AE13" s="141">
        <v>0</v>
      </c>
      <c r="AF13" s="141">
        <v>4284607.19722737</v>
      </c>
      <c r="AG13" s="141">
        <v>0</v>
      </c>
      <c r="AH13" s="141">
        <v>0</v>
      </c>
      <c r="AI13" s="141">
        <v>0</v>
      </c>
      <c r="AJ13" s="141">
        <v>0</v>
      </c>
      <c r="AK13" s="106"/>
      <c r="AL13" s="9"/>
      <c r="AM13" s="9"/>
      <c r="AN13" s="9"/>
      <c r="AO13" s="647" t="s">
        <v>166</v>
      </c>
      <c r="AP13" s="647"/>
      <c r="AQ13" s="647"/>
      <c r="AR13" s="647"/>
      <c r="AS13" s="647"/>
      <c r="AT13" s="647"/>
      <c r="AU13" s="647"/>
    </row>
    <row r="14" spans="1:47" s="25" customFormat="1" ht="15" thickBot="1" x14ac:dyDescent="0.4">
      <c r="A14" s="144" t="s">
        <v>580</v>
      </c>
      <c r="B14" s="144"/>
      <c r="C14" s="145"/>
      <c r="D14" s="169"/>
      <c r="E14" s="169"/>
      <c r="F14" s="169"/>
      <c r="G14" s="146">
        <v>145172.17426309001</v>
      </c>
      <c r="H14" s="146">
        <v>146091.355993156</v>
      </c>
      <c r="I14" s="146">
        <v>339154.00854510098</v>
      </c>
      <c r="J14" s="146">
        <v>3364872.1642628801</v>
      </c>
      <c r="K14" s="146">
        <v>7385014.1417377004</v>
      </c>
      <c r="L14" s="146">
        <v>61290.650903745904</v>
      </c>
      <c r="M14" s="146">
        <v>773204.55354459898</v>
      </c>
      <c r="N14" s="146">
        <v>13944822.3825344</v>
      </c>
      <c r="O14" s="146">
        <v>16540342.842686299</v>
      </c>
      <c r="P14" s="146">
        <v>54226442.886128299</v>
      </c>
      <c r="Q14" s="146">
        <v>182278.527899284</v>
      </c>
      <c r="R14" s="146">
        <v>3025511.99071251</v>
      </c>
      <c r="S14" s="146">
        <v>62628585.560161904</v>
      </c>
      <c r="T14" s="146">
        <v>20982177.180942599</v>
      </c>
      <c r="U14" s="146">
        <v>69256379.433977306</v>
      </c>
      <c r="V14" s="146">
        <v>3813271.18320191</v>
      </c>
      <c r="W14" s="146">
        <v>1335619.7276907801</v>
      </c>
      <c r="X14" s="146">
        <v>4491773.85345707</v>
      </c>
      <c r="Y14" s="146">
        <v>13350922.664101699</v>
      </c>
      <c r="Z14" s="146">
        <v>10421389.7447487</v>
      </c>
      <c r="AA14" s="146">
        <v>31586.596903312799</v>
      </c>
      <c r="AB14" s="146">
        <v>0</v>
      </c>
      <c r="AC14" s="146">
        <v>6330146.0716094896</v>
      </c>
      <c r="AD14" s="146">
        <v>2981501.7227491699</v>
      </c>
      <c r="AE14" s="146">
        <v>2914302.7446451802</v>
      </c>
      <c r="AF14" s="146">
        <v>0</v>
      </c>
      <c r="AG14" s="146">
        <v>0</v>
      </c>
      <c r="AH14" s="146">
        <v>0</v>
      </c>
      <c r="AI14" s="146">
        <v>0</v>
      </c>
      <c r="AJ14" s="146">
        <v>0</v>
      </c>
      <c r="AK14" s="106"/>
      <c r="AL14" s="9"/>
      <c r="AM14" s="9"/>
      <c r="AN14" s="9"/>
      <c r="AO14" s="647"/>
      <c r="AP14" s="647"/>
      <c r="AQ14" s="647"/>
      <c r="AR14" s="647"/>
      <c r="AS14" s="647"/>
      <c r="AT14" s="647"/>
      <c r="AU14" s="647"/>
    </row>
    <row r="15" spans="1:47" s="25" customFormat="1" ht="15" thickBot="1" x14ac:dyDescent="0.4">
      <c r="A15" s="170" t="s">
        <v>581</v>
      </c>
      <c r="B15" s="81"/>
      <c r="C15" s="108"/>
      <c r="D15" s="171"/>
      <c r="E15" s="171"/>
      <c r="F15" s="171"/>
      <c r="G15" s="109">
        <v>145172.17426309001</v>
      </c>
      <c r="H15" s="109">
        <v>146091.355993156</v>
      </c>
      <c r="I15" s="109">
        <v>519108.53884627798</v>
      </c>
      <c r="J15" s="109">
        <v>3579607.9503650898</v>
      </c>
      <c r="K15" s="109">
        <v>7392426.8674276602</v>
      </c>
      <c r="L15" s="109">
        <v>488413.94129070902</v>
      </c>
      <c r="M15" s="109">
        <v>2396793.9695058502</v>
      </c>
      <c r="N15" s="109">
        <v>13944822.3825344</v>
      </c>
      <c r="O15" s="109">
        <v>16543226.1358558</v>
      </c>
      <c r="P15" s="109">
        <v>54830949.1230288</v>
      </c>
      <c r="Q15" s="109">
        <v>18272508.078281999</v>
      </c>
      <c r="R15" s="109">
        <v>3760456.4153055698</v>
      </c>
      <c r="S15" s="109">
        <v>62747882.7899132</v>
      </c>
      <c r="T15" s="109">
        <v>21195470.205876201</v>
      </c>
      <c r="U15" s="109">
        <v>69256379.433977306</v>
      </c>
      <c r="V15" s="109">
        <v>47639575.4384645</v>
      </c>
      <c r="W15" s="109">
        <v>1550961.4054427799</v>
      </c>
      <c r="X15" s="109">
        <v>5227414.63702955</v>
      </c>
      <c r="Y15" s="109">
        <v>13841349.853150001</v>
      </c>
      <c r="Z15" s="109">
        <v>10421389.7447487</v>
      </c>
      <c r="AA15" s="109">
        <v>38043980.934692502</v>
      </c>
      <c r="AB15" s="109">
        <v>258351.05117580001</v>
      </c>
      <c r="AC15" s="109">
        <v>6330146.0716094896</v>
      </c>
      <c r="AD15" s="109">
        <v>2981501.7227491699</v>
      </c>
      <c r="AE15" s="109">
        <v>2914302.7446451802</v>
      </c>
      <c r="AF15" s="109">
        <v>4284607.19722737</v>
      </c>
      <c r="AG15" s="109">
        <v>0</v>
      </c>
      <c r="AH15" s="109">
        <v>0</v>
      </c>
      <c r="AI15" s="109">
        <v>0</v>
      </c>
      <c r="AJ15" s="109">
        <v>0</v>
      </c>
      <c r="AK15" s="106"/>
      <c r="AL15" s="9"/>
      <c r="AM15" s="9"/>
      <c r="AN15" s="9"/>
      <c r="AO15" s="647"/>
      <c r="AP15" s="647"/>
      <c r="AQ15" s="647"/>
      <c r="AR15" s="647"/>
      <c r="AS15" s="647"/>
      <c r="AT15" s="647"/>
      <c r="AU15" s="647"/>
    </row>
    <row r="16" spans="1:47" x14ac:dyDescent="0.35">
      <c r="A16" s="599"/>
      <c r="B16" s="599"/>
      <c r="AO16" s="647"/>
      <c r="AP16" s="647"/>
      <c r="AQ16" s="647"/>
      <c r="AR16" s="647"/>
      <c r="AS16" s="647"/>
      <c r="AT16" s="647"/>
      <c r="AU16" s="647"/>
    </row>
    <row r="17" spans="1:47" x14ac:dyDescent="0.35">
      <c r="A17" s="599"/>
      <c r="B17" s="599"/>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O17" s="647"/>
      <c r="AP17" s="647"/>
      <c r="AQ17" s="647"/>
      <c r="AR17" s="647"/>
      <c r="AS17" s="647"/>
      <c r="AT17" s="647"/>
      <c r="AU17" s="647"/>
    </row>
    <row r="18" spans="1:47" x14ac:dyDescent="0.35">
      <c r="A18" s="599"/>
      <c r="B18" s="599"/>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P18" s="25"/>
      <c r="AQ18" s="25"/>
      <c r="AR18" s="25"/>
      <c r="AS18" s="25"/>
      <c r="AT18" s="25"/>
      <c r="AU18" s="25"/>
    </row>
    <row r="19" spans="1:47" x14ac:dyDescent="0.35">
      <c r="A19" s="599"/>
      <c r="B19" s="599"/>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O19" t="s">
        <v>206</v>
      </c>
      <c r="AP19" s="25"/>
      <c r="AQ19" s="25"/>
      <c r="AR19" s="25"/>
      <c r="AS19" s="25"/>
      <c r="AT19" s="25"/>
      <c r="AU19" s="25"/>
    </row>
    <row r="20" spans="1:47" x14ac:dyDescent="0.35">
      <c r="A20" s="599"/>
      <c r="B20" s="599"/>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O20" s="50" t="s">
        <v>388</v>
      </c>
    </row>
    <row r="21" spans="1:47" x14ac:dyDescent="0.35">
      <c r="A21" s="599"/>
      <c r="B21" s="599"/>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O21" s="50" t="s">
        <v>392</v>
      </c>
    </row>
    <row r="22" spans="1:47" ht="14.5" customHeight="1" x14ac:dyDescent="0.35">
      <c r="A22" s="599"/>
      <c r="B22" s="599"/>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O22" s="254" t="s">
        <v>393</v>
      </c>
    </row>
    <row r="23" spans="1:47" x14ac:dyDescent="0.35">
      <c r="A23" s="599"/>
      <c r="B23" s="599"/>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O23" s="50" t="s">
        <v>394</v>
      </c>
    </row>
    <row r="24" spans="1:47" x14ac:dyDescent="0.35">
      <c r="A24" s="599"/>
      <c r="B24" s="599"/>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O24" s="50" t="s">
        <v>395</v>
      </c>
    </row>
    <row r="25" spans="1:47" x14ac:dyDescent="0.35">
      <c r="A25" s="599"/>
      <c r="B25" s="599"/>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O25" s="50" t="s">
        <v>396</v>
      </c>
    </row>
    <row r="26" spans="1:47" x14ac:dyDescent="0.35">
      <c r="A26" s="315"/>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O26" s="50" t="s">
        <v>391</v>
      </c>
    </row>
    <row r="27" spans="1:47" x14ac:dyDescent="0.35">
      <c r="A27" s="315"/>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O27" s="249" t="s">
        <v>387</v>
      </c>
    </row>
    <row r="28" spans="1:47" x14ac:dyDescent="0.35">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row>
    <row r="29" spans="1:47" x14ac:dyDescent="0.35">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row>
    <row r="30" spans="1:47" x14ac:dyDescent="0.3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row>
    <row r="31" spans="1:47" x14ac:dyDescent="0.3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row>
    <row r="32" spans="1:47" x14ac:dyDescent="0.35">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row>
    <row r="33" spans="2:37" x14ac:dyDescent="0.35">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row>
    <row r="34" spans="2:37" x14ac:dyDescent="0.3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row>
    <row r="35" spans="2:37" x14ac:dyDescent="0.35">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row>
    <row r="36" spans="2:37" x14ac:dyDescent="0.35">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row>
  </sheetData>
  <mergeCells count="6">
    <mergeCell ref="AO13:AU17"/>
    <mergeCell ref="AL3:AM3"/>
    <mergeCell ref="AO3:AU3"/>
    <mergeCell ref="AO4:AU4"/>
    <mergeCell ref="AO5:AU5"/>
    <mergeCell ref="AO7:AU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14</vt:i4>
      </vt:variant>
    </vt:vector>
  </HeadingPairs>
  <TitlesOfParts>
    <vt:vector size="75" baseType="lpstr">
      <vt:lpstr>Instructions</vt:lpstr>
      <vt:lpstr>Table 1_1 Programs</vt:lpstr>
      <vt:lpstr>Table 2_1 Total Annual</vt:lpstr>
      <vt:lpstr>Table 2_2 Sector Totals</vt:lpstr>
      <vt:lpstr>Sheet1</vt:lpstr>
      <vt:lpstr>Figure 2_1</vt:lpstr>
      <vt:lpstr>Table 2_3 CPAS Electric</vt:lpstr>
      <vt:lpstr>Table 2_4 CPAS Gas</vt:lpstr>
      <vt:lpstr>Table 2_5 CPAS Gas Counted</vt:lpstr>
      <vt:lpstr>Table 2_6 Gas Measure Counted</vt:lpstr>
      <vt:lpstr>Table 2_7 CPAS Total Counted</vt:lpstr>
      <vt:lpstr>Table 2_8 WAML</vt:lpstr>
      <vt:lpstr>Table 3_1 Energy by Program</vt:lpstr>
      <vt:lpstr>Table 3_2 Total Counted by Prog</vt:lpstr>
      <vt:lpstr>Table 3_3 Carryover</vt:lpstr>
      <vt:lpstr>Table 3_4 Peak KW by Program</vt:lpstr>
      <vt:lpstr>Figure 3_1 Energy by Program</vt:lpstr>
      <vt:lpstr>Table 3_5 Savings vs Goal</vt:lpstr>
      <vt:lpstr>Table 4_1 Energy by Enduse</vt:lpstr>
      <vt:lpstr>Table 4_2 Peak KW by Enduse</vt:lpstr>
      <vt:lpstr>Figure 4_1</vt:lpstr>
      <vt:lpstr>Table 4_3 Energy by EU Sector</vt:lpstr>
      <vt:lpstr>Table 4_4 Water Savings (kWh)</vt:lpstr>
      <vt:lpstr>Table 5_1 Savings &amp; Costs</vt:lpstr>
      <vt:lpstr>Table 5_2 TRC Table</vt:lpstr>
      <vt:lpstr>Table 6_1 HIM Gross-Bus</vt:lpstr>
      <vt:lpstr>Table 6_2 HIM Net-Bus</vt:lpstr>
      <vt:lpstr>Table 6_3 HIM Gross-Res</vt:lpstr>
      <vt:lpstr>Table 6_4 HIM Net-Res</vt:lpstr>
      <vt:lpstr>Table 6_5 HIM Gross-IE</vt:lpstr>
      <vt:lpstr>Table6_6 HIM Net-IE</vt:lpstr>
      <vt:lpstr>Appendix A-1 CPAS Electric</vt:lpstr>
      <vt:lpstr>Appendix A-2 CPAS Gas</vt:lpstr>
      <vt:lpstr>Appendix A-3 Gas MeasureCounted</vt:lpstr>
      <vt:lpstr>Appendix A-4 CPAS Total Count</vt:lpstr>
      <vt:lpstr>Appendix A-5 WAML</vt:lpstr>
      <vt:lpstr>Appendix A-6 Energy by Program</vt:lpstr>
      <vt:lpstr>Appendix A-7 Energy Total Count</vt:lpstr>
      <vt:lpstr>Appendix A-8 Peak KW by Program</vt:lpstr>
      <vt:lpstr>Appendix A-9 Savings vs Goal</vt:lpstr>
      <vt:lpstr>Appendix A-10 Savings &amp; Cost</vt:lpstr>
      <vt:lpstr>Appendix A-11 TRC </vt:lpstr>
      <vt:lpstr>Therms by Program (all gas)</vt:lpstr>
      <vt:lpstr>CPAS Total (all electric+gas)</vt:lpstr>
      <vt:lpstr>CPAS Electric Total (+historic)</vt:lpstr>
      <vt:lpstr>Program CPAS Gas (detail count)</vt:lpstr>
      <vt:lpstr>Measure CPAS Counted Gas</vt:lpstr>
      <vt:lpstr>WAML Input</vt:lpstr>
      <vt:lpstr>Carryover-All kWh</vt:lpstr>
      <vt:lpstr>Carryover-Peak KW</vt:lpstr>
      <vt:lpstr>Table 3_1</vt:lpstr>
      <vt:lpstr>Figure 4_2</vt:lpstr>
      <vt:lpstr>Table 5_1</vt:lpstr>
      <vt:lpstr>Figure 5_1</vt:lpstr>
      <vt:lpstr>Table 5_2</vt:lpstr>
      <vt:lpstr>Table 5_3</vt:lpstr>
      <vt:lpstr>Table 5_4</vt:lpstr>
      <vt:lpstr>Table 5_5</vt:lpstr>
      <vt:lpstr>Table 5_6</vt:lpstr>
      <vt:lpstr>Graphics</vt:lpstr>
      <vt:lpstr>CPAS Reference</vt:lpstr>
      <vt:lpstr>'Table 2_4 CPAS Gas'!_Hlk20478577</vt:lpstr>
      <vt:lpstr>'Table 2_4 CPAS Gas'!_Hlk33499609</vt:lpstr>
      <vt:lpstr>'Table 2_3 CPAS Electric'!_Hlk33501711</vt:lpstr>
      <vt:lpstr>'Table 2_3 CPAS Electric'!_Hlk33501890</vt:lpstr>
      <vt:lpstr>'Table 2_4 CPAS Gas'!_Hlk526758019</vt:lpstr>
      <vt:lpstr>'Table 5_6'!_Ref29811657</vt:lpstr>
      <vt:lpstr>'Table 3_1'!_Ref482008337</vt:lpstr>
      <vt:lpstr>'Table 5_6'!_Toc29811883</vt:lpstr>
      <vt:lpstr>Graphics!_Toc398541818</vt:lpstr>
      <vt:lpstr>'Table 5_1'!_Toc398546655</vt:lpstr>
      <vt:lpstr>'Table 5_2'!_Toc521082153</vt:lpstr>
      <vt:lpstr>'Table 5_4'!_Toc521082154</vt:lpstr>
      <vt:lpstr>'Table 5_5'!_Toc521082155</vt:lpstr>
      <vt:lpstr>Therm_Conversion_Rate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Carly Olig</dc:creator>
  <cp:lastModifiedBy>CJ Consulting</cp:lastModifiedBy>
  <cp:lastPrinted>2018-08-05T01:49:18Z</cp:lastPrinted>
  <dcterms:created xsi:type="dcterms:W3CDTF">2018-05-24T20:30:02Z</dcterms:created>
  <dcterms:modified xsi:type="dcterms:W3CDTF">2022-05-04T19:26:32Z</dcterms:modified>
</cp:coreProperties>
</file>