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2020/October Meetings/Oct 26-27 Meetings/"/>
    </mc:Choice>
  </mc:AlternateContent>
  <xr:revisionPtr revIDLastSave="0" documentId="8_{C5340B17-B714-4258-BEB8-8525291B5173}" xr6:coauthVersionLast="45" xr6:coauthVersionMax="45" xr10:uidLastSave="{00000000-0000-0000-0000-000000000000}"/>
  <bookViews>
    <workbookView xWindow="-110" yWindow="-110" windowWidth="19420" windowHeight="10420" xr2:uid="{643526D3-1443-43F6-9799-A9BAE10AE26E}"/>
  </bookViews>
  <sheets>
    <sheet name="SAG TEMPLATE GAS" sheetId="1" r:id="rId1"/>
    <sheet name="SAG TEMPLATE ELECTRIC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sal2" localSheetId="1" hidden="1">{"SALARIOS",#N/A,FALSE,"Hoja3";"SUELDOS EMPLEADOS",#N/A,FALSE,"Hoja4";"SUELDOS EJECUTIVOS",#N/A,FALSE,"Hoja5"}</definedName>
    <definedName name="_____sal2" hidden="1">{"SALARIOS",#N/A,FALSE,"Hoja3";"SUELDOS EMPLEADOS",#N/A,FALSE,"Hoja4";"SUELDOS EJECUTIVOS",#N/A,FALSE,"Hoja5"}</definedName>
    <definedName name="____sal2" localSheetId="1" hidden="1">{"SALARIOS",#N/A,FALSE,"Hoja3";"SUELDOS EMPLEADOS",#N/A,FALSE,"Hoja4";"SUELDOS EJECUTIVOS",#N/A,FALSE,"Hoja5"}</definedName>
    <definedName name="____sal2" hidden="1">{"SALARIOS",#N/A,FALSE,"Hoja3";"SUELDOS EMPLEADOS",#N/A,FALSE,"Hoja4";"SUELDOS EJECUTIVOS",#N/A,FALSE,"Hoja5"}</definedName>
    <definedName name="___sal2" localSheetId="1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123Graph_A" hidden="1">'[1]Func. Plt. RRF - With Earnings'!#REF!</definedName>
    <definedName name="__123Graph_C" hidden="1">'[1]Func. Plt. RRF - With Earnings'!#REF!</definedName>
    <definedName name="__123Graph_D" hidden="1">'[1]Func. Plt. RRF - With Earnings'!#REF!</definedName>
    <definedName name="__123Graph_E" hidden="1">'[1]Func. Plt. RRF - With Earnings'!#REF!</definedName>
    <definedName name="__123Graph_F" hidden="1">'[1]Func. Plt. RRF - With Earnings'!#REF!</definedName>
    <definedName name="__IntlFixup" hidden="1">TRUE</definedName>
    <definedName name="__sal2" localSheetId="1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1_123Graph_AEND" hidden="1">#REF!</definedName>
    <definedName name="_2_123Graph_XEND" hidden="1">#REF!</definedName>
    <definedName name="_bdm.FastTrackBookmark.10_4_2004_9_40_31_AM.edm" hidden="1">'[2]Adjusted Exp &amp; Rate Base'!#REF!</definedName>
    <definedName name="_bdm.FastTrackBookmark.9_15_2004_3_08_01_PM.edm" hidden="1">'[3]Stmt H'!#REF!</definedName>
    <definedName name="_bdm.FastTrackBookmark.9_15_2004_3_17_28_PM.edm" hidden="1">'[4]WACC &amp; IT'!#REF!</definedName>
    <definedName name="_bdm.FastTrackBookmark.9_15_2004_4_15_33_PM.edm" hidden="1">'[3]Stmt H'!#REF!</definedName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dfa" localSheetId="1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fa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adsfas" hidden="1">#REF!</definedName>
    <definedName name="aesreport2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nnual_report2" localSheetId="1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S2DocOpenMode" hidden="1">"AS2DocumentEdit"</definedName>
    <definedName name="calculations2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finance2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lujo2" localSheetId="1" hidden="1">{"FLUJO DE CAJA",#N/A,FALSE,"Hoja1";"ANEXOS FLUJO",#N/A,FALSE,"Hoja1"}</definedName>
    <definedName name="flujo2" hidden="1">{"FLUJO DE CAJA",#N/A,FALSE,"Hoja1";"ANEXOS FLUJO",#N/A,FALSE,"Hoja1"}</definedName>
    <definedName name="ganacias2" localSheetId="1" hidden="1">{"GAN.Y PERD.RESUMIDO",#N/A,FALSE,"Hoja1";"GAN.Y PERD.DETALLADO",#N/A,FALSE,"Hoja1"}</definedName>
    <definedName name="ganacias2" hidden="1">{"GAN.Y PERD.RESUMIDO",#N/A,FALSE,"Hoja1";"GAN.Y PERD.DETALLADO",#N/A,FALSE,"Hoja1"}</definedName>
    <definedName name="hh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inputs" localSheetId="1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jj" localSheetId="1" hidden="1">{"Portrait",#N/A,FALSE,"BOILER";"boiler_1",#N/A,FALSE,"BOILER";"boiler_2",#N/A,FALSE,"BOILER";"boiler_3",#N/A,FALSE,"BOILER";"results",#N/A,FALSE,"BOILER"}</definedName>
    <definedName name="jj" hidden="1">{"Portrait",#N/A,FALSE,"BOILER";"boiler_1",#N/A,FALSE,"BOILER";"boiler_2",#N/A,FALSE,"BOILER";"boiler_3",#N/A,FALSE,"BOILER";"results",#N/A,FALSE,"BOILER"}</definedName>
    <definedName name="old_1" hidden="1">[5]old!$V$5</definedName>
    <definedName name="print99" localSheetId="1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report99" localSheetId="1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sadf4" localSheetId="1" hidden="1">{"Portrait",#N/A,FALSE,"BOILER";"boiler_1",#N/A,FALSE,"BOILER";"boiler_2",#N/A,FALSE,"BOILER";"boiler_3",#N/A,FALSE,"BOILER";"results",#N/A,FALSE,"BOILER"}</definedName>
    <definedName name="sadf4" hidden="1">{"Portrait",#N/A,FALSE,"BOILER";"boiler_1",#N/A,FALSE,"BOILER";"boiler_2",#N/A,FALSE,"BOILER";"boiler_3",#N/A,FALSE,"BOILER";"results",#N/A,FALSE,"BOILER"}</definedName>
    <definedName name="saraaksdf" localSheetId="1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araaksdf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TextRefCopyRangeCount" hidden="1">5</definedName>
    <definedName name="w" localSheetId="1" hidden="1">{"Rep 1",#N/A,FALSE,"Reports";"Rep 2",#N/A,FALSE,"Reports";"Rep 3",#N/A,FALSE,"Reports";"Rep 4",#N/A,FALSE,"Reports"}</definedName>
    <definedName name="w" hidden="1">{"Rep 1",#N/A,FALSE,"Reports";"Rep 2",#N/A,FALSE,"Reports";"Rep 3",#N/A,FALSE,"Reports";"Rep 4",#N/A,FALSE,"Reports"}</definedName>
    <definedName name="wkjetghjkwrh" localSheetId="1" hidden="1">{"Portrait",#N/A,FALSE,"BOILER";"boiler_1",#N/A,FALSE,"BOILER";"boiler_2",#N/A,FALSE,"BOILER";"boiler_3",#N/A,FALSE,"BOILER";"results",#N/A,FALSE,"BOILER"}</definedName>
    <definedName name="wkjetghjkwrh" hidden="1">{"Portrait",#N/A,FALSE,"BOILER";"boiler_1",#N/A,FALSE,"BOILER";"boiler_2",#N/A,FALSE,"BOILER";"boiler_3",#N/A,FALSE,"BOILER";"results",#N/A,FALSE,"BOILER"}</definedName>
    <definedName name="wrn.AESreport.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1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ST._.ALLOC._.STUDY._.1997._.CLFP." localSheetId="1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COST._.ALLOC._.STUDY._.1997._.CLFP." hidden="1">{#N/A,#N/A,TRUE,"CUSTOMER INFORMATION";#N/A,#N/A,TRUE,"ALLOCATION FACTOR";#N/A,#N/A,TRUE,"GROSS DISTRIBUTION PLANT";#N/A,#N/A,TRUE,"GROSS CUSTOMER PLANT";#N/A,#N/A,TRUE,"PLANT ALLOCATION SUMMARY";#N/A,#N/A,TRUE,"EXPENSE DISTRIBUTION O&amp;M";#N/A,#N/A,TRUE,"EXPENSE CUST OP AND A&amp;G";#N/A,#N/A,TRUE,"EXPENSE DEPR AND TAXES";#N/A,#N/A,TRUE,"EXPENSE OPER - TRANSPORT";#N/A,#N/A,TRUE,"FED INCOME TAX DEDUCT";#N/A,#N/A,TRUE,"FED INCOME TAX CALC";#N/A,#N/A,TRUE,"CASH WORKING CAPITAL";#N/A,#N/A,TRUE,"RATE BASE ALLOCATION";#N/A,#N/A,TRUE,"NET EARNINGS &amp; ROR";#N/A,#N/A,TRUE,"EARN_REV_FRANCHISE_CWC CHANGES";#N/A,#N/A,TRUE,"EXPENSE DEPR AND TAXES (2)";#N/A,#N/A,TRUE,"EXPENSE OPER - TRANSPORT (2)";#N/A,#N/A,TRUE,"FED INCOME TAX DEDUCT (2)";#N/A,#N/A,TRUE,"FED INCOME TAX CALC (2)";#N/A,#N/A,TRUE,"CASH WORKING CAPITAL (2)";#N/A,#N/A,TRUE,"RATE BASE ALLOCATION (2)";#N/A,#N/A,TRUE,"NET EARNINGS &amp; ROR (2)";#N/A,#N/A,TRUE,"PROPOSED INCREASES &amp; ROR";#N/A,#N/A,TRUE,"PROPOSED INCREASES &amp; ROR (2)"}</definedName>
    <definedName name="wrn.DATA._.INPUTS." localSheetId="1" hidden="1">{#N/A,#N/A,TRUE,"DATA INPUTS"}</definedName>
    <definedName name="wrn.DATA._.INPUTS." hidden="1">{#N/A,#N/A,TRUE,"DATA INPUTS"}</definedName>
    <definedName name="wrn.Finance.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1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1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Hardcopy." localSheetId="1" hidden="1">{"Portrait",#N/A,FALSE,"BOILER";"boiler_1",#N/A,FALSE,"BOILER";"boiler_2",#N/A,FALSE,"BOILER";"boiler_3",#N/A,FALSE,"BOILER";"results",#N/A,FALSE,"BOILER"}</definedName>
    <definedName name="wrn.Hardcopy." hidden="1">{"Portrait",#N/A,FALSE,"BOILER";"boiler_1",#N/A,FALSE,"BOILER";"boiler_2",#N/A,FALSE,"BOILER";"boiler_3",#N/A,FALSE,"BOILER";"results",#N/A,FALSE,"BOILER"}</definedName>
    <definedName name="wrn.Inputs." localSheetId="1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Other._.Schedules." localSheetId="1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Other._.Schedules." hidden="1">{"Schedule 1",#N/A,FALSE,"Riders";"Schedule 2",#N/A,FALSE,"Riders";"Schedule 3",#N/A,FALSE,"Capital Structures";"Electric Rate Base",#N/A,FALSE,"Electric";"Electric Earnings",#N/A,FALSE,"Electric";"Schedule 7",#N/A,FALSE,"Gas";"Schedule 8",#N/A,FALSE,"Gas";"Schedule 10",#N/A,FALSE,"Capital Structures";"Schedule 11",#N/A,FALSE,"Capital Structures";"Schedule 23",#N/A,FALSE,"CWC";"Schedule 47",#N/A,FALSE,"Electric";"Schedule 48",#N/A,FALSE,"Electric"}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1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1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1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1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AK1." localSheetId="1" hidden="1">{"RAK-1, Schedule 1",#N/A,FALSE,"Electric";"RAK-1, Schedule 2",#N/A,FALSE,"Electric";"RAK-1, Schedule 4",#N/A,FALSE,"Electric"}</definedName>
    <definedName name="wrn.RAK1." hidden="1">{"RAK-1, Schedule 1",#N/A,FALSE,"Electric";"RAK-1, Schedule 2",#N/A,FALSE,"Electric";"RAK-1, Schedule 4",#N/A,FALSE,"Electric"}</definedName>
    <definedName name="wrn.RAK2." localSheetId="1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AK2." hidden="1">{"RAK-2, Schedule 1A",#N/A,FALSE,"Electric";"RAK-2, Schedule 1B",#N/A,FALSE,"Electric";"RAK-2, Schedule 1C",#N/A,FALSE,"Electric";"RAK-2, Schedule 1D",#N/A,FALSE,"Electric";"RAK-2, Schedule 2A",#N/A,FALSE,"Electric";"RAK-2, Schedule 2B",#N/A,FALSE,"Electric";"RAK-2, Schedule 2C",#N/A,FALSE,"Electric";"RAK-2, Schedule 2D",#N/A,FALSE,"Electric";"RAK-2, Schedule 3A",#N/A,FALSE,"Electric";"RAK-2, Schedule 3B",#N/A,FALSE,"Electric";"RAK-2, Schedule 3C",#N/A,FALSE,"Electric";"RAK-2, Schedule 3D",#N/A,FALSE,"Electric";"RAK-2, Schedule 4A",#N/A,FALSE,"Electric";"RAK-2, Schedule 4B",#N/A,FALSE,"Electric";"RAK-2, Schedule 4C",#N/A,FALSE,"Electric";"RAK-2, Schedule 4D",#N/A,FALSE,"Electric"}</definedName>
    <definedName name="wrn.Report." localSheetId="1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evReq." localSheetId="1" hidden="1">{#N/A,#N/A,FALSE,"Revenue Requirements";#N/A,#N/A,FALSE,"Capital Structure";#N/A,#N/A,FALSE,"Cost of Debt";#N/A,#N/A,FALSE,"Electric";#N/A,#N/A,FALSE,"Gas";#N/A,#N/A,FALSE,"CWC";#N/A,#N/A,FALSE,"Income Taxes"}</definedName>
    <definedName name="wrn.RevReq." hidden="1">{#N/A,#N/A,FALSE,"Revenue Requirements";#N/A,#N/A,FALSE,"Capital Structure";#N/A,#N/A,FALSE,"Cost of Debt";#N/A,#N/A,FALSE,"Electric";#N/A,#N/A,FALSE,"Gas";#N/A,#N/A,FALSE,"CWC";#N/A,#N/A,FALSE,"Income Taxes"}</definedName>
    <definedName name="wrn.SALARIOS._.PRESUPUESTO." localSheetId="1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chedule._.4." localSheetId="1" hidden="1">{"ERB1",#N/A,FALSE,"Electric";"ERB2",#N/A,FALSE,"Electric";"ERB3",#N/A,FALSE,"Electric";"ERB4",#N/A,FALSE,"Electric";"ERB5",#N/A,FALSE,"Electric"}</definedName>
    <definedName name="wrn.Schedule._.4." hidden="1">{"ERB1",#N/A,FALSE,"Electric";"ERB2",#N/A,FALSE,"Electric";"ERB3",#N/A,FALSE,"Electric";"ERB4",#N/A,FALSE,"Electric";"ERB5",#N/A,FALSE,"Electric"}</definedName>
    <definedName name="wrn.Schedule._.5." localSheetId="1" hidden="1">{"EE1",#N/A,FALSE,"Electric";"EE2",#N/A,FALSE,"Electric";"EE3",#N/A,FALSE,"Electric";"EE4",#N/A,FALSE,"Electric";"EE5",#N/A,FALSE,"Electric"}</definedName>
    <definedName name="wrn.Schedule._.5." hidden="1">{"EE1",#N/A,FALSE,"Electric";"EE2",#N/A,FALSE,"Electric";"EE3",#N/A,FALSE,"Electric";"EE4",#N/A,FALSE,"Electric";"EE5",#N/A,FALSE,"Electric"}</definedName>
    <definedName name="wrn.Summary." localSheetId="1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wrn.Summary." hidden="1">{"View No.1","1. DIESELS - NO DEBT - RESIDUAL VALUE",TRUE,"Proforma";"View No.2","2. DIESELS - 50% DEBT - RESIDUAL VALUE",TRUE,"Proforma";"View No.2","3. DIESELS - 70% DEBT - RESIDUAL VALUE",TRUE,"Proforma";"View No.2","4. NEW GT -  NO DEBT - RESIDUAL VALUE",TRUE,"Proforma";"View No.2","5. NEW GT - 50% DEBT - RESIDUAL VALUE",TRUE,"Proforma";"View No.2","6. NEW GT - 70% DEBT - RESIDUAL VALUE",TRUE,"Proforma";"View No.2","7. USED GT - NO DEBT - NO RESIDUAL VALUE",TRUE,"Proforma"}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2Row" hidden="1">[6]XREF!#REF!</definedName>
    <definedName name="XRefCopy3" hidden="1">#REF!</definedName>
    <definedName name="XRefCopy3Row" hidden="1">[6]XREF!#REF!</definedName>
    <definedName name="XRefCopy4Row" hidden="1">#REF!</definedName>
    <definedName name="XRefCopy5" hidden="1">'[7]$ 01Final'!#REF!</definedName>
    <definedName name="XRefCopy5Row" hidden="1">#REF!</definedName>
    <definedName name="XRefCopyRangeCount" hidden="1">5</definedName>
    <definedName name="XRefPaste1" hidden="1">#REF!</definedName>
    <definedName name="XRefPaste1Row" hidden="1">#REF!</definedName>
    <definedName name="XRefPasteRangeCount" hidden="1">1</definedName>
    <definedName name="xx" localSheetId="1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x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z" localSheetId="1" hidden="1">{"Portrait",#N/A,FALSE,"BOILER";"boiler_1",#N/A,FALSE,"BOILER";"boiler_2",#N/A,FALSE,"BOILER";"boiler_3",#N/A,FALSE,"BOILER";"results",#N/A,FALSE,"BOILER"}</definedName>
    <definedName name="z" hidden="1">{"Portrait",#N/A,FALSE,"BOILER";"boiler_1",#N/A,FALSE,"BOILER";"boiler_2",#N/A,FALSE,"BOILER";"boiler_3",#N/A,FALSE,"BOILER";"results",#N/A,FALSE,"BOILER"}</definedName>
    <definedName name="Z_0B113C9C_A1A9_11D3_A311_0008C739212F_.wvu.PrintArea" hidden="1">#REF!</definedName>
    <definedName name="Z_1C03E4A5_0E99_11D5_896C_00008646D7BA_.wvu.Rows" hidden="1">[8]Debt!#REF!</definedName>
    <definedName name="Z_74BB7D31_A24A_11D3_95F1_000000000000_.wvu.PrintArea" hidden="1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G23" i="2"/>
  <c r="G20" i="2"/>
  <c r="G19" i="2"/>
  <c r="G26" i="1"/>
  <c r="G25" i="1"/>
  <c r="G24" i="1"/>
  <c r="G20" i="1"/>
  <c r="G17" i="1"/>
  <c r="G16" i="1"/>
  <c r="G8" i="1"/>
  <c r="G30" i="2" l="1"/>
  <c r="G24" i="2"/>
  <c r="G28" i="2"/>
  <c r="G9" i="2"/>
  <c r="G8" i="2" s="1"/>
  <c r="G11" i="2" l="1"/>
  <c r="G10" i="2" l="1"/>
  <c r="C27" i="1" l="1"/>
  <c r="D27" i="1"/>
  <c r="F27" i="1" l="1"/>
  <c r="E27" i="1"/>
  <c r="G22" i="1" l="1"/>
  <c r="G27" i="1" l="1"/>
  <c r="C31" i="2" l="1"/>
  <c r="E31" i="2" l="1"/>
  <c r="F31" i="2"/>
  <c r="D31" i="2" l="1"/>
  <c r="G26" i="2"/>
  <c r="G31" i="2" l="1"/>
  <c r="G13" i="2" l="1"/>
  <c r="G12" i="2" l="1"/>
  <c r="E9" i="1"/>
  <c r="D9" i="1"/>
  <c r="F9" i="1"/>
  <c r="G10" i="1" l="1"/>
  <c r="G9" i="1" s="1"/>
  <c r="C9" i="1"/>
  <c r="E21" i="1" l="1"/>
  <c r="F21" i="1" l="1"/>
  <c r="D21" i="1"/>
  <c r="E25" i="2"/>
  <c r="G19" i="1"/>
  <c r="C21" i="1"/>
  <c r="G28" i="1"/>
  <c r="G18" i="1"/>
  <c r="H18" i="1" s="1"/>
  <c r="H19" i="1" l="1"/>
  <c r="G21" i="2"/>
  <c r="C25" i="2"/>
  <c r="H28" i="1"/>
  <c r="H25" i="1"/>
  <c r="H24" i="1"/>
  <c r="H16" i="1"/>
  <c r="H17" i="1"/>
  <c r="H20" i="1"/>
  <c r="H26" i="1"/>
  <c r="H22" i="1"/>
  <c r="H27" i="1"/>
  <c r="H23" i="1"/>
  <c r="G32" i="2"/>
  <c r="F25" i="2"/>
  <c r="G21" i="1"/>
  <c r="H21" i="1" s="1"/>
  <c r="G22" i="2"/>
  <c r="D25" i="2"/>
  <c r="H32" i="2" l="1"/>
  <c r="H23" i="2"/>
  <c r="H29" i="2"/>
  <c r="H19" i="2"/>
  <c r="H20" i="2"/>
  <c r="H24" i="2"/>
  <c r="H28" i="2"/>
  <c r="H30" i="2"/>
  <c r="H26" i="2"/>
  <c r="H31" i="2"/>
  <c r="H27" i="2"/>
  <c r="G25" i="2"/>
  <c r="H25" i="2" s="1"/>
  <c r="H22" i="2"/>
  <c r="H21" i="2"/>
</calcChain>
</file>

<file path=xl/sharedStrings.xml><?xml version="1.0" encoding="utf-8"?>
<sst xmlns="http://schemas.openxmlformats.org/spreadsheetml/2006/main" count="580" uniqueCount="133">
  <si>
    <t>Ameren Illinois Preliminary 2022-2025 Portfolio Summary Table - Gas Utility Template</t>
  </si>
  <si>
    <t>Ameren Illinois Preliminary Savings Table 1</t>
  </si>
  <si>
    <t>Savings</t>
  </si>
  <si>
    <t>Total 
(2022-2025)</t>
  </si>
  <si>
    <t>Unmodified Statutory Savings Goal (% of sales in 2009)</t>
  </si>
  <si>
    <t>Unmodified Statutory Savings Goal (Therms)</t>
  </si>
  <si>
    <t>Utility Preliminary Savings Goal (Therms) (%)</t>
  </si>
  <si>
    <t>Utility Preliminary Savings Goal (Therms)</t>
  </si>
  <si>
    <t>2022-2025 Program Summary</t>
  </si>
  <si>
    <t>% of Total Portfolio Budget
(2022-2025)</t>
  </si>
  <si>
    <t>Planning Budget</t>
  </si>
  <si>
    <t>Add planning budget for each year and in total</t>
  </si>
  <si>
    <t>Program Costs by Sector</t>
  </si>
  <si>
    <t>C&amp;I Programs (Private Sector)</t>
  </si>
  <si>
    <t>Public Sector Programs</t>
  </si>
  <si>
    <t>Residential Programs (Non-Income Qualified)</t>
  </si>
  <si>
    <t>Residential Programs (Income Qualified)</t>
  </si>
  <si>
    <t>Market Transformation Programs</t>
  </si>
  <si>
    <t>Total Ameren Illinois Program Costs</t>
  </si>
  <si>
    <t>Research &amp; Development (Emerging Technologies or Breakthrough Equipment and Devices)</t>
  </si>
  <si>
    <t>Gas Conversions</t>
  </si>
  <si>
    <t>Evaluation Costs</t>
  </si>
  <si>
    <t>Marketing Costs (including Education and Outreach, not including program-specific costs for education or outreach programs)</t>
  </si>
  <si>
    <t>Portfolio Administrative Costs</t>
  </si>
  <si>
    <t>Total Ameren Illinois Portfolio-Level Costs</t>
  </si>
  <si>
    <t>Total Ameren Illinois Program and Portfolio-Level Section 8-103B/8-103 (EEPS) Costs</t>
  </si>
  <si>
    <t>Residential - Income Qualified Budget Breakdown</t>
  </si>
  <si>
    <t>% of IQ budget compared to residential portfolio</t>
  </si>
  <si>
    <t>% of IQ budget compared to total portfolio</t>
  </si>
  <si>
    <t>% of IQ budget for whole building retrofit (or building envelope) initiatives</t>
  </si>
  <si>
    <t>Planned IQ budget dollars for whole building retrofit (or building envelope) initiatives</t>
  </si>
  <si>
    <t>Planned IQ budget dollars planned for IHWAP-braided program</t>
  </si>
  <si>
    <t>Planned IQ budget dollars planned for non-IHWAP IQ utility weatherization</t>
  </si>
  <si>
    <t>Residential - Non-Income Qualified Budget Breakdown</t>
  </si>
  <si>
    <t>% of residential budget for whole building retrofit (or building envelope) initiatives</t>
  </si>
  <si>
    <t>Total reflects the effects of converting gas savings.</t>
  </si>
  <si>
    <t>2022 Calendar Year</t>
  </si>
  <si>
    <t>2023 Calendar Year</t>
  </si>
  <si>
    <t>2024 Calendar Year</t>
  </si>
  <si>
    <t>2025 Calendar Year</t>
  </si>
  <si>
    <t>2022-2025 Preliminary Portfolio Breakdown - by Program or Initiative</t>
  </si>
  <si>
    <t>Budget (in millions $)</t>
  </si>
  <si>
    <t>Savings - First Year Therms</t>
  </si>
  <si>
    <t>Cost per therm - First Year</t>
  </si>
  <si>
    <t>Savings - Lifetime Therms</t>
  </si>
  <si>
    <t>Cost per therm - Lifetime</t>
  </si>
  <si>
    <t>Commercial &amp; Industrial (C&amp;I) Programs</t>
  </si>
  <si>
    <t>Brief Description</t>
  </si>
  <si>
    <t>Joint Program (list utility)</t>
  </si>
  <si>
    <t>TRC Benefits</t>
  </si>
  <si>
    <t>TRC Costs</t>
  </si>
  <si>
    <t>TRC (Benefit / Cost Ratio)</t>
  </si>
  <si>
    <t>Total Program Incentive Budget (2022-2025)</t>
  </si>
  <si>
    <t>Total Program Non-Incentive Budget 
(2022-2025)</t>
  </si>
  <si>
    <t>Total Program Budget (2022-2025)</t>
  </si>
  <si>
    <t>Total Program Savings 
(2022-2025)</t>
  </si>
  <si>
    <t>Weighted Average Measure Life 
(2022-2025)</t>
  </si>
  <si>
    <t>Budget</t>
  </si>
  <si>
    <t>Savings - First Year</t>
  </si>
  <si>
    <t>Savings - Lifetime</t>
  </si>
  <si>
    <t>Cost per therm 
- First Year</t>
  </si>
  <si>
    <t>Standard</t>
  </si>
  <si>
    <t>Non-residential prescriptive incentive program, also including small business direct install, midstream lighting, and online store components</t>
  </si>
  <si>
    <t>N/A</t>
  </si>
  <si>
    <t>Custom</t>
  </si>
  <si>
    <t>Non-residential custom incentive program providing incentives for more complex non-residential projects</t>
  </si>
  <si>
    <t>Retro-Commissioning</t>
  </si>
  <si>
    <t>Non-residential retro-commissioning program including compressed air and industrial refrigeration components in addition to more traditional whole-building RCx measures</t>
  </si>
  <si>
    <t>Statewide Midstream Food Service</t>
  </si>
  <si>
    <t xml:space="preserve">The Statewide Midstream Commercial Food Service (CFS) program is a joint utility effort between AIC, ComEd, Nicor, and PG/NS using a common implementer. The effort will provide incentives for electric and gas CFS measures (e.g. dishwasher, fryer, holding cabinet, ice maker, etc.) through a midstream delivery method. </t>
  </si>
  <si>
    <t>Yes, ComEd, Nicor, and PG/NS</t>
  </si>
  <si>
    <t>C&amp;I Programs Subtotal</t>
  </si>
  <si>
    <t>Residential (non-IQ) Programs</t>
  </si>
  <si>
    <t>HVAC</t>
  </si>
  <si>
    <t>HVAC program offering instant or mail-in rebates on energy efficient heating and cooling equipment</t>
  </si>
  <si>
    <t>Multifamily</t>
  </si>
  <si>
    <t>Market-rate multifamily program providing direct install measures</t>
  </si>
  <si>
    <t>Non-IQ Direct Distribution Efficient Products</t>
  </si>
  <si>
    <t>Program providing energy efficiency kits through a variety of channels (K-12 education, , kits distributed at community events)</t>
  </si>
  <si>
    <t>Retail Products</t>
  </si>
  <si>
    <t>Residential efficient products, including upstream lighting and advanced thermostat and appliance rebates</t>
  </si>
  <si>
    <t>Residential efficient products platform providing incentives for high efficiency appliances, lighting, electronics, and smart technologies.</t>
  </si>
  <si>
    <t>Public Housing</t>
  </si>
  <si>
    <t>Public housing program providing energy efficiency measures to public housing facilities</t>
  </si>
  <si>
    <t>Total Residential (non-IQ) Subtotal</t>
  </si>
  <si>
    <t>Residential Income Qualified Programs</t>
  </si>
  <si>
    <t>CAA</t>
  </si>
  <si>
    <t>Whole-building low income program, including direct install and shell measures, delivered through Community Action Agencies (CAAs)</t>
  </si>
  <si>
    <t>Moderate Income</t>
  </si>
  <si>
    <t>Whole-building low-to-moderate income program, including direct install and shell measures for single family homes</t>
  </si>
  <si>
    <t>Whole-building low-to-moderate income program, including direct install and shell measures for multifamily facilities</t>
  </si>
  <si>
    <t>IQ Retail Products</t>
  </si>
  <si>
    <t>Residential efficient products for low-to-moderate income customers, including upstream lighting and advanced thermostat and appliance rebates</t>
  </si>
  <si>
    <t>Smart Savers</t>
  </si>
  <si>
    <t>Program directly providing advanced thermostats to low-income customers</t>
  </si>
  <si>
    <t>IQ Direct Distribution Efficient Products</t>
  </si>
  <si>
    <t>Program providing energy efficiency kits to low-to-moderate income customers through a variety of channels (K-12 education, kits distributed at community events)</t>
  </si>
  <si>
    <t>Total Residential IQ Subtotal</t>
  </si>
  <si>
    <t>Total Residential Programs</t>
  </si>
  <si>
    <r>
      <t xml:space="preserve">Total Program Savings 
(2022-2025)
</t>
    </r>
    <r>
      <rPr>
        <b/>
        <i/>
        <sz val="11"/>
        <rFont val="Calibri"/>
        <family val="2"/>
        <scheme val="minor"/>
      </rPr>
      <t>if applicable</t>
    </r>
  </si>
  <si>
    <r>
      <t xml:space="preserve">Weighted Average Measure Life 
(2022-2025)
</t>
    </r>
    <r>
      <rPr>
        <b/>
        <i/>
        <sz val="11"/>
        <rFont val="Calibri"/>
        <family val="2"/>
        <scheme val="minor"/>
      </rPr>
      <t>if applicable</t>
    </r>
  </si>
  <si>
    <t>Market Transformation</t>
  </si>
  <si>
    <t>Breakthrough Equipment &amp; Devices</t>
  </si>
  <si>
    <t>Portfolio Administration</t>
  </si>
  <si>
    <t>Evaluation</t>
  </si>
  <si>
    <t>Marketing</t>
  </si>
  <si>
    <t>Overall Total Ameren Illinois Portfolio</t>
  </si>
  <si>
    <t>Ameren Illinois Preliminary 2022-2025 Portfolio Summary Table - Electric Utility Template</t>
  </si>
  <si>
    <t>Unmodified Statutory Savings CPAS Goal (%)</t>
  </si>
  <si>
    <t>Unmodified Savings CPAS Goal (kWh)</t>
  </si>
  <si>
    <t>Utility Portfolio CPAS Goal (%)</t>
  </si>
  <si>
    <t>Utility Portfolio CPAS Goal (kWh)</t>
  </si>
  <si>
    <t>Utility Preliminary Savings CPAS (kWh) (%)</t>
  </si>
  <si>
    <t>Utility Preliminary Savings CPAS (kWh)</t>
  </si>
  <si>
    <t>% of Total Portfolio Budget (2022-2025)</t>
  </si>
  <si>
    <t>Third Party Programs (Ameren Illinois and ComEd)</t>
  </si>
  <si>
    <t>Planned IQ budget dollars planned for IHWAP-braided program weatherization</t>
  </si>
  <si>
    <t>First Year Savings (kWh)</t>
  </si>
  <si>
    <t>Streetlighting</t>
  </si>
  <si>
    <t>Program incentivizing municipalities to upgrade municipality- or AIC-owned streetlighting to LED technology</t>
  </si>
  <si>
    <t>Program providing energy efficiency kits through a variety of channels (K-12 education, kits distributed at community events)</t>
  </si>
  <si>
    <t>Income Qualified Multifamily Heat Pumps</t>
  </si>
  <si>
    <t>Income Qualified multifamily program providing the replacement of electric resistence baseboard heating systems with high-efficiency heat pumps.</t>
  </si>
  <si>
    <t>Third Party Programs (Section 8-103B)</t>
  </si>
  <si>
    <t>Voltage Optimization</t>
  </si>
  <si>
    <t>Energy efficiency technology implemented by AIC at the distribution substation or circuit level that optimizes voltage levels along distribution circuits to reduce energy usage</t>
  </si>
  <si>
    <t>BTU Conversion for Alternate Fuels</t>
  </si>
  <si>
    <t>Efficient Choice Tool</t>
  </si>
  <si>
    <t>Ameren Illinois Planning Preliminary Budget Table 2</t>
  </si>
  <si>
    <t>Planning Budget Breakdown</t>
  </si>
  <si>
    <t>Ameren Illinois Preliminary Planning Budget Breakdown 3</t>
  </si>
  <si>
    <t>Planning Budget Summary</t>
  </si>
  <si>
    <t>AIC preliminary draft; subject to change and for SAG discussion purposes only; pursuant to Section 3.1 of the EE Policy Manual discussions are protected and not admissible in proceedings before the ICC.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</si>
</sst>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0.0"/>
    <numFmt numFmtId="168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rgb="FF7F7F7F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7">
    <xf numFmtId="0" fontId="0" fillId="0" borderId="0" xfId="0"/>
    <xf numFmtId="0" fontId="3" fillId="0" borderId="0" xfId="0" applyFont="1"/>
    <xf numFmtId="0" fontId="4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0" fontId="7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7" fillId="0" borderId="3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center" vertical="center"/>
    </xf>
    <xf numFmtId="10" fontId="7" fillId="0" borderId="3" xfId="2" applyNumberFormat="1" applyFont="1" applyFill="1" applyBorder="1" applyAlignment="1">
      <alignment horizontal="right" vertical="center"/>
    </xf>
    <xf numFmtId="10" fontId="8" fillId="0" borderId="0" xfId="2" applyNumberFormat="1" applyFont="1" applyFill="1" applyBorder="1" applyAlignment="1">
      <alignment horizontal="center" vertical="center"/>
    </xf>
    <xf numFmtId="3" fontId="0" fillId="0" borderId="1" xfId="0" applyNumberFormat="1" applyBorder="1"/>
    <xf numFmtId="165" fontId="0" fillId="0" borderId="1" xfId="0" applyNumberFormat="1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9" fillId="0" borderId="1" xfId="0" applyFont="1" applyBorder="1"/>
    <xf numFmtId="0" fontId="10" fillId="0" borderId="1" xfId="0" applyFont="1" applyBorder="1"/>
    <xf numFmtId="0" fontId="11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6" fontId="7" fillId="0" borderId="3" xfId="0" applyNumberFormat="1" applyFont="1" applyBorder="1" applyAlignment="1">
      <alignment vertical="center"/>
    </xf>
    <xf numFmtId="9" fontId="7" fillId="0" borderId="3" xfId="0" applyNumberFormat="1" applyFont="1" applyBorder="1" applyAlignment="1">
      <alignment vertical="center"/>
    </xf>
    <xf numFmtId="0" fontId="11" fillId="5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6" fontId="7" fillId="5" borderId="3" xfId="0" applyNumberFormat="1" applyFont="1" applyFill="1" applyBorder="1" applyAlignment="1">
      <alignment vertical="center"/>
    </xf>
    <xf numFmtId="9" fontId="7" fillId="5" borderId="3" xfId="0" applyNumberFormat="1" applyFont="1" applyFill="1" applyBorder="1" applyAlignment="1">
      <alignment vertical="center"/>
    </xf>
    <xf numFmtId="6" fontId="7" fillId="0" borderId="3" xfId="1" applyNumberFormat="1" applyFont="1" applyBorder="1" applyAlignment="1">
      <alignment horizontal="right" vertical="center"/>
    </xf>
    <xf numFmtId="9" fontId="7" fillId="0" borderId="3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2" fillId="0" borderId="1" xfId="0" applyFont="1" applyBorder="1"/>
    <xf numFmtId="6" fontId="8" fillId="0" borderId="3" xfId="1" applyNumberFormat="1" applyFont="1" applyBorder="1" applyAlignment="1">
      <alignment horizontal="right" vertical="center"/>
    </xf>
    <xf numFmtId="9" fontId="8" fillId="0" borderId="3" xfId="1" applyNumberFormat="1" applyFont="1" applyBorder="1" applyAlignment="1">
      <alignment horizontal="right" vertical="center"/>
    </xf>
    <xf numFmtId="0" fontId="6" fillId="5" borderId="8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/>
    </xf>
    <xf numFmtId="6" fontId="8" fillId="5" borderId="3" xfId="1" applyNumberFormat="1" applyFont="1" applyFill="1" applyBorder="1" applyAlignment="1">
      <alignment horizontal="right" vertical="center"/>
    </xf>
    <xf numFmtId="9" fontId="8" fillId="5" borderId="3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9" fontId="8" fillId="0" borderId="3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6" fontId="8" fillId="0" borderId="3" xfId="0" applyNumberFormat="1" applyFont="1" applyBorder="1" applyAlignment="1">
      <alignment vertical="center"/>
    </xf>
    <xf numFmtId="6" fontId="14" fillId="0" borderId="3" xfId="0" applyNumberFormat="1" applyFont="1" applyBorder="1" applyAlignment="1">
      <alignment vertical="center"/>
    </xf>
    <xf numFmtId="6" fontId="8" fillId="0" borderId="0" xfId="0" applyNumberFormat="1" applyFont="1" applyAlignment="1">
      <alignment vertical="center"/>
    </xf>
    <xf numFmtId="0" fontId="0" fillId="0" borderId="11" xfId="0" applyBorder="1"/>
    <xf numFmtId="0" fontId="11" fillId="5" borderId="3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4" fontId="6" fillId="0" borderId="0" xfId="0" applyNumberFormat="1" applyFont="1" applyAlignment="1">
      <alignment vertical="center"/>
    </xf>
    <xf numFmtId="2" fontId="0" fillId="0" borderId="2" xfId="0" applyNumberFormat="1" applyBorder="1"/>
    <xf numFmtId="2" fontId="0" fillId="0" borderId="11" xfId="0" applyNumberFormat="1" applyBorder="1"/>
    <xf numFmtId="2" fontId="0" fillId="0" borderId="2" xfId="0" applyNumberForma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0" fillId="0" borderId="0" xfId="0" applyNumberFormat="1"/>
    <xf numFmtId="2" fontId="4" fillId="3" borderId="12" xfId="0" applyNumberFormat="1" applyFont="1" applyFill="1" applyBorder="1"/>
    <xf numFmtId="2" fontId="4" fillId="3" borderId="13" xfId="0" applyNumberFormat="1" applyFont="1" applyFill="1" applyBorder="1"/>
    <xf numFmtId="2" fontId="4" fillId="3" borderId="14" xfId="0" applyNumberFormat="1" applyFont="1" applyFill="1" applyBorder="1"/>
    <xf numFmtId="166" fontId="0" fillId="0" borderId="1" xfId="0" applyNumberFormat="1" applyBorder="1" applyAlignment="1">
      <alignment vertical="center"/>
    </xf>
    <xf numFmtId="2" fontId="0" fillId="0" borderId="15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2" fontId="0" fillId="0" borderId="16" xfId="0" applyNumberFormat="1" applyBorder="1" applyAlignment="1">
      <alignment horizontal="right" vertical="center" wrapText="1"/>
    </xf>
    <xf numFmtId="2" fontId="2" fillId="6" borderId="8" xfId="0" applyNumberFormat="1" applyFont="1" applyFill="1" applyBorder="1" applyAlignment="1">
      <alignment vertical="center" wrapText="1"/>
    </xf>
    <xf numFmtId="2" fontId="2" fillId="6" borderId="3" xfId="0" applyNumberFormat="1" applyFont="1" applyFill="1" applyBorder="1" applyAlignment="1">
      <alignment horizontal="center" vertical="center"/>
    </xf>
    <xf numFmtId="2" fontId="2" fillId="6" borderId="3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right" vertical="center" wrapText="1"/>
    </xf>
    <xf numFmtId="2" fontId="16" fillId="6" borderId="3" xfId="0" applyNumberFormat="1" applyFont="1" applyFill="1" applyBorder="1" applyAlignment="1">
      <alignment horizontal="right" vertical="center" wrapText="1"/>
    </xf>
    <xf numFmtId="2" fontId="16" fillId="6" borderId="8" xfId="0" applyNumberFormat="1" applyFont="1" applyFill="1" applyBorder="1" applyAlignment="1">
      <alignment horizontal="right" vertical="center" wrapText="1"/>
    </xf>
    <xf numFmtId="2" fontId="2" fillId="6" borderId="15" xfId="0" applyNumberFormat="1" applyFont="1" applyFill="1" applyBorder="1" applyAlignment="1">
      <alignment horizontal="right" vertical="center"/>
    </xf>
    <xf numFmtId="2" fontId="2" fillId="6" borderId="8" xfId="0" applyNumberFormat="1" applyFont="1" applyFill="1" applyBorder="1" applyAlignment="1">
      <alignment horizontal="right" vertical="center" wrapText="1"/>
    </xf>
    <xf numFmtId="2" fontId="2" fillId="6" borderId="16" xfId="0" applyNumberFormat="1" applyFont="1" applyFill="1" applyBorder="1" applyAlignment="1">
      <alignment horizontal="right" vertical="center" wrapText="1"/>
    </xf>
    <xf numFmtId="2" fontId="0" fillId="7" borderId="3" xfId="0" applyNumberFormat="1" applyFill="1" applyBorder="1" applyAlignment="1">
      <alignment vertical="center"/>
    </xf>
    <xf numFmtId="2" fontId="0" fillId="7" borderId="3" xfId="0" applyNumberFormat="1" applyFill="1" applyBorder="1" applyAlignment="1">
      <alignment horizontal="left" vertical="center" wrapText="1"/>
    </xf>
    <xf numFmtId="6" fontId="0" fillId="7" borderId="8" xfId="0" applyNumberFormat="1" applyFill="1" applyBorder="1" applyAlignment="1">
      <alignment horizontal="right" vertical="center" wrapText="1"/>
    </xf>
    <xf numFmtId="2" fontId="0" fillId="7" borderId="8" xfId="0" applyNumberFormat="1" applyFill="1" applyBorder="1" applyAlignment="1">
      <alignment horizontal="right" vertical="center" wrapText="1"/>
    </xf>
    <xf numFmtId="8" fontId="0" fillId="7" borderId="8" xfId="0" applyNumberFormat="1" applyFill="1" applyBorder="1" applyAlignment="1">
      <alignment horizontal="right" vertical="center" wrapText="1"/>
    </xf>
    <xf numFmtId="8" fontId="0" fillId="7" borderId="8" xfId="0" applyNumberFormat="1" applyFill="1" applyBorder="1" applyAlignment="1">
      <alignment horizontal="right" vertical="center"/>
    </xf>
    <xf numFmtId="3" fontId="0" fillId="7" borderId="8" xfId="0" applyNumberFormat="1" applyFill="1" applyBorder="1" applyAlignment="1">
      <alignment horizontal="right" vertical="center"/>
    </xf>
    <xf numFmtId="167" fontId="0" fillId="7" borderId="8" xfId="0" applyNumberFormat="1" applyFill="1" applyBorder="1" applyAlignment="1">
      <alignment horizontal="right" vertical="center" wrapText="1"/>
    </xf>
    <xf numFmtId="8" fontId="0" fillId="7" borderId="17" xfId="0" applyNumberFormat="1" applyFill="1" applyBorder="1" applyAlignment="1">
      <alignment horizontal="right" vertical="center"/>
    </xf>
    <xf numFmtId="3" fontId="0" fillId="7" borderId="3" xfId="0" applyNumberFormat="1" applyFill="1" applyBorder="1" applyAlignment="1">
      <alignment horizontal="right" vertical="center"/>
    </xf>
    <xf numFmtId="8" fontId="0" fillId="7" borderId="3" xfId="0" applyNumberFormat="1" applyFill="1" applyBorder="1" applyAlignment="1">
      <alignment horizontal="right" vertical="center"/>
    </xf>
    <xf numFmtId="2" fontId="0" fillId="7" borderId="3" xfId="0" applyNumberFormat="1" applyFill="1" applyBorder="1"/>
    <xf numFmtId="2" fontId="0" fillId="7" borderId="3" xfId="0" applyNumberFormat="1" applyFill="1" applyBorder="1" applyAlignment="1">
      <alignment horizontal="center" vertical="center" wrapText="1"/>
    </xf>
    <xf numFmtId="2" fontId="0" fillId="7" borderId="8" xfId="0" applyNumberForma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horizontal="right" vertical="center" wrapText="1"/>
    </xf>
    <xf numFmtId="2" fontId="0" fillId="7" borderId="17" xfId="0" applyNumberFormat="1" applyFill="1" applyBorder="1" applyAlignment="1">
      <alignment horizontal="right" vertical="center"/>
    </xf>
    <xf numFmtId="8" fontId="0" fillId="7" borderId="16" xfId="0" applyNumberFormat="1" applyFill="1" applyBorder="1" applyAlignment="1">
      <alignment horizontal="right" vertical="center"/>
    </xf>
    <xf numFmtId="2" fontId="2" fillId="6" borderId="3" xfId="0" applyNumberFormat="1" applyFont="1" applyFill="1" applyBorder="1" applyAlignment="1">
      <alignment vertical="center"/>
    </xf>
    <xf numFmtId="2" fontId="2" fillId="6" borderId="8" xfId="0" applyNumberFormat="1" applyFont="1" applyFill="1" applyBorder="1" applyAlignment="1">
      <alignment horizontal="center" vertical="center" wrapText="1"/>
    </xf>
    <xf numFmtId="6" fontId="2" fillId="6" borderId="8" xfId="0" applyNumberFormat="1" applyFont="1" applyFill="1" applyBorder="1" applyAlignment="1">
      <alignment horizontal="right" vertical="center" wrapText="1"/>
    </xf>
    <xf numFmtId="8" fontId="2" fillId="6" borderId="8" xfId="0" applyNumberFormat="1" applyFont="1" applyFill="1" applyBorder="1" applyAlignment="1">
      <alignment horizontal="right" vertical="center" wrapText="1"/>
    </xf>
    <xf numFmtId="8" fontId="2" fillId="6" borderId="3" xfId="0" applyNumberFormat="1" applyFont="1" applyFill="1" applyBorder="1" applyAlignment="1">
      <alignment horizontal="right" vertical="center" wrapText="1"/>
    </xf>
    <xf numFmtId="3" fontId="2" fillId="6" borderId="8" xfId="0" applyNumberFormat="1" applyFont="1" applyFill="1" applyBorder="1" applyAlignment="1">
      <alignment horizontal="right" vertical="center" wrapText="1"/>
    </xf>
    <xf numFmtId="167" fontId="2" fillId="6" borderId="8" xfId="0" applyNumberFormat="1" applyFont="1" applyFill="1" applyBorder="1" applyAlignment="1">
      <alignment horizontal="right" vertical="center" wrapText="1"/>
    </xf>
    <xf numFmtId="8" fontId="2" fillId="6" borderId="17" xfId="0" applyNumberFormat="1" applyFont="1" applyFill="1" applyBorder="1" applyAlignment="1">
      <alignment horizontal="right" vertical="center"/>
    </xf>
    <xf numFmtId="3" fontId="2" fillId="6" borderId="3" xfId="0" applyNumberFormat="1" applyFont="1" applyFill="1" applyBorder="1" applyAlignment="1">
      <alignment horizontal="right" vertical="center"/>
    </xf>
    <xf numFmtId="8" fontId="2" fillId="6" borderId="3" xfId="0" applyNumberFormat="1" applyFont="1" applyFill="1" applyBorder="1" applyAlignment="1">
      <alignment horizontal="right" vertical="center"/>
    </xf>
    <xf numFmtId="3" fontId="2" fillId="6" borderId="8" xfId="0" applyNumberFormat="1" applyFont="1" applyFill="1" applyBorder="1" applyAlignment="1">
      <alignment horizontal="right" vertical="center"/>
    </xf>
    <xf numFmtId="8" fontId="2" fillId="6" borderId="16" xfId="0" applyNumberFormat="1" applyFont="1" applyFill="1" applyBorder="1" applyAlignment="1">
      <alignment horizontal="right" vertical="center"/>
    </xf>
    <xf numFmtId="2" fontId="2" fillId="8" borderId="8" xfId="0" applyNumberFormat="1" applyFont="1" applyFill="1" applyBorder="1" applyAlignment="1">
      <alignment vertical="center"/>
    </xf>
    <xf numFmtId="2" fontId="2" fillId="8" borderId="3" xfId="0" applyNumberFormat="1" applyFont="1" applyFill="1" applyBorder="1" applyAlignment="1">
      <alignment horizontal="center" vertical="center" wrapText="1"/>
    </xf>
    <xf numFmtId="2" fontId="2" fillId="8" borderId="3" xfId="0" applyNumberFormat="1" applyFont="1" applyFill="1" applyBorder="1" applyAlignment="1">
      <alignment horizontal="right" vertical="center" wrapText="1"/>
    </xf>
    <xf numFmtId="2" fontId="16" fillId="8" borderId="3" xfId="0" applyNumberFormat="1" applyFont="1" applyFill="1" applyBorder="1" applyAlignment="1">
      <alignment horizontal="right" vertical="center" wrapText="1"/>
    </xf>
    <xf numFmtId="2" fontId="16" fillId="8" borderId="8" xfId="0" applyNumberFormat="1" applyFont="1" applyFill="1" applyBorder="1" applyAlignment="1">
      <alignment horizontal="right" vertical="center" wrapText="1"/>
    </xf>
    <xf numFmtId="2" fontId="2" fillId="8" borderId="15" xfId="0" applyNumberFormat="1" applyFont="1" applyFill="1" applyBorder="1" applyAlignment="1">
      <alignment horizontal="right" vertical="center" wrapText="1"/>
    </xf>
    <xf numFmtId="3" fontId="2" fillId="8" borderId="3" xfId="0" applyNumberFormat="1" applyFont="1" applyFill="1" applyBorder="1" applyAlignment="1">
      <alignment horizontal="right" vertical="center" wrapText="1"/>
    </xf>
    <xf numFmtId="8" fontId="2" fillId="8" borderId="3" xfId="0" applyNumberFormat="1" applyFont="1" applyFill="1" applyBorder="1" applyAlignment="1">
      <alignment horizontal="right" vertical="center" wrapText="1"/>
    </xf>
    <xf numFmtId="8" fontId="2" fillId="8" borderId="16" xfId="0" applyNumberFormat="1" applyFont="1" applyFill="1" applyBorder="1" applyAlignment="1">
      <alignment horizontal="right" vertical="center" wrapText="1"/>
    </xf>
    <xf numFmtId="2" fontId="0" fillId="9" borderId="3" xfId="0" applyNumberFormat="1" applyFill="1" applyBorder="1" applyAlignment="1">
      <alignment vertical="center"/>
    </xf>
    <xf numFmtId="2" fontId="0" fillId="9" borderId="3" xfId="0" applyNumberFormat="1" applyFill="1" applyBorder="1" applyAlignment="1">
      <alignment horizontal="left" vertical="center" wrapText="1"/>
    </xf>
    <xf numFmtId="6" fontId="0" fillId="9" borderId="8" xfId="0" applyNumberFormat="1" applyFill="1" applyBorder="1" applyAlignment="1">
      <alignment horizontal="right" vertical="center"/>
    </xf>
    <xf numFmtId="2" fontId="0" fillId="9" borderId="8" xfId="0" applyNumberFormat="1" applyFill="1" applyBorder="1" applyAlignment="1">
      <alignment horizontal="right" vertical="center"/>
    </xf>
    <xf numFmtId="8" fontId="17" fillId="9" borderId="8" xfId="0" applyNumberFormat="1" applyFont="1" applyFill="1" applyBorder="1" applyAlignment="1">
      <alignment horizontal="right" vertical="center"/>
    </xf>
    <xf numFmtId="8" fontId="17" fillId="9" borderId="3" xfId="0" applyNumberFormat="1" applyFont="1" applyFill="1" applyBorder="1" applyAlignment="1">
      <alignment horizontal="right" vertical="center"/>
    </xf>
    <xf numFmtId="3" fontId="17" fillId="9" borderId="8" xfId="0" applyNumberFormat="1" applyFont="1" applyFill="1" applyBorder="1" applyAlignment="1">
      <alignment horizontal="right" vertical="center"/>
    </xf>
    <xf numFmtId="167" fontId="17" fillId="9" borderId="8" xfId="0" applyNumberFormat="1" applyFont="1" applyFill="1" applyBorder="1" applyAlignment="1">
      <alignment horizontal="right" vertical="center"/>
    </xf>
    <xf numFmtId="8" fontId="0" fillId="9" borderId="17" xfId="0" applyNumberFormat="1" applyFill="1" applyBorder="1" applyAlignment="1">
      <alignment horizontal="right" vertical="center"/>
    </xf>
    <xf numFmtId="3" fontId="0" fillId="9" borderId="3" xfId="0" applyNumberFormat="1" applyFill="1" applyBorder="1" applyAlignment="1">
      <alignment horizontal="right" vertical="center"/>
    </xf>
    <xf numFmtId="8" fontId="0" fillId="9" borderId="3" xfId="0" applyNumberFormat="1" applyFill="1" applyBorder="1" applyAlignment="1">
      <alignment horizontal="right" vertical="center"/>
    </xf>
    <xf numFmtId="3" fontId="0" fillId="9" borderId="8" xfId="0" applyNumberFormat="1" applyFill="1" applyBorder="1" applyAlignment="1">
      <alignment horizontal="right" vertical="center"/>
    </xf>
    <xf numFmtId="8" fontId="0" fillId="9" borderId="16" xfId="0" applyNumberFormat="1" applyFill="1" applyBorder="1" applyAlignment="1">
      <alignment horizontal="right" vertical="center"/>
    </xf>
    <xf numFmtId="2" fontId="0" fillId="9" borderId="8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2" fontId="2" fillId="8" borderId="3" xfId="0" applyNumberFormat="1" applyFont="1" applyFill="1" applyBorder="1" applyAlignment="1">
      <alignment vertical="center"/>
    </xf>
    <xf numFmtId="2" fontId="2" fillId="8" borderId="8" xfId="0" applyNumberFormat="1" applyFont="1" applyFill="1" applyBorder="1" applyAlignment="1">
      <alignment horizontal="center" vertical="center"/>
    </xf>
    <xf numFmtId="6" fontId="2" fillId="8" borderId="8" xfId="0" applyNumberFormat="1" applyFont="1" applyFill="1" applyBorder="1" applyAlignment="1">
      <alignment horizontal="right" vertical="center"/>
    </xf>
    <xf numFmtId="2" fontId="2" fillId="8" borderId="8" xfId="0" applyNumberFormat="1" applyFont="1" applyFill="1" applyBorder="1" applyAlignment="1">
      <alignment horizontal="right" vertical="center"/>
    </xf>
    <xf numFmtId="8" fontId="16" fillId="8" borderId="8" xfId="0" applyNumberFormat="1" applyFont="1" applyFill="1" applyBorder="1" applyAlignment="1">
      <alignment horizontal="right" vertical="center"/>
    </xf>
    <xf numFmtId="8" fontId="16" fillId="8" borderId="3" xfId="0" applyNumberFormat="1" applyFont="1" applyFill="1" applyBorder="1" applyAlignment="1">
      <alignment horizontal="right" vertical="center"/>
    </xf>
    <xf numFmtId="3" fontId="16" fillId="8" borderId="8" xfId="0" applyNumberFormat="1" applyFont="1" applyFill="1" applyBorder="1" applyAlignment="1">
      <alignment horizontal="right" vertical="center"/>
    </xf>
    <xf numFmtId="167" fontId="16" fillId="8" borderId="8" xfId="0" applyNumberFormat="1" applyFont="1" applyFill="1" applyBorder="1" applyAlignment="1">
      <alignment horizontal="right" vertical="center"/>
    </xf>
    <xf numFmtId="8" fontId="2" fillId="8" borderId="17" xfId="0" applyNumberFormat="1" applyFont="1" applyFill="1" applyBorder="1" applyAlignment="1">
      <alignment horizontal="right" vertical="center"/>
    </xf>
    <xf numFmtId="3" fontId="2" fillId="8" borderId="3" xfId="0" applyNumberFormat="1" applyFont="1" applyFill="1" applyBorder="1" applyAlignment="1">
      <alignment horizontal="right" vertical="center"/>
    </xf>
    <xf numFmtId="8" fontId="2" fillId="8" borderId="3" xfId="0" applyNumberFormat="1" applyFont="1" applyFill="1" applyBorder="1" applyAlignment="1">
      <alignment horizontal="right" vertical="center"/>
    </xf>
    <xf numFmtId="3" fontId="2" fillId="8" borderId="8" xfId="0" applyNumberFormat="1" applyFont="1" applyFill="1" applyBorder="1" applyAlignment="1">
      <alignment horizontal="right" vertical="center"/>
    </xf>
    <xf numFmtId="8" fontId="2" fillId="8" borderId="16" xfId="0" applyNumberFormat="1" applyFont="1" applyFill="1" applyBorder="1" applyAlignment="1">
      <alignment horizontal="right" vertical="center"/>
    </xf>
    <xf numFmtId="2" fontId="2" fillId="3" borderId="8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2" fontId="16" fillId="3" borderId="8" xfId="0" applyNumberFormat="1" applyFont="1" applyFill="1" applyBorder="1" applyAlignment="1">
      <alignment horizontal="right" vertical="center" wrapText="1"/>
    </xf>
    <xf numFmtId="2" fontId="2" fillId="3" borderId="15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8" fontId="2" fillId="3" borderId="3" xfId="0" applyNumberFormat="1" applyFont="1" applyFill="1" applyBorder="1" applyAlignment="1">
      <alignment horizontal="right" vertical="center" wrapText="1"/>
    </xf>
    <xf numFmtId="8" fontId="2" fillId="3" borderId="16" xfId="0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166" fontId="2" fillId="0" borderId="1" xfId="0" applyNumberFormat="1" applyFont="1" applyBorder="1"/>
    <xf numFmtId="2" fontId="0" fillId="4" borderId="3" xfId="0" applyNumberFormat="1" applyFill="1" applyBorder="1" applyAlignment="1">
      <alignment vertical="center"/>
    </xf>
    <xf numFmtId="2" fontId="0" fillId="4" borderId="3" xfId="0" applyNumberFormat="1" applyFill="1" applyBorder="1" applyAlignment="1">
      <alignment horizontal="left" vertical="center" wrapText="1"/>
    </xf>
    <xf numFmtId="6" fontId="0" fillId="4" borderId="8" xfId="0" applyNumberFormat="1" applyFill="1" applyBorder="1" applyAlignment="1">
      <alignment horizontal="right" vertical="center"/>
    </xf>
    <xf numFmtId="2" fontId="0" fillId="4" borderId="8" xfId="0" applyNumberFormat="1" applyFill="1" applyBorder="1" applyAlignment="1">
      <alignment horizontal="right" vertical="center"/>
    </xf>
    <xf numFmtId="8" fontId="0" fillId="4" borderId="8" xfId="0" applyNumberFormat="1" applyFill="1" applyBorder="1" applyAlignment="1">
      <alignment horizontal="right" vertical="center"/>
    </xf>
    <xf numFmtId="8" fontId="0" fillId="4" borderId="3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167" fontId="0" fillId="4" borderId="8" xfId="0" applyNumberFormat="1" applyFill="1" applyBorder="1" applyAlignment="1">
      <alignment horizontal="right" vertical="center"/>
    </xf>
    <xf numFmtId="8" fontId="0" fillId="4" borderId="17" xfId="0" applyNumberFormat="1" applyFill="1" applyBorder="1" applyAlignment="1">
      <alignment horizontal="right" vertical="center"/>
    </xf>
    <xf numFmtId="3" fontId="0" fillId="4" borderId="3" xfId="0" applyNumberFormat="1" applyFill="1" applyBorder="1" applyAlignment="1">
      <alignment horizontal="right" vertical="center"/>
    </xf>
    <xf numFmtId="8" fontId="0" fillId="4" borderId="16" xfId="0" applyNumberFormat="1" applyFill="1" applyBorder="1" applyAlignment="1">
      <alignment horizontal="right" vertical="center"/>
    </xf>
    <xf numFmtId="2" fontId="0" fillId="4" borderId="3" xfId="0" applyNumberFormat="1" applyFill="1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vertical="center" wrapText="1"/>
    </xf>
    <xf numFmtId="2" fontId="2" fillId="3" borderId="3" xfId="0" applyNumberFormat="1" applyFont="1" applyFill="1" applyBorder="1" applyAlignment="1">
      <alignment vertical="center"/>
    </xf>
    <xf numFmtId="6" fontId="2" fillId="3" borderId="3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right" vertical="center"/>
    </xf>
    <xf numFmtId="8" fontId="2" fillId="3" borderId="3" xfId="0" applyNumberFormat="1" applyFont="1" applyFill="1" applyBorder="1" applyAlignment="1">
      <alignment horizontal="right" vertical="center"/>
    </xf>
    <xf numFmtId="3" fontId="2" fillId="3" borderId="8" xfId="0" applyNumberFormat="1" applyFont="1" applyFill="1" applyBorder="1" applyAlignment="1">
      <alignment horizontal="right" vertical="center"/>
    </xf>
    <xf numFmtId="167" fontId="2" fillId="3" borderId="8" xfId="0" applyNumberFormat="1" applyFont="1" applyFill="1" applyBorder="1" applyAlignment="1">
      <alignment horizontal="right" vertical="center"/>
    </xf>
    <xf numFmtId="8" fontId="2" fillId="3" borderId="17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8" fontId="2" fillId="3" borderId="16" xfId="0" applyNumberFormat="1" applyFont="1" applyFill="1" applyBorder="1" applyAlignment="1">
      <alignment horizontal="right" vertical="center"/>
    </xf>
    <xf numFmtId="2" fontId="2" fillId="10" borderId="3" xfId="0" applyNumberFormat="1" applyFont="1" applyFill="1" applyBorder="1" applyAlignment="1">
      <alignment vertical="center"/>
    </xf>
    <xf numFmtId="2" fontId="2" fillId="10" borderId="3" xfId="0" applyNumberFormat="1" applyFont="1" applyFill="1" applyBorder="1" applyAlignment="1">
      <alignment horizontal="center" vertical="center" wrapText="1"/>
    </xf>
    <xf numFmtId="2" fontId="2" fillId="10" borderId="8" xfId="0" applyNumberFormat="1" applyFont="1" applyFill="1" applyBorder="1" applyAlignment="1">
      <alignment horizontal="center" vertical="center"/>
    </xf>
    <xf numFmtId="6" fontId="2" fillId="10" borderId="8" xfId="0" applyNumberFormat="1" applyFont="1" applyFill="1" applyBorder="1" applyAlignment="1">
      <alignment horizontal="right" vertical="center"/>
    </xf>
    <xf numFmtId="2" fontId="2" fillId="10" borderId="3" xfId="0" applyNumberFormat="1" applyFont="1" applyFill="1" applyBorder="1" applyAlignment="1">
      <alignment horizontal="right" vertical="center"/>
    </xf>
    <xf numFmtId="8" fontId="2" fillId="10" borderId="3" xfId="0" applyNumberFormat="1" applyFont="1" applyFill="1" applyBorder="1" applyAlignment="1">
      <alignment horizontal="right" vertical="center"/>
    </xf>
    <xf numFmtId="3" fontId="2" fillId="10" borderId="3" xfId="0" applyNumberFormat="1" applyFont="1" applyFill="1" applyBorder="1" applyAlignment="1">
      <alignment horizontal="right" vertical="center"/>
    </xf>
    <xf numFmtId="167" fontId="2" fillId="10" borderId="16" xfId="0" applyNumberFormat="1" applyFont="1" applyFill="1" applyBorder="1" applyAlignment="1">
      <alignment horizontal="right" vertical="center"/>
    </xf>
    <xf numFmtId="8" fontId="2" fillId="10" borderId="17" xfId="0" applyNumberFormat="1" applyFont="1" applyFill="1" applyBorder="1" applyAlignment="1">
      <alignment horizontal="right" vertical="center"/>
    </xf>
    <xf numFmtId="3" fontId="2" fillId="10" borderId="8" xfId="0" applyNumberFormat="1" applyFont="1" applyFill="1" applyBorder="1" applyAlignment="1">
      <alignment horizontal="right" vertical="center"/>
    </xf>
    <xf numFmtId="8" fontId="2" fillId="10" borderId="16" xfId="0" applyNumberFormat="1" applyFont="1" applyFill="1" applyBorder="1" applyAlignment="1">
      <alignment horizontal="right" vertical="center"/>
    </xf>
    <xf numFmtId="2" fontId="2" fillId="11" borderId="3" xfId="0" applyNumberFormat="1" applyFont="1" applyFill="1" applyBorder="1" applyAlignment="1">
      <alignment vertical="center" wrapText="1"/>
    </xf>
    <xf numFmtId="2" fontId="2" fillId="11" borderId="3" xfId="0" applyNumberFormat="1" applyFont="1" applyFill="1" applyBorder="1" applyAlignment="1">
      <alignment horizontal="center" vertical="center" wrapText="1"/>
    </xf>
    <xf numFmtId="2" fontId="2" fillId="11" borderId="10" xfId="0" applyNumberFormat="1" applyFont="1" applyFill="1" applyBorder="1" applyAlignment="1">
      <alignment horizontal="center" vertical="center" wrapText="1"/>
    </xf>
    <xf numFmtId="2" fontId="2" fillId="11" borderId="3" xfId="0" applyNumberFormat="1" applyFont="1" applyFill="1" applyBorder="1" applyAlignment="1">
      <alignment horizontal="right" vertical="center" wrapText="1"/>
    </xf>
    <xf numFmtId="2" fontId="16" fillId="11" borderId="3" xfId="0" applyNumberFormat="1" applyFont="1" applyFill="1" applyBorder="1" applyAlignment="1">
      <alignment horizontal="right" vertical="center" wrapText="1"/>
    </xf>
    <xf numFmtId="2" fontId="16" fillId="11" borderId="8" xfId="0" applyNumberFormat="1" applyFont="1" applyFill="1" applyBorder="1" applyAlignment="1">
      <alignment horizontal="right" vertical="center" wrapText="1"/>
    </xf>
    <xf numFmtId="2" fontId="2" fillId="11" borderId="15" xfId="0" applyNumberFormat="1" applyFont="1" applyFill="1" applyBorder="1" applyAlignment="1">
      <alignment horizontal="right" vertical="center"/>
    </xf>
    <xf numFmtId="3" fontId="2" fillId="11" borderId="3" xfId="0" applyNumberFormat="1" applyFont="1" applyFill="1" applyBorder="1" applyAlignment="1">
      <alignment horizontal="right" vertical="center" wrapText="1"/>
    </xf>
    <xf numFmtId="8" fontId="2" fillId="11" borderId="3" xfId="0" applyNumberFormat="1" applyFont="1" applyFill="1" applyBorder="1" applyAlignment="1">
      <alignment horizontal="right" vertical="center" wrapText="1"/>
    </xf>
    <xf numFmtId="3" fontId="2" fillId="11" borderId="3" xfId="0" applyNumberFormat="1" applyFont="1" applyFill="1" applyBorder="1" applyAlignment="1">
      <alignment horizontal="right" vertical="center"/>
    </xf>
    <xf numFmtId="8" fontId="2" fillId="11" borderId="16" xfId="0" applyNumberFormat="1" applyFont="1" applyFill="1" applyBorder="1" applyAlignment="1">
      <alignment horizontal="right" vertical="center" wrapText="1"/>
    </xf>
    <xf numFmtId="2" fontId="0" fillId="11" borderId="18" xfId="0" applyNumberFormat="1" applyFill="1" applyBorder="1" applyAlignment="1">
      <alignment vertical="center" wrapText="1"/>
    </xf>
    <xf numFmtId="2" fontId="0" fillId="11" borderId="3" xfId="0" applyNumberFormat="1" applyFill="1" applyBorder="1" applyAlignment="1">
      <alignment horizontal="center" vertical="center"/>
    </xf>
    <xf numFmtId="6" fontId="0" fillId="11" borderId="3" xfId="0" applyNumberFormat="1" applyFill="1" applyBorder="1" applyAlignment="1">
      <alignment horizontal="right" vertical="center"/>
    </xf>
    <xf numFmtId="2" fontId="0" fillId="11" borderId="18" xfId="0" applyNumberFormat="1" applyFill="1" applyBorder="1" applyAlignment="1">
      <alignment horizontal="right" vertical="center"/>
    </xf>
    <xf numFmtId="8" fontId="0" fillId="11" borderId="18" xfId="0" applyNumberFormat="1" applyFill="1" applyBorder="1" applyAlignment="1">
      <alignment horizontal="right" vertical="center"/>
    </xf>
    <xf numFmtId="3" fontId="0" fillId="11" borderId="19" xfId="0" applyNumberFormat="1" applyFill="1" applyBorder="1" applyAlignment="1">
      <alignment horizontal="right" vertical="center"/>
    </xf>
    <xf numFmtId="167" fontId="0" fillId="11" borderId="19" xfId="0" applyNumberFormat="1" applyFill="1" applyBorder="1" applyAlignment="1">
      <alignment horizontal="right" vertical="center"/>
    </xf>
    <xf numFmtId="8" fontId="0" fillId="11" borderId="17" xfId="0" applyNumberFormat="1" applyFill="1" applyBorder="1" applyAlignment="1">
      <alignment horizontal="right" vertical="center"/>
    </xf>
    <xf numFmtId="3" fontId="0" fillId="11" borderId="3" xfId="0" applyNumberFormat="1" applyFill="1" applyBorder="1" applyAlignment="1">
      <alignment horizontal="right" vertical="center"/>
    </xf>
    <xf numFmtId="8" fontId="0" fillId="11" borderId="3" xfId="0" applyNumberFormat="1" applyFill="1" applyBorder="1" applyAlignment="1">
      <alignment horizontal="right" vertical="center"/>
    </xf>
    <xf numFmtId="8" fontId="0" fillId="11" borderId="16" xfId="0" applyNumberFormat="1" applyFill="1" applyBorder="1" applyAlignment="1">
      <alignment horizontal="right" vertical="center"/>
    </xf>
    <xf numFmtId="2" fontId="0" fillId="11" borderId="3" xfId="0" applyNumberFormat="1" applyFill="1" applyBorder="1" applyAlignment="1">
      <alignment horizontal="right" vertical="center"/>
    </xf>
    <xf numFmtId="8" fontId="0" fillId="11" borderId="20" xfId="0" applyNumberFormat="1" applyFill="1" applyBorder="1" applyAlignment="1">
      <alignment horizontal="right" vertical="center"/>
    </xf>
    <xf numFmtId="0" fontId="2" fillId="0" borderId="4" xfId="0" applyFont="1" applyBorder="1"/>
    <xf numFmtId="2" fontId="2" fillId="0" borderId="1" xfId="0" applyNumberFormat="1" applyFont="1" applyBorder="1"/>
    <xf numFmtId="2" fontId="2" fillId="2" borderId="3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6" fontId="2" fillId="2" borderId="3" xfId="0" applyNumberFormat="1" applyFont="1" applyFill="1" applyBorder="1" applyAlignment="1">
      <alignment horizontal="right" vertical="center"/>
    </xf>
    <xf numFmtId="2" fontId="2" fillId="2" borderId="3" xfId="0" applyNumberFormat="1" applyFont="1" applyFill="1" applyBorder="1" applyAlignment="1">
      <alignment horizontal="right" vertical="center"/>
    </xf>
    <xf numFmtId="8" fontId="2" fillId="2" borderId="3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167" fontId="2" fillId="2" borderId="8" xfId="0" applyNumberFormat="1" applyFont="1" applyFill="1" applyBorder="1" applyAlignment="1">
      <alignment horizontal="right" vertical="center"/>
    </xf>
    <xf numFmtId="8" fontId="2" fillId="2" borderId="21" xfId="0" applyNumberFormat="1" applyFont="1" applyFill="1" applyBorder="1" applyAlignment="1">
      <alignment horizontal="right" vertical="center"/>
    </xf>
    <xf numFmtId="3" fontId="2" fillId="2" borderId="22" xfId="0" applyNumberFormat="1" applyFont="1" applyFill="1" applyBorder="1" applyAlignment="1">
      <alignment horizontal="right" vertical="center"/>
    </xf>
    <xf numFmtId="8" fontId="2" fillId="2" borderId="23" xfId="0" applyNumberFormat="1" applyFont="1" applyFill="1" applyBorder="1" applyAlignment="1">
      <alignment horizontal="right" vertical="center"/>
    </xf>
    <xf numFmtId="8" fontId="2" fillId="2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10" fontId="8" fillId="0" borderId="3" xfId="2" applyNumberFormat="1" applyFont="1" applyFill="1" applyBorder="1" applyAlignment="1">
      <alignment horizontal="right" vertical="center"/>
    </xf>
    <xf numFmtId="10" fontId="8" fillId="0" borderId="3" xfId="0" applyNumberFormat="1" applyFont="1" applyBorder="1" applyAlignment="1">
      <alignment horizontal="right" vertical="center"/>
    </xf>
    <xf numFmtId="164" fontId="8" fillId="0" borderId="3" xfId="1" applyNumberFormat="1" applyFont="1" applyFill="1" applyBorder="1" applyAlignment="1">
      <alignment horizontal="right" vertical="center"/>
    </xf>
    <xf numFmtId="164" fontId="0" fillId="0" borderId="5" xfId="0" applyNumberFormat="1" applyBorder="1"/>
    <xf numFmtId="0" fontId="9" fillId="0" borderId="1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6" fontId="0" fillId="0" borderId="1" xfId="0" applyNumberFormat="1" applyBorder="1"/>
    <xf numFmtId="8" fontId="0" fillId="0" borderId="1" xfId="0" applyNumberFormat="1" applyBorder="1"/>
    <xf numFmtId="6" fontId="6" fillId="5" borderId="3" xfId="0" applyNumberFormat="1" applyFont="1" applyFill="1" applyBorder="1" applyAlignment="1">
      <alignment vertical="center"/>
    </xf>
    <xf numFmtId="9" fontId="6" fillId="5" borderId="3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8" xfId="0" applyFont="1" applyBorder="1"/>
    <xf numFmtId="0" fontId="8" fillId="0" borderId="9" xfId="0" applyFont="1" applyBorder="1"/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6" fontId="6" fillId="5" borderId="3" xfId="1" applyNumberFormat="1" applyFont="1" applyFill="1" applyBorder="1" applyAlignment="1">
      <alignment horizontal="right" vertical="center"/>
    </xf>
    <xf numFmtId="9" fontId="6" fillId="5" borderId="3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3" borderId="12" xfId="0" applyFont="1" applyFill="1" applyBorder="1"/>
    <xf numFmtId="0" fontId="4" fillId="3" borderId="13" xfId="0" applyFont="1" applyFill="1" applyBorder="1"/>
    <xf numFmtId="0" fontId="4" fillId="3" borderId="25" xfId="0" applyFont="1" applyFill="1" applyBorder="1"/>
    <xf numFmtId="0" fontId="2" fillId="0" borderId="15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6" fillId="0" borderId="16" xfId="0" applyFont="1" applyBorder="1" applyAlignment="1">
      <alignment horizontal="right" vertical="center" wrapText="1"/>
    </xf>
    <xf numFmtId="2" fontId="2" fillId="6" borderId="3" xfId="0" applyNumberFormat="1" applyFont="1" applyFill="1" applyBorder="1" applyAlignment="1">
      <alignment horizontal="left" vertical="center"/>
    </xf>
    <xf numFmtId="2" fontId="2" fillId="6" borderId="10" xfId="0" applyNumberFormat="1" applyFont="1" applyFill="1" applyBorder="1" applyAlignment="1">
      <alignment horizontal="center" vertical="center" wrapText="1"/>
    </xf>
    <xf numFmtId="2" fontId="0" fillId="7" borderId="3" xfId="0" applyNumberFormat="1" applyFill="1" applyBorder="1" applyAlignment="1">
      <alignment vertical="center" wrapText="1"/>
    </xf>
    <xf numFmtId="2" fontId="0" fillId="7" borderId="8" xfId="0" applyNumberFormat="1" applyFill="1" applyBorder="1" applyAlignment="1">
      <alignment horizontal="right" vertical="center"/>
    </xf>
    <xf numFmtId="3" fontId="0" fillId="7" borderId="16" xfId="0" applyNumberFormat="1" applyFill="1" applyBorder="1" applyAlignment="1">
      <alignment horizontal="right" vertical="center"/>
    </xf>
    <xf numFmtId="8" fontId="0" fillId="7" borderId="3" xfId="0" applyNumberFormat="1" applyFill="1" applyBorder="1" applyAlignment="1">
      <alignment horizontal="right" vertical="center" wrapText="1"/>
    </xf>
    <xf numFmtId="3" fontId="0" fillId="7" borderId="8" xfId="0" applyNumberFormat="1" applyFill="1" applyBorder="1" applyAlignment="1">
      <alignment horizontal="right" vertical="center" wrapText="1"/>
    </xf>
    <xf numFmtId="2" fontId="0" fillId="7" borderId="3" xfId="0" applyNumberFormat="1" applyFill="1" applyBorder="1" applyAlignment="1">
      <alignment horizontal="left" wrapText="1"/>
    </xf>
    <xf numFmtId="2" fontId="0" fillId="7" borderId="8" xfId="0" applyNumberFormat="1" applyFill="1" applyBorder="1" applyAlignment="1">
      <alignment horizontal="center" wrapText="1"/>
    </xf>
    <xf numFmtId="6" fontId="0" fillId="7" borderId="8" xfId="0" applyNumberFormat="1" applyFill="1" applyBorder="1" applyAlignment="1">
      <alignment horizontal="right" wrapText="1"/>
    </xf>
    <xf numFmtId="2" fontId="0" fillId="7" borderId="8" xfId="0" applyNumberFormat="1" applyFill="1" applyBorder="1" applyAlignment="1">
      <alignment horizontal="right" wrapText="1"/>
    </xf>
    <xf numFmtId="8" fontId="0" fillId="7" borderId="8" xfId="0" applyNumberFormat="1" applyFill="1" applyBorder="1" applyAlignment="1">
      <alignment horizontal="right" wrapText="1"/>
    </xf>
    <xf numFmtId="8" fontId="0" fillId="7" borderId="3" xfId="0" applyNumberFormat="1" applyFill="1" applyBorder="1" applyAlignment="1">
      <alignment horizontal="right" wrapText="1"/>
    </xf>
    <xf numFmtId="3" fontId="0" fillId="7" borderId="8" xfId="0" applyNumberFormat="1" applyFill="1" applyBorder="1" applyAlignment="1">
      <alignment horizontal="right" wrapText="1"/>
    </xf>
    <xf numFmtId="167" fontId="0" fillId="7" borderId="8" xfId="0" applyNumberFormat="1" applyFill="1" applyBorder="1" applyAlignment="1">
      <alignment horizontal="right" wrapText="1"/>
    </xf>
    <xf numFmtId="8" fontId="0" fillId="7" borderId="17" xfId="0" applyNumberFormat="1" applyFill="1" applyBorder="1" applyAlignment="1">
      <alignment horizontal="right"/>
    </xf>
    <xf numFmtId="3" fontId="0" fillId="7" borderId="8" xfId="0" applyNumberFormat="1" applyFill="1" applyBorder="1" applyAlignment="1">
      <alignment horizontal="right"/>
    </xf>
    <xf numFmtId="3" fontId="0" fillId="7" borderId="16" xfId="0" applyNumberFormat="1" applyFill="1" applyBorder="1" applyAlignment="1">
      <alignment horizontal="right"/>
    </xf>
    <xf numFmtId="2" fontId="2" fillId="6" borderId="3" xfId="0" applyNumberFormat="1" applyFont="1" applyFill="1" applyBorder="1" applyAlignment="1">
      <alignment horizontal="left" vertical="center" wrapText="1"/>
    </xf>
    <xf numFmtId="3" fontId="2" fillId="6" borderId="16" xfId="0" applyNumberFormat="1" applyFont="1" applyFill="1" applyBorder="1" applyAlignment="1">
      <alignment horizontal="right" vertical="center"/>
    </xf>
    <xf numFmtId="6" fontId="0" fillId="0" borderId="0" xfId="0" applyNumberFormat="1"/>
    <xf numFmtId="2" fontId="2" fillId="8" borderId="8" xfId="0" applyNumberFormat="1" applyFont="1" applyFill="1" applyBorder="1" applyAlignment="1">
      <alignment vertical="center" wrapText="1"/>
    </xf>
    <xf numFmtId="2" fontId="2" fillId="8" borderId="3" xfId="0" applyNumberFormat="1" applyFont="1" applyFill="1" applyBorder="1" applyAlignment="1">
      <alignment horizontal="left" vertical="center"/>
    </xf>
    <xf numFmtId="2" fontId="2" fillId="8" borderId="10" xfId="0" applyNumberFormat="1" applyFont="1" applyFill="1" applyBorder="1" applyAlignment="1">
      <alignment horizontal="center" vertical="center" wrapText="1"/>
    </xf>
    <xf numFmtId="167" fontId="16" fillId="8" borderId="8" xfId="0" applyNumberFormat="1" applyFont="1" applyFill="1" applyBorder="1" applyAlignment="1">
      <alignment horizontal="right" vertical="center" wrapText="1"/>
    </xf>
    <xf numFmtId="2" fontId="2" fillId="8" borderId="15" xfId="0" applyNumberFormat="1" applyFont="1" applyFill="1" applyBorder="1" applyAlignment="1">
      <alignment horizontal="right" vertical="center"/>
    </xf>
    <xf numFmtId="2" fontId="2" fillId="8" borderId="3" xfId="0" applyNumberFormat="1" applyFont="1" applyFill="1" applyBorder="1" applyAlignment="1">
      <alignment horizontal="right" vertical="center"/>
    </xf>
    <xf numFmtId="2" fontId="2" fillId="8" borderId="16" xfId="0" applyNumberFormat="1" applyFont="1" applyFill="1" applyBorder="1" applyAlignment="1">
      <alignment horizontal="right" vertical="center"/>
    </xf>
    <xf numFmtId="2" fontId="0" fillId="9" borderId="3" xfId="0" applyNumberFormat="1" applyFill="1" applyBorder="1" applyAlignment="1">
      <alignment vertical="center" wrapText="1"/>
    </xf>
    <xf numFmtId="2" fontId="0" fillId="9" borderId="3" xfId="0" applyNumberFormat="1" applyFill="1" applyBorder="1" applyAlignment="1">
      <alignment horizontal="center" vertical="center" wrapText="1"/>
    </xf>
    <xf numFmtId="8" fontId="0" fillId="9" borderId="8" xfId="0" applyNumberFormat="1" applyFill="1" applyBorder="1" applyAlignment="1">
      <alignment horizontal="right" vertical="center"/>
    </xf>
    <xf numFmtId="167" fontId="0" fillId="9" borderId="8" xfId="0" applyNumberFormat="1" applyFill="1" applyBorder="1" applyAlignment="1">
      <alignment horizontal="right" vertical="center"/>
    </xf>
    <xf numFmtId="3" fontId="0" fillId="9" borderId="16" xfId="0" applyNumberFormat="1" applyFill="1" applyBorder="1" applyAlignment="1">
      <alignment horizontal="right" vertical="center"/>
    </xf>
    <xf numFmtId="2" fontId="0" fillId="9" borderId="3" xfId="0" applyNumberFormat="1" applyFill="1" applyBorder="1"/>
    <xf numFmtId="2" fontId="0" fillId="9" borderId="3" xfId="0" applyNumberFormat="1" applyFill="1" applyBorder="1" applyAlignment="1">
      <alignment horizontal="left"/>
    </xf>
    <xf numFmtId="2" fontId="0" fillId="9" borderId="3" xfId="0" applyNumberFormat="1" applyFill="1" applyBorder="1" applyAlignment="1">
      <alignment horizontal="center"/>
    </xf>
    <xf numFmtId="6" fontId="0" fillId="9" borderId="8" xfId="0" applyNumberFormat="1" applyFill="1" applyBorder="1" applyAlignment="1">
      <alignment horizontal="right"/>
    </xf>
    <xf numFmtId="2" fontId="0" fillId="9" borderId="8" xfId="0" applyNumberFormat="1" applyFill="1" applyBorder="1" applyAlignment="1">
      <alignment horizontal="right"/>
    </xf>
    <xf numFmtId="8" fontId="0" fillId="9" borderId="8" xfId="0" applyNumberFormat="1" applyFill="1" applyBorder="1" applyAlignment="1">
      <alignment horizontal="right"/>
    </xf>
    <xf numFmtId="8" fontId="0" fillId="9" borderId="3" xfId="0" applyNumberFormat="1" applyFill="1" applyBorder="1" applyAlignment="1">
      <alignment horizontal="right"/>
    </xf>
    <xf numFmtId="3" fontId="0" fillId="9" borderId="8" xfId="0" applyNumberFormat="1" applyFill="1" applyBorder="1" applyAlignment="1">
      <alignment horizontal="right"/>
    </xf>
    <xf numFmtId="167" fontId="0" fillId="9" borderId="8" xfId="0" applyNumberFormat="1" applyFill="1" applyBorder="1" applyAlignment="1">
      <alignment horizontal="right"/>
    </xf>
    <xf numFmtId="8" fontId="0" fillId="9" borderId="17" xfId="0" applyNumberFormat="1" applyFill="1" applyBorder="1" applyAlignment="1">
      <alignment horizontal="right"/>
    </xf>
    <xf numFmtId="3" fontId="0" fillId="9" borderId="16" xfId="0" applyNumberFormat="1" applyFill="1" applyBorder="1" applyAlignment="1">
      <alignment horizontal="right"/>
    </xf>
    <xf numFmtId="8" fontId="2" fillId="8" borderId="8" xfId="0" applyNumberFormat="1" applyFont="1" applyFill="1" applyBorder="1" applyAlignment="1">
      <alignment horizontal="right" vertical="center"/>
    </xf>
    <xf numFmtId="167" fontId="2" fillId="8" borderId="8" xfId="0" applyNumberFormat="1" applyFont="1" applyFill="1" applyBorder="1" applyAlignment="1">
      <alignment horizontal="right" vertical="center"/>
    </xf>
    <xf numFmtId="3" fontId="2" fillId="8" borderId="16" xfId="0" applyNumberFormat="1" applyFont="1" applyFill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left" vertical="center"/>
    </xf>
    <xf numFmtId="167" fontId="16" fillId="3" borderId="8" xfId="0" applyNumberFormat="1" applyFont="1" applyFill="1" applyBorder="1" applyAlignment="1">
      <alignment horizontal="right" vertical="center" wrapText="1"/>
    </xf>
    <xf numFmtId="2" fontId="2" fillId="3" borderId="15" xfId="0" applyNumberFormat="1" applyFont="1" applyFill="1" applyBorder="1" applyAlignment="1">
      <alignment horizontal="right" vertical="center"/>
    </xf>
    <xf numFmtId="2" fontId="2" fillId="3" borderId="16" xfId="0" applyNumberFormat="1" applyFont="1" applyFill="1" applyBorder="1" applyAlignment="1">
      <alignment horizontal="right" vertical="center"/>
    </xf>
    <xf numFmtId="2" fontId="0" fillId="4" borderId="3" xfId="0" applyNumberFormat="1" applyFill="1" applyBorder="1" applyAlignment="1">
      <alignment vertical="center" wrapText="1"/>
    </xf>
    <xf numFmtId="3" fontId="0" fillId="4" borderId="16" xfId="0" applyNumberFormat="1" applyFill="1" applyBorder="1" applyAlignment="1">
      <alignment horizontal="right" vertical="center"/>
    </xf>
    <xf numFmtId="2" fontId="0" fillId="4" borderId="8" xfId="0" applyNumberFormat="1" applyFill="1" applyBorder="1"/>
    <xf numFmtId="2" fontId="2" fillId="4" borderId="3" xfId="0" applyNumberFormat="1" applyFont="1" applyFill="1" applyBorder="1" applyAlignment="1">
      <alignment horizontal="left"/>
    </xf>
    <xf numFmtId="2" fontId="2" fillId="4" borderId="8" xfId="0" applyNumberFormat="1" applyFont="1" applyFill="1" applyBorder="1" applyAlignment="1">
      <alignment horizontal="center"/>
    </xf>
    <xf numFmtId="6" fontId="0" fillId="4" borderId="8" xfId="0" applyNumberFormat="1" applyFill="1" applyBorder="1" applyAlignment="1">
      <alignment horizontal="right"/>
    </xf>
    <xf numFmtId="2" fontId="0" fillId="4" borderId="8" xfId="0" applyNumberFormat="1" applyFill="1" applyBorder="1" applyAlignment="1">
      <alignment horizontal="right"/>
    </xf>
    <xf numFmtId="8" fontId="0" fillId="4" borderId="8" xfId="0" applyNumberFormat="1" applyFill="1" applyBorder="1" applyAlignment="1">
      <alignment horizontal="right"/>
    </xf>
    <xf numFmtId="8" fontId="0" fillId="4" borderId="3" xfId="0" applyNumberFormat="1" applyFill="1" applyBorder="1" applyAlignment="1">
      <alignment horizontal="right"/>
    </xf>
    <xf numFmtId="3" fontId="0" fillId="4" borderId="8" xfId="0" applyNumberFormat="1" applyFill="1" applyBorder="1" applyAlignment="1">
      <alignment horizontal="right"/>
    </xf>
    <xf numFmtId="167" fontId="0" fillId="4" borderId="8" xfId="0" applyNumberFormat="1" applyFill="1" applyBorder="1" applyAlignment="1">
      <alignment horizontal="right"/>
    </xf>
    <xf numFmtId="8" fontId="0" fillId="4" borderId="17" xfId="0" applyNumberFormat="1" applyFill="1" applyBorder="1" applyAlignment="1">
      <alignment horizontal="right"/>
    </xf>
    <xf numFmtId="3" fontId="0" fillId="4" borderId="16" xfId="0" applyNumberForma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right" vertical="center"/>
    </xf>
    <xf numFmtId="2" fontId="2" fillId="11" borderId="3" xfId="0" applyNumberFormat="1" applyFont="1" applyFill="1" applyBorder="1" applyAlignment="1">
      <alignment horizontal="left" vertical="center"/>
    </xf>
    <xf numFmtId="167" fontId="16" fillId="11" borderId="8" xfId="0" applyNumberFormat="1" applyFont="1" applyFill="1" applyBorder="1" applyAlignment="1">
      <alignment horizontal="right" vertical="center" wrapText="1"/>
    </xf>
    <xf numFmtId="2" fontId="2" fillId="11" borderId="3" xfId="0" applyNumberFormat="1" applyFont="1" applyFill="1" applyBorder="1" applyAlignment="1">
      <alignment horizontal="right" vertical="center"/>
    </xf>
    <xf numFmtId="2" fontId="2" fillId="11" borderId="16" xfId="0" applyNumberFormat="1" applyFont="1" applyFill="1" applyBorder="1" applyAlignment="1">
      <alignment horizontal="right" vertical="center"/>
    </xf>
    <xf numFmtId="2" fontId="0" fillId="11" borderId="3" xfId="0" applyNumberFormat="1" applyFill="1" applyBorder="1" applyAlignment="1">
      <alignment vertical="center" wrapText="1"/>
    </xf>
    <xf numFmtId="2" fontId="0" fillId="11" borderId="3" xfId="0" applyNumberFormat="1" applyFill="1" applyBorder="1" applyAlignment="1">
      <alignment horizontal="left" vertical="center" wrapText="1"/>
    </xf>
    <xf numFmtId="2" fontId="0" fillId="11" borderId="3" xfId="0" applyNumberFormat="1" applyFill="1" applyBorder="1" applyAlignment="1">
      <alignment horizontal="center" vertical="center" wrapText="1"/>
    </xf>
    <xf numFmtId="6" fontId="0" fillId="11" borderId="3" xfId="0" applyNumberFormat="1" applyFill="1" applyBorder="1" applyAlignment="1">
      <alignment horizontal="right" vertical="center" wrapText="1"/>
    </xf>
    <xf numFmtId="2" fontId="0" fillId="11" borderId="3" xfId="0" applyNumberFormat="1" applyFill="1" applyBorder="1" applyAlignment="1">
      <alignment horizontal="right" vertical="center" wrapText="1"/>
    </xf>
    <xf numFmtId="8" fontId="0" fillId="11" borderId="3" xfId="0" applyNumberFormat="1" applyFill="1" applyBorder="1" applyAlignment="1">
      <alignment horizontal="right" vertical="center" wrapText="1"/>
    </xf>
    <xf numFmtId="3" fontId="0" fillId="11" borderId="8" xfId="0" applyNumberFormat="1" applyFill="1" applyBorder="1" applyAlignment="1">
      <alignment horizontal="right" vertical="center" wrapText="1"/>
    </xf>
    <xf numFmtId="167" fontId="0" fillId="11" borderId="8" xfId="0" applyNumberFormat="1" applyFill="1" applyBorder="1" applyAlignment="1">
      <alignment horizontal="right" vertical="center" wrapText="1"/>
    </xf>
    <xf numFmtId="3" fontId="0" fillId="11" borderId="16" xfId="0" applyNumberFormat="1" applyFill="1" applyBorder="1" applyAlignment="1">
      <alignment horizontal="right" vertical="center"/>
    </xf>
    <xf numFmtId="3" fontId="0" fillId="11" borderId="26" xfId="0" applyNumberForma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2" fillId="2" borderId="3" xfId="0" applyNumberFormat="1" applyFont="1" applyFill="1" applyBorder="1" applyAlignment="1">
      <alignment horizontal="left" vertical="center"/>
    </xf>
    <xf numFmtId="3" fontId="2" fillId="2" borderId="24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8" fontId="7" fillId="0" borderId="3" xfId="0" applyNumberFormat="1" applyFont="1" applyBorder="1" applyAlignment="1">
      <alignment vertical="center"/>
    </xf>
    <xf numFmtId="5" fontId="7" fillId="0" borderId="3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left"/>
    </xf>
    <xf numFmtId="0" fontId="11" fillId="5" borderId="10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left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11</xdr:row>
      <xdr:rowOff>108857</xdr:rowOff>
    </xdr:from>
    <xdr:to>
      <xdr:col>20</xdr:col>
      <xdr:colOff>0</xdr:colOff>
      <xdr:row>40</xdr:row>
      <xdr:rowOff>-1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BCA61151-2D22-4750-B621-9AED9DD48B67}"/>
            </a:ext>
          </a:extLst>
        </xdr:cNvPr>
        <xdr:cNvSpPr/>
      </xdr:nvSpPr>
      <xdr:spPr>
        <a:xfrm>
          <a:off x="32966025" y="2985407"/>
          <a:ext cx="704850" cy="967331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133350</xdr:colOff>
      <xdr:row>14</xdr:row>
      <xdr:rowOff>108857</xdr:rowOff>
    </xdr:from>
    <xdr:to>
      <xdr:col>20</xdr:col>
      <xdr:colOff>0</xdr:colOff>
      <xdr:row>44</xdr:row>
      <xdr:rowOff>-1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79A591A-23FC-4549-8122-D52BB64A53A4}"/>
            </a:ext>
          </a:extLst>
        </xdr:cNvPr>
        <xdr:cNvSpPr/>
      </xdr:nvSpPr>
      <xdr:spPr>
        <a:xfrm>
          <a:off x="31927800" y="3385457"/>
          <a:ext cx="1123950" cy="1052104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Projects\BHCRates\PSCModels\2005.04.14\Clean\CAS%20Electric%20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BHP\2005\Rate%20Case\BHP%20Cost%20of%20Service%20Model%20(Excel)%203.07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Rates\Black%20Hills%20Power,%20Inc\Rate%20Case\2009%20-%20BHP%20-%20SD\Cost%20of%20Service%20Models\Master%20Rate%20Filing%20Statement-July%2008%20-%20June%2009-Settlement%20with%20Staf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esco.com\d\Documents%20and%20Settings\ckilpatr\My%20Documents\Rate%20Class%20Info\COS%20Exercise%206%20with%20answ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Audit\D%20&amp;%20T\deferred%20exchange%20loss-lalpi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pacc2000\accounts\Users\Models\Standard\Misc\LP%20ex%20arooj%2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ashb.aes.com/DOCUME~1/DROTSA~1.000/LOCALS~1/Temp/RasLa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. Factors"/>
      <sheetName val="C.A. Model"/>
      <sheetName val="Services Study (inputs)"/>
      <sheetName val="Meters Study (inputs)"/>
      <sheetName val="Cust. Acct. Study (inputs)"/>
      <sheetName val="Func. Plt. RRF - With Earnings"/>
      <sheetName val="Expenses RRF - With Earnings"/>
      <sheetName val="Rev. Cred. RRF - With Earnings"/>
      <sheetName val="Rate Design-Non Lighting"/>
      <sheetName val="2 Rate Design-Lights-Summary"/>
      <sheetName val="3 Rate Design-Lights-Components"/>
      <sheetName val="4 Lights-Investments"/>
      <sheetName val="5 Lights-Cap &amp; Maint."/>
      <sheetName val="6 Lights-Facility"/>
      <sheetName val="7 Lights-Proforma Rev (inputs)"/>
      <sheetName val="8 Lights-Proposed Rev (inputs)"/>
      <sheetName val="9 Lights-Proposed Incr"/>
      <sheetName val="Rate Compare"/>
      <sheetName val="Index"/>
      <sheetName val="Rate Class (inputs)"/>
      <sheetName val="Total Co. (inputs)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 Summary"/>
      <sheetName val="Customer Impact"/>
      <sheetName val="MEAN"/>
      <sheetName val="Marketing"/>
      <sheetName val="Allocation Summary"/>
      <sheetName val="1"/>
      <sheetName val="2"/>
      <sheetName val="Adjusted Exp &amp; Rate Base"/>
      <sheetName val="Known Measurable"/>
      <sheetName val="Statement P"/>
      <sheetName val="Property Avg"/>
      <sheetName val="accdep"/>
      <sheetName val="Other Rate Base Reductions"/>
      <sheetName val="Debt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Header"/>
      <sheetName val="Check Figures"/>
      <sheetName val="Adjustment Log"/>
      <sheetName val="Stmt A pg1"/>
      <sheetName val="Stmt A pg2"/>
      <sheetName val="Stmt B"/>
      <sheetName val="Stmt C"/>
      <sheetName val="Stmt D pg1"/>
      <sheetName val="Stmt D pg2"/>
      <sheetName val="Sched D-1"/>
      <sheetName val="Sched D-2"/>
      <sheetName val="Sched D-3"/>
      <sheetName val="Sched D-4 2001"/>
      <sheetName val="Sched D-4 2002"/>
      <sheetName val="Sched D-4 2003"/>
      <sheetName val="Sched D-4 2004"/>
      <sheetName val="Sched D-4 2005"/>
      <sheetName val="Sched D-4 2006"/>
      <sheetName val="Sched D-4 2007"/>
      <sheetName val="Sched D-4 2008"/>
      <sheetName val="Sched D-5"/>
      <sheetName val="Sched D-6"/>
      <sheetName val="Sched D-7"/>
      <sheetName val="Sched D-8"/>
      <sheetName val="Sched D-9"/>
      <sheetName val="Sched D-10"/>
      <sheetName val="Sched D-11"/>
      <sheetName val="Stmt E"/>
      <sheetName val="Sched E-1"/>
      <sheetName val="Sched E-2"/>
      <sheetName val="Sched E-3"/>
      <sheetName val="Stmt F"/>
      <sheetName val="Sched F-1"/>
      <sheetName val="Sched F-2"/>
      <sheetName val="Sched F-3 pg1"/>
      <sheetName val="Sched F-3 pg2"/>
      <sheetName val="Sched F-4"/>
      <sheetName val="Stmt G pg1"/>
      <sheetName val="Stmt G pg2"/>
      <sheetName val="Stmt G pg3"/>
      <sheetName val="Stmt G pg4"/>
      <sheetName val="Stmt G pg5"/>
      <sheetName val="Sched G-1"/>
      <sheetName val="Sched G-2"/>
      <sheetName val="Sched G-3"/>
      <sheetName val="Sched G-4"/>
      <sheetName val="Stmt H"/>
      <sheetName val="Sched H-1"/>
      <sheetName val="Sched H-2"/>
      <sheetName val="Sched H-3 pg1"/>
      <sheetName val="Sched H-3 pg2"/>
      <sheetName val="Sched H-4"/>
      <sheetName val="Sched H-5"/>
      <sheetName val="Sched H-6"/>
      <sheetName val="Sched H-7"/>
      <sheetName val="Sched H-8"/>
      <sheetName val="Sched H-9"/>
      <sheetName val="Sched H-10"/>
      <sheetName val="Sched H-11"/>
      <sheetName val="Sched H-12"/>
      <sheetName val="Sched H-13"/>
      <sheetName val="Sched H-14"/>
      <sheetName val="Sched H-15"/>
      <sheetName val="Stmt I pg1"/>
      <sheetName val="Stmt I pg2"/>
      <sheetName val="Stmt I pg3"/>
      <sheetName val="Sched I-1 pg1"/>
      <sheetName val="Sched I-1 pg2"/>
      <sheetName val="Sched I-1 pg3"/>
      <sheetName val="Sched I-1 pg4"/>
      <sheetName val="Sched I-1 pg5"/>
      <sheetName val="Sched I-1 pg6"/>
      <sheetName val="Sched I-1 pg7"/>
      <sheetName val="Sched I-1 pg8"/>
      <sheetName val="Sched I-1 pg9"/>
      <sheetName val="Sched I-1 pg10"/>
      <sheetName val="Sched I-1 pg11"/>
      <sheetName val="Stmt J"/>
      <sheetName val="Sched J-1"/>
      <sheetName val="Stmt K pg1,2"/>
      <sheetName val="Stmt K pg3"/>
      <sheetName val="Stmt K pg4"/>
      <sheetName val="Sched K-1"/>
      <sheetName val="Sched K-1-Confidential"/>
      <sheetName val="Sched K-2"/>
      <sheetName val="Sched K-3"/>
      <sheetName val="Sched K-3 Confidential"/>
      <sheetName val="Sched K-4"/>
      <sheetName val="Sched K-5"/>
      <sheetName val="Stmt L"/>
      <sheetName val="Sched L-1"/>
      <sheetName val="Stmt M"/>
      <sheetName val="Sched M-1"/>
      <sheetName val="Sched M-2"/>
      <sheetName val="Stmt N"/>
      <sheetName val="Sched N-1"/>
      <sheetName val="Stmt O"/>
      <sheetName val="Sched O-1"/>
      <sheetName val="Stmt P pg1"/>
      <sheetName val="Stmt P pg2"/>
      <sheetName val="Stmt P pg3"/>
      <sheetName val="Stmt Q"/>
      <sheetName val="Stmt R pg1"/>
      <sheetName val="Stmt R pg2"/>
      <sheetName val="Stmt R pg3"/>
      <sheetName val="Stmt R pg4"/>
      <sheetName val="Stmt R pg5"/>
      <sheetName val="Stmt R pg6"/>
      <sheetName val="WP-1"/>
      <sheetName val="WP-2"/>
      <sheetName val="WP-3 2005"/>
      <sheetName val="WP-3"/>
      <sheetName val="WP-4"/>
      <sheetName val="Section 3 pg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Unbundling"/>
      <sheetName val="Prod"/>
      <sheetName val="Trans"/>
      <sheetName val="Dist"/>
      <sheetName val="Cust"/>
      <sheetName val="COS"/>
      <sheetName val="WACC &amp; IT"/>
      <sheetName val="Exercise No.1"/>
      <sheetName val="Exercise No. 2"/>
      <sheetName val="Exercise No. 3"/>
      <sheetName val="Exercise No. 4"/>
      <sheetName val="Exercise No. 5"/>
      <sheetName val="Exercise No. 6"/>
      <sheetName val="Prod AFs"/>
      <sheetName val="Trans AFs"/>
      <sheetName val="Cust AFs"/>
      <sheetName val="EX3_Dist AF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3.5499999999999997E-2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"/>
      <sheetName val="old"/>
      <sheetName val="list"/>
    </sheetNames>
    <sheetDataSet>
      <sheetData sheetId="0" refreshError="1"/>
      <sheetData sheetId="1">
        <row r="5">
          <cell r="V5">
            <v>2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"/>
      <sheetName val="Yen"/>
      <sheetName val="XREF"/>
      <sheetName val="$ (2)"/>
      <sheetName val="Yen (2)"/>
      <sheetName val="IM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$ Final (3)"/>
      <sheetName val="Dec Y Final (3)"/>
      <sheetName val="Dec $ Final (2)"/>
      <sheetName val="Dec Y Final (2)"/>
      <sheetName val="$ 01Final"/>
      <sheetName val="Y 01 Final"/>
      <sheetName val="1 $ 97 to 01 Actual"/>
      <sheetName val="1 ¥ 97 to 01 Actual"/>
      <sheetName val="$ DP"/>
      <sheetName val="Y DP"/>
      <sheetName val="IFC"/>
      <sheetName val="JEXIM"/>
      <sheetName val="Rates"/>
      <sheetName val="Rates (2)"/>
      <sheetName val="Proj Rates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A41-8947-4C05-870F-84FE43785ACF}">
  <sheetPr>
    <tabColor rgb="FF7030A0"/>
  </sheetPr>
  <dimension ref="A1:AM79"/>
  <sheetViews>
    <sheetView showGridLines="0" tabSelected="1" zoomScaleNormal="100" workbookViewId="0">
      <selection activeCell="A6" sqref="A6:B6"/>
    </sheetView>
  </sheetViews>
  <sheetFormatPr defaultRowHeight="15" customHeight="1" x14ac:dyDescent="0.35"/>
  <cols>
    <col min="1" max="1" width="37.54296875" customWidth="1"/>
    <col min="2" max="2" width="14.26953125" customWidth="1"/>
    <col min="3" max="7" width="19.54296875" customWidth="1"/>
    <col min="8" max="8" width="14.453125" customWidth="1"/>
    <col min="9" max="9" width="71.81640625" bestFit="1" customWidth="1"/>
    <col min="10" max="10" width="52.81640625" customWidth="1"/>
    <col min="11" max="11" width="12.54296875" customWidth="1"/>
    <col min="12" max="12" width="26.1796875" customWidth="1"/>
    <col min="13" max="13" width="23.26953125" customWidth="1"/>
    <col min="14" max="14" width="14.54296875" customWidth="1"/>
    <col min="15" max="15" width="15.81640625" customWidth="1"/>
    <col min="16" max="16" width="14.54296875" customWidth="1"/>
    <col min="17" max="19" width="19" customWidth="1"/>
    <col min="20" max="20" width="12.54296875" customWidth="1"/>
    <col min="21" max="21" width="19.1796875" customWidth="1"/>
    <col min="22" max="22" width="18.453125" customWidth="1"/>
    <col min="23" max="23" width="17.7265625" customWidth="1"/>
    <col min="24" max="24" width="19.54296875" customWidth="1"/>
    <col min="25" max="25" width="12.54296875" customWidth="1"/>
    <col min="26" max="26" width="17.26953125" customWidth="1"/>
    <col min="27" max="27" width="16.54296875" customWidth="1"/>
    <col min="28" max="28" width="16.7265625" customWidth="1"/>
    <col min="29" max="29" width="19.54296875" customWidth="1"/>
    <col min="30" max="30" width="12.54296875" customWidth="1"/>
    <col min="31" max="31" width="22.1796875" customWidth="1"/>
    <col min="32" max="32" width="16.1796875" customWidth="1"/>
    <col min="33" max="33" width="18.453125" customWidth="1"/>
    <col min="34" max="34" width="17.1796875" customWidth="1"/>
    <col min="35" max="35" width="12.54296875" customWidth="1"/>
    <col min="36" max="36" width="18.7265625" customWidth="1"/>
    <col min="37" max="37" width="15.26953125" customWidth="1"/>
    <col min="38" max="38" width="21.1796875" customWidth="1"/>
    <col min="39" max="39" width="19.453125" customWidth="1"/>
  </cols>
  <sheetData>
    <row r="1" spans="1:39" ht="15" customHeight="1" x14ac:dyDescent="0.4">
      <c r="A1" s="1" t="s">
        <v>132</v>
      </c>
    </row>
    <row r="2" spans="1:39" ht="17" x14ac:dyDescent="0.4">
      <c r="A2" s="2" t="s">
        <v>0</v>
      </c>
      <c r="J2" s="3"/>
      <c r="K2" s="3"/>
      <c r="L2" s="3"/>
      <c r="M2" s="3"/>
      <c r="N2" s="3"/>
      <c r="O2" s="3"/>
      <c r="P2" s="3"/>
      <c r="Q2" s="3"/>
      <c r="R2" s="3"/>
      <c r="S2" s="3"/>
      <c r="AC2" s="4"/>
    </row>
    <row r="3" spans="1:39" ht="17" x14ac:dyDescent="0.4">
      <c r="A3" s="2"/>
      <c r="J3" s="3"/>
      <c r="K3" s="3"/>
      <c r="L3" s="3"/>
      <c r="M3" s="3"/>
      <c r="N3" s="3"/>
      <c r="O3" s="3"/>
      <c r="P3" s="3"/>
      <c r="Q3" s="3"/>
      <c r="R3" s="3"/>
      <c r="S3" s="3"/>
      <c r="AC3" s="4"/>
    </row>
    <row r="4" spans="1:39" ht="15.5" x14ac:dyDescent="0.35">
      <c r="A4" s="5"/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ht="26.15" customHeight="1" x14ac:dyDescent="0.35">
      <c r="A5" s="358" t="s">
        <v>1</v>
      </c>
      <c r="B5" s="358"/>
      <c r="C5" s="358"/>
      <c r="D5" s="358"/>
      <c r="E5" s="358"/>
      <c r="F5" s="358"/>
      <c r="G5" s="358"/>
      <c r="H5" s="9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8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31" x14ac:dyDescent="0.35">
      <c r="A6" s="359" t="s">
        <v>2</v>
      </c>
      <c r="B6" s="359"/>
      <c r="C6" s="12">
        <v>2022</v>
      </c>
      <c r="D6" s="12">
        <v>2023</v>
      </c>
      <c r="E6" s="12">
        <v>2024</v>
      </c>
      <c r="F6" s="12">
        <v>2025</v>
      </c>
      <c r="G6" s="13" t="s">
        <v>3</v>
      </c>
      <c r="H6" s="1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8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15.5" x14ac:dyDescent="0.35">
      <c r="A7" s="357" t="s">
        <v>4</v>
      </c>
      <c r="B7" s="357"/>
      <c r="C7" s="15">
        <v>1.4999999999999999E-2</v>
      </c>
      <c r="D7" s="15">
        <v>1.4999999999999999E-2</v>
      </c>
      <c r="E7" s="15">
        <v>1.4999999999999999E-2</v>
      </c>
      <c r="F7" s="15">
        <v>1.4999999999999999E-2</v>
      </c>
      <c r="G7" s="15">
        <v>1.4999999999999999E-2</v>
      </c>
      <c r="H7" s="1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8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39" ht="15.5" x14ac:dyDescent="0.35">
      <c r="A8" s="357" t="s">
        <v>5</v>
      </c>
      <c r="B8" s="357"/>
      <c r="C8" s="17">
        <v>16831750</v>
      </c>
      <c r="D8" s="17">
        <v>16831750</v>
      </c>
      <c r="E8" s="17">
        <v>16831750</v>
      </c>
      <c r="F8" s="17">
        <v>16831750</v>
      </c>
      <c r="G8" s="17">
        <f>SUM(C8:F8)</f>
        <v>67327000</v>
      </c>
      <c r="H8" s="1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8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39" ht="15.5" x14ac:dyDescent="0.35">
      <c r="A9" s="357" t="s">
        <v>6</v>
      </c>
      <c r="B9" s="357"/>
      <c r="C9" s="19">
        <f>C10/(C8/C7)</f>
        <v>3.1436199613009423E-3</v>
      </c>
      <c r="D9" s="19">
        <f>D10/(D8/D7)</f>
        <v>3.2320402036731866E-3</v>
      </c>
      <c r="E9" s="19">
        <f>E10/(E8/E7)</f>
        <v>3.3004147795012112E-3</v>
      </c>
      <c r="F9" s="19">
        <f>F10/(F8/F7)</f>
        <v>3.3638994210555494E-3</v>
      </c>
      <c r="G9" s="19">
        <f>G10/(G8/G7)</f>
        <v>3.2599935913827224E-3</v>
      </c>
      <c r="H9" s="2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8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39" ht="15.5" x14ac:dyDescent="0.35">
      <c r="A10" s="357" t="s">
        <v>7</v>
      </c>
      <c r="B10" s="357"/>
      <c r="C10" s="17">
        <v>3527508.3522418095</v>
      </c>
      <c r="D10" s="17">
        <v>3626726.1798784109</v>
      </c>
      <c r="E10" s="17">
        <v>3703450.4309913008</v>
      </c>
      <c r="F10" s="17">
        <v>3774687.6053567831</v>
      </c>
      <c r="G10" s="17">
        <f>SUM(C10:F10)</f>
        <v>14632372.568468304</v>
      </c>
      <c r="H10" s="1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1"/>
      <c r="W10" s="22"/>
      <c r="X10" s="22"/>
      <c r="Y10" s="6"/>
      <c r="Z10" s="6"/>
      <c r="AA10" s="6"/>
      <c r="AB10" s="6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39" ht="27.65" customHeight="1" x14ac:dyDescent="0.7">
      <c r="A11" s="23"/>
      <c r="B11" s="23"/>
      <c r="C11" s="24"/>
      <c r="D11" s="24"/>
      <c r="E11" s="24"/>
      <c r="F11" s="24"/>
      <c r="G11" s="25"/>
      <c r="H11" s="26"/>
      <c r="I11" s="6"/>
      <c r="J11" s="27"/>
      <c r="K11" s="27"/>
      <c r="L11" s="27"/>
      <c r="M11" s="27"/>
      <c r="N11" s="6"/>
      <c r="O11" s="6"/>
      <c r="P11" s="6"/>
      <c r="Q11" s="6"/>
      <c r="R11" s="6"/>
      <c r="S11" s="28" t="s">
        <v>8</v>
      </c>
      <c r="T11" s="28"/>
      <c r="U11" s="6"/>
      <c r="V11" s="6"/>
      <c r="W11" s="6"/>
      <c r="X11" s="6"/>
      <c r="Y11" s="6"/>
      <c r="Z11" s="6"/>
      <c r="AA11" s="6"/>
      <c r="AB11" s="6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39" ht="26.15" customHeight="1" x14ac:dyDescent="0.35">
      <c r="A12" s="358" t="s">
        <v>128</v>
      </c>
      <c r="B12" s="358"/>
      <c r="C12" s="358"/>
      <c r="D12" s="358"/>
      <c r="E12" s="358"/>
      <c r="F12" s="358"/>
      <c r="G12" s="358"/>
      <c r="H12" s="358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8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39" ht="62" x14ac:dyDescent="0.35">
      <c r="A13" s="362" t="s">
        <v>131</v>
      </c>
      <c r="B13" s="363"/>
      <c r="C13" s="29">
        <v>2022</v>
      </c>
      <c r="D13" s="29">
        <v>2023</v>
      </c>
      <c r="E13" s="29">
        <v>2024</v>
      </c>
      <c r="F13" s="29">
        <v>2025</v>
      </c>
      <c r="G13" s="30" t="s">
        <v>3</v>
      </c>
      <c r="H13" s="30" t="s">
        <v>9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5.5" x14ac:dyDescent="0.35">
      <c r="A14" s="364" t="s">
        <v>10</v>
      </c>
      <c r="B14" s="365"/>
      <c r="C14" s="366"/>
      <c r="D14" s="367"/>
      <c r="E14" s="367"/>
      <c r="F14" s="367"/>
      <c r="G14" s="367"/>
      <c r="H14" s="36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5.5" x14ac:dyDescent="0.35">
      <c r="A15" s="369" t="s">
        <v>12</v>
      </c>
      <c r="B15" s="370"/>
      <c r="C15" s="370"/>
      <c r="D15" s="370"/>
      <c r="E15" s="370"/>
      <c r="F15" s="370"/>
      <c r="G15" s="370"/>
      <c r="H15" s="37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5.5" x14ac:dyDescent="0.35">
      <c r="A16" s="31" t="s">
        <v>13</v>
      </c>
      <c r="B16" s="32"/>
      <c r="C16" s="33">
        <v>3427637.2051623464</v>
      </c>
      <c r="D16" s="33">
        <v>3456269.0325911697</v>
      </c>
      <c r="E16" s="33">
        <v>3480984.8929637084</v>
      </c>
      <c r="F16" s="33">
        <v>3480147.0209598532</v>
      </c>
      <c r="G16" s="33">
        <f>SUM(C16:F16)</f>
        <v>13845038.151677079</v>
      </c>
      <c r="H16" s="34">
        <f>G16/$G$28</f>
        <v>0.21568371223838945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5.5" x14ac:dyDescent="0.35">
      <c r="A17" s="31" t="s">
        <v>14</v>
      </c>
      <c r="B17" s="32"/>
      <c r="C17" s="33">
        <v>1624417.2818659316</v>
      </c>
      <c r="D17" s="33">
        <v>1631422.2898659315</v>
      </c>
      <c r="E17" s="33">
        <v>1628919.0898659315</v>
      </c>
      <c r="F17" s="33">
        <v>1670678.8578659315</v>
      </c>
      <c r="G17" s="33">
        <f>SUM(C17:F17)</f>
        <v>6555437.5194637263</v>
      </c>
      <c r="H17" s="34">
        <f>G17/$G$28</f>
        <v>0.10212330829680574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5.5" x14ac:dyDescent="0.35">
      <c r="A18" s="31" t="s">
        <v>15</v>
      </c>
      <c r="B18" s="32"/>
      <c r="C18" s="33">
        <v>1920393.3162569513</v>
      </c>
      <c r="D18" s="33">
        <v>1863419.338542778</v>
      </c>
      <c r="E18" s="33">
        <v>1808767.3911263279</v>
      </c>
      <c r="F18" s="33">
        <v>1756921.901242102</v>
      </c>
      <c r="G18" s="33">
        <f t="shared" ref="G18" si="0">SUM(C18:F18)</f>
        <v>7349501.9471681602</v>
      </c>
      <c r="H18" s="34">
        <f t="shared" ref="H18:H19" si="1">G18/$G$28</f>
        <v>0.11449357132154132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8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5.5" x14ac:dyDescent="0.35">
      <c r="A19" s="31" t="s">
        <v>16</v>
      </c>
      <c r="B19" s="32"/>
      <c r="C19" s="33">
        <v>7712723.6942359526</v>
      </c>
      <c r="D19" s="33">
        <v>8105442.5035213027</v>
      </c>
      <c r="E19" s="33">
        <v>8474319.9465652145</v>
      </c>
      <c r="F19" s="33">
        <v>8793013.8374532908</v>
      </c>
      <c r="G19" s="33">
        <f>SUM(C19:F19)</f>
        <v>33085499.981775761</v>
      </c>
      <c r="H19" s="34">
        <f t="shared" si="1"/>
        <v>0.5154195589174424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5.5" x14ac:dyDescent="0.35">
      <c r="A20" s="31" t="s">
        <v>17</v>
      </c>
      <c r="B20" s="32"/>
      <c r="C20" s="33">
        <v>61934.600000000006</v>
      </c>
      <c r="D20" s="33">
        <v>63981.260000000009</v>
      </c>
      <c r="E20" s="33">
        <v>64807.400000000009</v>
      </c>
      <c r="F20" s="33">
        <v>66514.700000000012</v>
      </c>
      <c r="G20" s="33">
        <f>SUM(C20:F20)</f>
        <v>257237.96000000002</v>
      </c>
      <c r="H20" s="355">
        <f t="shared" ref="H20:H26" si="2">G20/$G$28</f>
        <v>4.0073589927023551E-3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5.5" x14ac:dyDescent="0.35">
      <c r="A21" s="35" t="s">
        <v>18</v>
      </c>
      <c r="B21" s="36"/>
      <c r="C21" s="37">
        <f t="shared" ref="C21:F21" si="3">SUM(C16:C20)+C23</f>
        <v>13206886.605</v>
      </c>
      <c r="D21" s="37">
        <f t="shared" si="3"/>
        <v>13566645.810000001</v>
      </c>
      <c r="E21" s="37">
        <f t="shared" si="3"/>
        <v>13895898.615000002</v>
      </c>
      <c r="F21" s="37">
        <f t="shared" si="3"/>
        <v>14214210.839999996</v>
      </c>
      <c r="G21" s="37">
        <f>SUM(G16:G20)+G23</f>
        <v>54883641.869999997</v>
      </c>
      <c r="H21" s="38">
        <f t="shared" si="2"/>
        <v>0.85499999999999998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5.5" x14ac:dyDescent="0.35">
      <c r="A22" s="372" t="s">
        <v>19</v>
      </c>
      <c r="B22" s="373"/>
      <c r="C22" s="39">
        <v>463399.53</v>
      </c>
      <c r="D22" s="39">
        <v>476022.66000000003</v>
      </c>
      <c r="E22" s="39">
        <v>487575.38999999996</v>
      </c>
      <c r="F22" s="39">
        <v>498744.24</v>
      </c>
      <c r="G22" s="39">
        <f>SUM(C22:F22)</f>
        <v>1925741.82</v>
      </c>
      <c r="H22" s="40">
        <f t="shared" si="2"/>
        <v>3.0000000000000002E-2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5.5" x14ac:dyDescent="0.35">
      <c r="A23" s="41" t="s">
        <v>20</v>
      </c>
      <c r="B23" s="42"/>
      <c r="C23" s="356">
        <v>-1540219.4925211817</v>
      </c>
      <c r="D23" s="356">
        <v>-1553888.6145211817</v>
      </c>
      <c r="E23" s="356">
        <v>-1561900.1055211816</v>
      </c>
      <c r="F23" s="356">
        <v>-1553065.4775211816</v>
      </c>
      <c r="G23" s="356">
        <v>-6209073.6900847256</v>
      </c>
      <c r="H23" s="40">
        <f t="shared" si="2"/>
        <v>-9.6727509766881298E-2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5.5" x14ac:dyDescent="0.35">
      <c r="A24" s="374" t="s">
        <v>21</v>
      </c>
      <c r="B24" s="375"/>
      <c r="C24" s="39">
        <v>463399.52999999997</v>
      </c>
      <c r="D24" s="39">
        <v>476022.66</v>
      </c>
      <c r="E24" s="39">
        <v>487575.38999999996</v>
      </c>
      <c r="F24" s="39">
        <v>498744.24</v>
      </c>
      <c r="G24" s="39">
        <f>SUM(C24:F24)</f>
        <v>1925741.8199999998</v>
      </c>
      <c r="H24" s="40">
        <f t="shared" si="2"/>
        <v>0.03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5.5" x14ac:dyDescent="0.35">
      <c r="A25" s="372" t="s">
        <v>22</v>
      </c>
      <c r="B25" s="373"/>
      <c r="C25" s="39">
        <v>540632.78500000003</v>
      </c>
      <c r="D25" s="39">
        <v>555359.77</v>
      </c>
      <c r="E25" s="39">
        <v>568837.95500000007</v>
      </c>
      <c r="F25" s="39">
        <v>581868.28</v>
      </c>
      <c r="G25" s="39">
        <f>SUM(C25:F25)</f>
        <v>2246698.79</v>
      </c>
      <c r="H25" s="40">
        <f t="shared" si="2"/>
        <v>3.5000000000000003E-2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V25" s="43"/>
      <c r="W25" s="6"/>
      <c r="X25" s="6"/>
      <c r="Y25" s="6"/>
      <c r="Z25" s="6"/>
      <c r="AA25" s="6"/>
      <c r="AB25" s="6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5.5" x14ac:dyDescent="0.35">
      <c r="A26" s="376" t="s">
        <v>23</v>
      </c>
      <c r="B26" s="377"/>
      <c r="C26" s="44">
        <v>772332.55</v>
      </c>
      <c r="D26" s="44">
        <v>793371.10000000009</v>
      </c>
      <c r="E26" s="44">
        <v>812625.65</v>
      </c>
      <c r="F26" s="44">
        <v>831240.4</v>
      </c>
      <c r="G26" s="44">
        <f>SUM(C26:F26)</f>
        <v>3209569.7</v>
      </c>
      <c r="H26" s="45">
        <f t="shared" si="2"/>
        <v>0.05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5.5" x14ac:dyDescent="0.35">
      <c r="A27" s="46" t="s">
        <v>24</v>
      </c>
      <c r="B27" s="47"/>
      <c r="C27" s="48">
        <f>SUM(C24:C26,C22)</f>
        <v>2239764.395</v>
      </c>
      <c r="D27" s="48">
        <f>SUM(D24:D26,D22)</f>
        <v>2300776.19</v>
      </c>
      <c r="E27" s="48">
        <f>SUM(E24:E26,E22)</f>
        <v>2356614.3850000002</v>
      </c>
      <c r="F27" s="48">
        <f>SUM(F24:F26,F22)</f>
        <v>2410597.16</v>
      </c>
      <c r="G27" s="48">
        <f>SUM(G24:G26,G22)</f>
        <v>9307752.1300000008</v>
      </c>
      <c r="H27" s="49">
        <f>G27/G28</f>
        <v>0.14500000000000002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8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5.5" x14ac:dyDescent="0.35">
      <c r="A28" s="360" t="s">
        <v>25</v>
      </c>
      <c r="B28" s="361"/>
      <c r="C28" s="44">
        <v>15446651</v>
      </c>
      <c r="D28" s="44">
        <v>15867422</v>
      </c>
      <c r="E28" s="44">
        <v>16252513</v>
      </c>
      <c r="F28" s="44">
        <v>16624808</v>
      </c>
      <c r="G28" s="44">
        <f>SUM(C28:F28)</f>
        <v>64191394</v>
      </c>
      <c r="H28" s="45">
        <f>G28/$G$28</f>
        <v>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33.65" customHeight="1" x14ac:dyDescent="0.35">
      <c r="A29" s="50"/>
      <c r="B29" s="50"/>
      <c r="C29" s="52"/>
      <c r="D29" s="52"/>
      <c r="E29" s="52"/>
      <c r="F29" s="52"/>
      <c r="G29" s="52"/>
      <c r="H29" s="5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51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3.65" customHeight="1" x14ac:dyDescent="0.35">
      <c r="A30" s="358" t="s">
        <v>130</v>
      </c>
      <c r="B30" s="358"/>
      <c r="C30" s="358"/>
      <c r="D30" s="358"/>
      <c r="E30" s="358"/>
      <c r="F30" s="358"/>
      <c r="G30" s="358"/>
      <c r="H30" s="9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51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33.65" customHeight="1" x14ac:dyDescent="0.35">
      <c r="A31" s="359" t="s">
        <v>129</v>
      </c>
      <c r="B31" s="359"/>
      <c r="C31" s="12">
        <v>2022</v>
      </c>
      <c r="D31" s="12">
        <v>2023</v>
      </c>
      <c r="E31" s="12">
        <v>2024</v>
      </c>
      <c r="F31" s="12">
        <v>2025</v>
      </c>
      <c r="G31" s="53" t="s">
        <v>3</v>
      </c>
      <c r="H31" s="5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51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23.5" customHeight="1" x14ac:dyDescent="0.35">
      <c r="A32" s="55" t="s">
        <v>26</v>
      </c>
      <c r="B32" s="55"/>
      <c r="C32" s="55"/>
      <c r="D32" s="55"/>
      <c r="E32" s="55"/>
      <c r="F32" s="55"/>
      <c r="G32" s="55"/>
      <c r="H32" s="9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51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28" customHeight="1" x14ac:dyDescent="0.35">
      <c r="A33" s="383" t="s">
        <v>27</v>
      </c>
      <c r="B33" s="383"/>
      <c r="C33" s="56">
        <v>0.64639129213651714</v>
      </c>
      <c r="D33" s="56">
        <v>0.66264461717450884</v>
      </c>
      <c r="E33" s="56">
        <v>0.67748900327904715</v>
      </c>
      <c r="F33" s="56">
        <v>0.69139825024508761</v>
      </c>
      <c r="G33" s="56">
        <v>0.67004970939044695</v>
      </c>
      <c r="H33" s="5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51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7.65" customHeight="1" x14ac:dyDescent="0.35">
      <c r="A34" s="383" t="s">
        <v>28</v>
      </c>
      <c r="B34" s="383"/>
      <c r="C34" s="56">
        <v>0.40311410879385901</v>
      </c>
      <c r="D34" s="56">
        <v>0.41631291075513854</v>
      </c>
      <c r="E34" s="56">
        <v>0.4286523930818596</v>
      </c>
      <c r="F34" s="56">
        <v>0.43875436696364312</v>
      </c>
      <c r="G34" s="56">
        <v>0.42207310985785784</v>
      </c>
      <c r="H34" s="5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51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36.65" customHeight="1" x14ac:dyDescent="0.35">
      <c r="A35" s="383" t="s">
        <v>29</v>
      </c>
      <c r="B35" s="383"/>
      <c r="C35" s="56">
        <v>0.84946610352633811</v>
      </c>
      <c r="D35" s="56">
        <v>0.85846107653441006</v>
      </c>
      <c r="E35" s="56">
        <v>0.86619749463714391</v>
      </c>
      <c r="F35" s="56">
        <v>0.87249851347474028</v>
      </c>
      <c r="G35" s="56">
        <v>0.86216232182548247</v>
      </c>
      <c r="H35" s="5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51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36.65" customHeight="1" x14ac:dyDescent="0.35">
      <c r="A36" s="383" t="s">
        <v>30</v>
      </c>
      <c r="B36" s="383"/>
      <c r="C36" s="58">
        <v>5289424.0621753065</v>
      </c>
      <c r="D36" s="58">
        <v>5670833.0294606565</v>
      </c>
      <c r="E36" s="58">
        <v>6034519.5415045694</v>
      </c>
      <c r="F36" s="58">
        <v>6364184.8603926469</v>
      </c>
      <c r="G36" s="58">
        <v>23358961.493533179</v>
      </c>
      <c r="H36" s="5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51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35.5" customHeight="1" x14ac:dyDescent="0.35">
      <c r="A37" s="378" t="s">
        <v>31</v>
      </c>
      <c r="B37" s="378"/>
      <c r="C37" s="59">
        <v>1877347.8390411034</v>
      </c>
      <c r="D37" s="59">
        <v>2188794.2855764539</v>
      </c>
      <c r="E37" s="59">
        <v>2497525.1504703653</v>
      </c>
      <c r="F37" s="59">
        <v>2808526.2442784435</v>
      </c>
      <c r="G37" s="59">
        <v>9372193.5193663668</v>
      </c>
      <c r="H37" s="6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61"/>
      <c r="V37" s="61"/>
      <c r="W37" s="61"/>
      <c r="X37" s="61"/>
      <c r="Y37" s="7"/>
      <c r="Z37" s="7"/>
      <c r="AA37" s="7"/>
      <c r="AB37" s="7"/>
      <c r="AC37" s="51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34.5" customHeight="1" x14ac:dyDescent="0.35">
      <c r="A38" s="379" t="s">
        <v>32</v>
      </c>
      <c r="B38" s="379"/>
      <c r="C38" s="59">
        <v>3412076.2231342029</v>
      </c>
      <c r="D38" s="59">
        <v>3482038.7438842026</v>
      </c>
      <c r="E38" s="59">
        <v>3536994.391034204</v>
      </c>
      <c r="F38" s="59">
        <v>3555658.6161142034</v>
      </c>
      <c r="G38" s="59">
        <v>13986767.974166812</v>
      </c>
      <c r="H38" s="6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61"/>
      <c r="V38" s="61"/>
      <c r="W38" s="61"/>
      <c r="X38" s="61"/>
      <c r="Y38" s="7"/>
      <c r="Z38" s="7"/>
      <c r="AA38" s="7"/>
      <c r="AB38" s="7"/>
      <c r="AC38" s="51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23.5" customHeight="1" x14ac:dyDescent="0.35">
      <c r="A39" s="62" t="s">
        <v>33</v>
      </c>
      <c r="B39" s="62"/>
      <c r="C39" s="55"/>
      <c r="D39" s="55"/>
      <c r="E39" s="55"/>
      <c r="F39" s="55"/>
      <c r="G39" s="55"/>
      <c r="H39" s="5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61"/>
      <c r="V39" s="61"/>
      <c r="W39" s="61"/>
      <c r="X39" s="61"/>
      <c r="Y39" s="7"/>
      <c r="Z39" s="7"/>
      <c r="AA39" s="7"/>
      <c r="AB39" s="7"/>
      <c r="AC39" s="51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41.15" customHeight="1" x14ac:dyDescent="0.35">
      <c r="A40" s="380" t="s">
        <v>34</v>
      </c>
      <c r="B40" s="380"/>
      <c r="C40" s="34">
        <v>0.25971985549903442</v>
      </c>
      <c r="D40" s="34">
        <v>0.24318374252905936</v>
      </c>
      <c r="E40" s="34">
        <v>0.22851109023062063</v>
      </c>
      <c r="F40" s="34">
        <v>0.21588290325254975</v>
      </c>
      <c r="G40" s="34">
        <v>0.2361825972454312</v>
      </c>
      <c r="H40" s="5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61"/>
      <c r="V40" s="61"/>
      <c r="W40" s="61"/>
      <c r="X40" s="61"/>
      <c r="Y40" s="7"/>
      <c r="Z40" s="7"/>
      <c r="AA40" s="7"/>
      <c r="AB40" s="7"/>
      <c r="AC40" s="51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15.5" x14ac:dyDescent="0.35">
      <c r="A41" s="63"/>
      <c r="B41" s="63"/>
      <c r="C41" s="64"/>
      <c r="D41" s="9"/>
      <c r="E41" s="9"/>
      <c r="F41" s="9"/>
      <c r="G41" s="9"/>
      <c r="H41" s="9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6"/>
      <c r="V41" s="66"/>
      <c r="W41" s="66"/>
      <c r="X41" s="66"/>
      <c r="Y41" s="65"/>
      <c r="Z41" s="65"/>
      <c r="AA41" s="65"/>
      <c r="AB41" s="65"/>
      <c r="AC41" s="67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1:39" ht="14.5" x14ac:dyDescent="0.35">
      <c r="A42" s="68" t="s">
        <v>35</v>
      </c>
      <c r="B42" s="7"/>
      <c r="C42" s="7"/>
      <c r="D42" s="7"/>
      <c r="E42" s="7"/>
      <c r="F42" s="7"/>
      <c r="G42" s="7"/>
      <c r="H42" s="7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6"/>
      <c r="V42" s="66"/>
      <c r="W42" s="66"/>
      <c r="X42" s="66"/>
      <c r="Y42" s="65"/>
      <c r="Z42" s="65"/>
      <c r="AA42" s="65"/>
      <c r="AB42" s="65"/>
      <c r="AC42" s="67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pans="1:39" thickBot="1" x14ac:dyDescent="0.4">
      <c r="A43" s="7"/>
      <c r="B43" s="7"/>
      <c r="C43" s="7"/>
      <c r="D43" s="7"/>
      <c r="E43" s="7"/>
      <c r="F43" s="7"/>
      <c r="G43" s="7"/>
      <c r="H43" s="7"/>
      <c r="I43" s="65"/>
      <c r="J43" s="65"/>
      <c r="K43" s="65"/>
      <c r="L43" s="65"/>
      <c r="M43" s="65"/>
      <c r="N43" s="65"/>
      <c r="O43" s="69"/>
      <c r="P43" s="69"/>
      <c r="Q43" s="69"/>
      <c r="R43" s="69"/>
      <c r="S43" s="69"/>
    </row>
    <row r="44" spans="1:39" ht="33.65" customHeight="1" x14ac:dyDescent="0.4">
      <c r="A44" s="6"/>
      <c r="B44" s="6"/>
      <c r="C44" s="6"/>
      <c r="D44" s="6"/>
      <c r="E44" s="6"/>
      <c r="F44" s="6"/>
      <c r="G44" s="6"/>
      <c r="H44" s="6"/>
      <c r="I44" s="65"/>
      <c r="J44" s="65"/>
      <c r="K44" s="65"/>
      <c r="O44" s="69"/>
      <c r="P44" s="69"/>
      <c r="Q44" s="69"/>
      <c r="R44" s="69"/>
      <c r="S44" s="69"/>
      <c r="T44" s="70" t="s">
        <v>36</v>
      </c>
      <c r="U44" s="71"/>
      <c r="V44" s="71"/>
      <c r="W44" s="71"/>
      <c r="X44" s="72"/>
      <c r="Y44" s="70" t="s">
        <v>37</v>
      </c>
      <c r="Z44" s="71"/>
      <c r="AA44" s="71"/>
      <c r="AB44" s="71"/>
      <c r="AC44" s="72"/>
      <c r="AD44" s="70" t="s">
        <v>38</v>
      </c>
      <c r="AE44" s="71"/>
      <c r="AF44" s="71"/>
      <c r="AG44" s="71"/>
      <c r="AH44" s="72"/>
      <c r="AI44" s="70" t="s">
        <v>39</v>
      </c>
      <c r="AJ44" s="71"/>
      <c r="AK44" s="71"/>
      <c r="AL44" s="71"/>
      <c r="AM44" s="72"/>
    </row>
    <row r="45" spans="1:39" ht="44.5" customHeight="1" x14ac:dyDescent="0.35">
      <c r="A45" s="11"/>
      <c r="B45" s="11"/>
      <c r="C45" s="11"/>
      <c r="D45" s="11"/>
      <c r="E45" s="11"/>
      <c r="F45" s="73"/>
      <c r="G45" s="73"/>
      <c r="H45" s="11"/>
      <c r="I45" s="381" t="s">
        <v>40</v>
      </c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74" t="s">
        <v>41</v>
      </c>
      <c r="U45" s="75" t="s">
        <v>42</v>
      </c>
      <c r="V45" s="75" t="s">
        <v>43</v>
      </c>
      <c r="W45" s="75" t="s">
        <v>44</v>
      </c>
      <c r="X45" s="76" t="s">
        <v>45</v>
      </c>
      <c r="Y45" s="74" t="s">
        <v>41</v>
      </c>
      <c r="Z45" s="75" t="s">
        <v>42</v>
      </c>
      <c r="AA45" s="75" t="s">
        <v>43</v>
      </c>
      <c r="AB45" s="75" t="s">
        <v>44</v>
      </c>
      <c r="AC45" s="76" t="s">
        <v>45</v>
      </c>
      <c r="AD45" s="74" t="s">
        <v>41</v>
      </c>
      <c r="AE45" s="75" t="s">
        <v>42</v>
      </c>
      <c r="AF45" s="75" t="s">
        <v>43</v>
      </c>
      <c r="AG45" s="75" t="s">
        <v>44</v>
      </c>
      <c r="AH45" s="76" t="s">
        <v>45</v>
      </c>
      <c r="AI45" s="74" t="s">
        <v>41</v>
      </c>
      <c r="AJ45" s="75" t="s">
        <v>42</v>
      </c>
      <c r="AK45" s="75" t="s">
        <v>43</v>
      </c>
      <c r="AL45" s="75" t="s">
        <v>44</v>
      </c>
      <c r="AM45" s="76" t="s">
        <v>45</v>
      </c>
    </row>
    <row r="46" spans="1:39" ht="58" x14ac:dyDescent="0.35">
      <c r="A46" s="6"/>
      <c r="B46" s="6"/>
      <c r="C46" s="6"/>
      <c r="D46" s="6"/>
      <c r="E46" s="6"/>
      <c r="F46" s="6"/>
      <c r="G46" s="6"/>
      <c r="H46" s="6"/>
      <c r="I46" s="77" t="s">
        <v>46</v>
      </c>
      <c r="J46" s="78" t="s">
        <v>47</v>
      </c>
      <c r="K46" s="79" t="s">
        <v>48</v>
      </c>
      <c r="L46" s="80" t="s">
        <v>49</v>
      </c>
      <c r="M46" s="80" t="s">
        <v>50</v>
      </c>
      <c r="N46" s="80" t="s">
        <v>51</v>
      </c>
      <c r="O46" s="81" t="s">
        <v>52</v>
      </c>
      <c r="P46" s="81" t="s">
        <v>53</v>
      </c>
      <c r="Q46" s="81" t="s">
        <v>54</v>
      </c>
      <c r="R46" s="82" t="s">
        <v>55</v>
      </c>
      <c r="S46" s="82" t="s">
        <v>56</v>
      </c>
      <c r="T46" s="83" t="s">
        <v>57</v>
      </c>
      <c r="U46" s="84" t="s">
        <v>58</v>
      </c>
      <c r="V46" s="80" t="s">
        <v>43</v>
      </c>
      <c r="W46" s="80" t="s">
        <v>59</v>
      </c>
      <c r="X46" s="85" t="s">
        <v>45</v>
      </c>
      <c r="Y46" s="83" t="s">
        <v>57</v>
      </c>
      <c r="Z46" s="80" t="s">
        <v>58</v>
      </c>
      <c r="AA46" s="80" t="s">
        <v>60</v>
      </c>
      <c r="AB46" s="80" t="s">
        <v>59</v>
      </c>
      <c r="AC46" s="85" t="s">
        <v>45</v>
      </c>
      <c r="AD46" s="83" t="s">
        <v>57</v>
      </c>
      <c r="AE46" s="80" t="s">
        <v>58</v>
      </c>
      <c r="AF46" s="80" t="s">
        <v>60</v>
      </c>
      <c r="AG46" s="80" t="s">
        <v>59</v>
      </c>
      <c r="AH46" s="85" t="s">
        <v>45</v>
      </c>
      <c r="AI46" s="83" t="s">
        <v>57</v>
      </c>
      <c r="AJ46" s="80" t="s">
        <v>58</v>
      </c>
      <c r="AK46" s="80" t="s">
        <v>60</v>
      </c>
      <c r="AL46" s="80" t="s">
        <v>59</v>
      </c>
      <c r="AM46" s="85" t="s">
        <v>45</v>
      </c>
    </row>
    <row r="47" spans="1:39" ht="43.5" x14ac:dyDescent="0.35">
      <c r="A47" s="6"/>
      <c r="B47" s="6"/>
      <c r="C47" s="6"/>
      <c r="D47" s="6"/>
      <c r="E47" s="6"/>
      <c r="F47" s="6"/>
      <c r="G47" s="6"/>
      <c r="H47" s="6"/>
      <c r="I47" s="86" t="s">
        <v>61</v>
      </c>
      <c r="J47" s="87" t="s">
        <v>62</v>
      </c>
      <c r="K47" s="87" t="s">
        <v>63</v>
      </c>
      <c r="L47" s="88">
        <v>343361641.97404259</v>
      </c>
      <c r="M47" s="88">
        <v>251083899.62634414</v>
      </c>
      <c r="N47" s="89">
        <v>1.3675175608034746</v>
      </c>
      <c r="O47" s="90">
        <v>2.3680090697993967</v>
      </c>
      <c r="P47" s="90">
        <v>2.9075830427897893</v>
      </c>
      <c r="Q47" s="91">
        <v>5.2755921125891865</v>
      </c>
      <c r="R47" s="92">
        <v>738764.14547367743</v>
      </c>
      <c r="S47" s="93">
        <v>12.283502639098545</v>
      </c>
      <c r="T47" s="94">
        <v>1.3215487550086888</v>
      </c>
      <c r="U47" s="95">
        <v>185149.39235756232</v>
      </c>
      <c r="V47" s="96">
        <v>7.1377428690476119</v>
      </c>
      <c r="W47" s="92">
        <v>2234725.4652879764</v>
      </c>
      <c r="X47" s="96">
        <v>0.59136962259406134</v>
      </c>
      <c r="Y47" s="94">
        <v>1.3127263083652347</v>
      </c>
      <c r="Z47" s="95">
        <v>184885.60079106834</v>
      </c>
      <c r="AA47" s="96">
        <v>7.1002084680931592</v>
      </c>
      <c r="AB47" s="92">
        <v>2232109.720382818</v>
      </c>
      <c r="AC47" s="96">
        <v>0.58811011680021519</v>
      </c>
      <c r="AD47" s="94">
        <v>1.3243099868470551</v>
      </c>
      <c r="AE47" s="95">
        <v>184563.47655914113</v>
      </c>
      <c r="AF47" s="96">
        <v>7.1753632492000445</v>
      </c>
      <c r="AG47" s="92">
        <v>2229016.4575119726</v>
      </c>
      <c r="AH47" s="96">
        <v>0.59412301886960917</v>
      </c>
      <c r="AI47" s="94">
        <v>1.3170070623682077</v>
      </c>
      <c r="AJ47" s="95">
        <v>184165.67576590565</v>
      </c>
      <c r="AK47" s="96">
        <v>7.151208046184812</v>
      </c>
      <c r="AL47" s="92">
        <v>2225134.2584530585</v>
      </c>
      <c r="AM47" s="96">
        <v>0.59187757204538638</v>
      </c>
    </row>
    <row r="48" spans="1:39" ht="29" x14ac:dyDescent="0.35">
      <c r="A48" s="6"/>
      <c r="B48" s="6"/>
      <c r="C48" s="6"/>
      <c r="D48" s="6"/>
      <c r="E48" s="6"/>
      <c r="F48" s="6"/>
      <c r="G48" s="6"/>
      <c r="H48" s="6"/>
      <c r="I48" s="86" t="s">
        <v>64</v>
      </c>
      <c r="J48" s="87" t="s">
        <v>65</v>
      </c>
      <c r="K48" s="87" t="s">
        <v>63</v>
      </c>
      <c r="L48" s="88">
        <v>146338184.94928044</v>
      </c>
      <c r="M48" s="88">
        <v>50275911.370659374</v>
      </c>
      <c r="N48" s="89">
        <v>2.9107017846061813</v>
      </c>
      <c r="O48" s="90">
        <v>5.2581300000000004</v>
      </c>
      <c r="P48" s="90">
        <v>3.381398383551617</v>
      </c>
      <c r="Q48" s="91">
        <v>8.6395283835516175</v>
      </c>
      <c r="R48" s="92">
        <v>3354900</v>
      </c>
      <c r="S48" s="93">
        <v>12.999999999999998</v>
      </c>
      <c r="T48" s="94">
        <v>2.1084669382695891</v>
      </c>
      <c r="U48" s="95">
        <v>834750</v>
      </c>
      <c r="V48" s="96">
        <v>2.5258663531231975</v>
      </c>
      <c r="W48" s="92">
        <v>10851750</v>
      </c>
      <c r="X48" s="96">
        <v>0.19429741177870749</v>
      </c>
      <c r="Y48" s="94">
        <v>2.1533262203418668</v>
      </c>
      <c r="Z48" s="95">
        <v>834750</v>
      </c>
      <c r="AA48" s="96">
        <v>2.5796061339824701</v>
      </c>
      <c r="AB48" s="92">
        <v>10851750</v>
      </c>
      <c r="AC48" s="96">
        <v>0.19843124107557461</v>
      </c>
      <c r="AD48" s="94">
        <v>2.1645552022325845</v>
      </c>
      <c r="AE48" s="95">
        <v>834750</v>
      </c>
      <c r="AF48" s="96">
        <v>2.5930580440042941</v>
      </c>
      <c r="AG48" s="92">
        <v>10851750</v>
      </c>
      <c r="AH48" s="96">
        <v>0.19946600338494569</v>
      </c>
      <c r="AI48" s="94">
        <v>2.2131800227075771</v>
      </c>
      <c r="AJ48" s="95">
        <v>850650</v>
      </c>
      <c r="AK48" s="96">
        <v>2.6017516284107178</v>
      </c>
      <c r="AL48" s="92">
        <v>11058450</v>
      </c>
      <c r="AM48" s="96">
        <v>0.20013474064697828</v>
      </c>
    </row>
    <row r="49" spans="1:39" ht="43.5" x14ac:dyDescent="0.35">
      <c r="A49" s="6"/>
      <c r="B49" s="6"/>
      <c r="C49" s="6"/>
      <c r="D49" s="6"/>
      <c r="E49" s="6"/>
      <c r="F49" s="6"/>
      <c r="G49" s="6"/>
      <c r="H49" s="6"/>
      <c r="I49" s="86" t="s">
        <v>66</v>
      </c>
      <c r="J49" s="87" t="s">
        <v>67</v>
      </c>
      <c r="K49" s="87" t="s">
        <v>63</v>
      </c>
      <c r="L49" s="88">
        <v>6567203.9205043223</v>
      </c>
      <c r="M49" s="88">
        <v>10160033.39488703</v>
      </c>
      <c r="N49" s="89">
        <v>0.64637621405941681</v>
      </c>
      <c r="O49" s="90">
        <v>0.31200000000000006</v>
      </c>
      <c r="P49" s="90">
        <v>1.9344000000000006</v>
      </c>
      <c r="Q49" s="91">
        <v>2.2464000000000004</v>
      </c>
      <c r="R49" s="92">
        <v>208000.00000000003</v>
      </c>
      <c r="S49" s="93">
        <v>5</v>
      </c>
      <c r="T49" s="94">
        <v>0.5616000000000001</v>
      </c>
      <c r="U49" s="95">
        <v>52000.000000000007</v>
      </c>
      <c r="V49" s="96">
        <v>10.8</v>
      </c>
      <c r="W49" s="92">
        <v>260000.00000000003</v>
      </c>
      <c r="X49" s="96">
        <v>2.16</v>
      </c>
      <c r="Y49" s="94">
        <v>0.5616000000000001</v>
      </c>
      <c r="Z49" s="95">
        <v>52000.000000000007</v>
      </c>
      <c r="AA49" s="96">
        <v>10.8</v>
      </c>
      <c r="AB49" s="92">
        <v>260000.00000000003</v>
      </c>
      <c r="AC49" s="96">
        <v>2.16</v>
      </c>
      <c r="AD49" s="94">
        <v>0.5616000000000001</v>
      </c>
      <c r="AE49" s="95">
        <v>52000.000000000007</v>
      </c>
      <c r="AF49" s="96">
        <v>10.8</v>
      </c>
      <c r="AG49" s="92">
        <v>260000.00000000003</v>
      </c>
      <c r="AH49" s="96">
        <v>2.16</v>
      </c>
      <c r="AI49" s="94">
        <v>0.5616000000000001</v>
      </c>
      <c r="AJ49" s="95">
        <v>52000.000000000007</v>
      </c>
      <c r="AK49" s="96">
        <v>10.8</v>
      </c>
      <c r="AL49" s="92">
        <v>260000.00000000003</v>
      </c>
      <c r="AM49" s="96">
        <v>2.16</v>
      </c>
    </row>
    <row r="50" spans="1:39" ht="87" x14ac:dyDescent="0.35">
      <c r="A50" s="6"/>
      <c r="B50" s="6"/>
      <c r="C50" s="6"/>
      <c r="D50" s="6"/>
      <c r="E50" s="6"/>
      <c r="F50" s="6"/>
      <c r="G50" s="6"/>
      <c r="H50" s="6"/>
      <c r="I50" s="86" t="s">
        <v>68</v>
      </c>
      <c r="J50" s="87" t="s">
        <v>69</v>
      </c>
      <c r="K50" s="87" t="s">
        <v>70</v>
      </c>
      <c r="L50" s="88">
        <v>15010678.211192641</v>
      </c>
      <c r="M50" s="88">
        <v>5171994.2473331839</v>
      </c>
      <c r="N50" s="89">
        <v>2.9022998660395922</v>
      </c>
      <c r="O50" s="90">
        <v>0.9189735</v>
      </c>
      <c r="P50" s="90">
        <v>1.8838956749999998</v>
      </c>
      <c r="Q50" s="91">
        <v>2.8028691749999997</v>
      </c>
      <c r="R50" s="92">
        <v>937799.82840489037</v>
      </c>
      <c r="S50" s="93">
        <v>19.234887120357484</v>
      </c>
      <c r="T50" s="94">
        <v>0.70071729374999991</v>
      </c>
      <c r="U50" s="95">
        <v>234449.95710122259</v>
      </c>
      <c r="V50" s="96">
        <v>2.9887712602458216</v>
      </c>
      <c r="W50" s="92">
        <v>4509618.4602146689</v>
      </c>
      <c r="X50" s="96">
        <v>0.15538283336649372</v>
      </c>
      <c r="Y50" s="94">
        <v>0.70071729374999991</v>
      </c>
      <c r="Z50" s="95">
        <v>234449.95710122259</v>
      </c>
      <c r="AA50" s="96">
        <v>2.9887712602458216</v>
      </c>
      <c r="AB50" s="92">
        <v>4509618.4602146689</v>
      </c>
      <c r="AC50" s="96">
        <v>0.15538283336649372</v>
      </c>
      <c r="AD50" s="94">
        <v>0.70071729374999991</v>
      </c>
      <c r="AE50" s="95">
        <v>234449.95710122259</v>
      </c>
      <c r="AF50" s="96">
        <v>2.9887712602458216</v>
      </c>
      <c r="AG50" s="92">
        <v>4509618.4602146689</v>
      </c>
      <c r="AH50" s="96">
        <v>0.15538283336649372</v>
      </c>
      <c r="AI50" s="94">
        <v>0.70071729374999991</v>
      </c>
      <c r="AJ50" s="95">
        <v>234449.95710122259</v>
      </c>
      <c r="AK50" s="96">
        <v>2.9887712602458216</v>
      </c>
      <c r="AL50" s="92">
        <v>4509618.4602146689</v>
      </c>
      <c r="AM50" s="96">
        <v>0.15538283336649372</v>
      </c>
    </row>
    <row r="51" spans="1:39" ht="14.5" x14ac:dyDescent="0.35">
      <c r="A51" s="6"/>
      <c r="B51" s="6"/>
      <c r="C51" s="6"/>
      <c r="D51" s="6"/>
      <c r="E51" s="6"/>
      <c r="F51" s="6"/>
      <c r="G51" s="6"/>
      <c r="H51" s="6"/>
      <c r="I51" s="97"/>
      <c r="J51" s="98"/>
      <c r="K51" s="99"/>
      <c r="L51" s="88"/>
      <c r="M51" s="88"/>
      <c r="N51" s="89"/>
      <c r="O51" s="89"/>
      <c r="P51" s="89"/>
      <c r="Q51" s="100"/>
      <c r="R51" s="89"/>
      <c r="S51" s="93"/>
      <c r="T51" s="101"/>
      <c r="U51" s="95"/>
      <c r="V51" s="96"/>
      <c r="W51" s="92"/>
      <c r="X51" s="102"/>
      <c r="Y51" s="101"/>
      <c r="Z51" s="95"/>
      <c r="AA51" s="96"/>
      <c r="AB51" s="92"/>
      <c r="AC51" s="102"/>
      <c r="AD51" s="101"/>
      <c r="AE51" s="95"/>
      <c r="AF51" s="96"/>
      <c r="AG51" s="92"/>
      <c r="AH51" s="102"/>
      <c r="AI51" s="101"/>
      <c r="AJ51" s="95"/>
      <c r="AK51" s="96"/>
      <c r="AL51" s="92"/>
      <c r="AM51" s="102"/>
    </row>
    <row r="52" spans="1:39" ht="14.5" x14ac:dyDescent="0.35">
      <c r="A52" s="11"/>
      <c r="B52" s="11"/>
      <c r="C52" s="11"/>
      <c r="D52" s="11"/>
      <c r="E52" s="11"/>
      <c r="F52" s="11"/>
      <c r="G52" s="11"/>
      <c r="H52" s="11"/>
      <c r="I52" s="103" t="s">
        <v>71</v>
      </c>
      <c r="J52" s="79"/>
      <c r="K52" s="104"/>
      <c r="L52" s="105">
        <v>511277709.05502003</v>
      </c>
      <c r="M52" s="105">
        <v>316691838.63922369</v>
      </c>
      <c r="N52" s="84">
        <v>1.6144328545121402</v>
      </c>
      <c r="O52" s="106">
        <v>8.8571125697993978</v>
      </c>
      <c r="P52" s="106">
        <v>10.107277101341406</v>
      </c>
      <c r="Q52" s="107">
        <v>18.964389671140808</v>
      </c>
      <c r="R52" s="108">
        <v>5239463.973878568</v>
      </c>
      <c r="S52" s="109">
        <v>13.892569541045704</v>
      </c>
      <c r="T52" s="110">
        <v>4.6923329870282782</v>
      </c>
      <c r="U52" s="111">
        <v>1306349.349458785</v>
      </c>
      <c r="V52" s="112">
        <v>3.5919434483373776</v>
      </c>
      <c r="W52" s="113">
        <v>17856093.925502643</v>
      </c>
      <c r="X52" s="114">
        <v>0.26278608337328124</v>
      </c>
      <c r="Y52" s="110">
        <v>4.7283698224571022</v>
      </c>
      <c r="Z52" s="111">
        <v>1306085.5578922909</v>
      </c>
      <c r="AA52" s="112">
        <v>3.6202603986277575</v>
      </c>
      <c r="AB52" s="113">
        <v>17853478.180597484</v>
      </c>
      <c r="AC52" s="114">
        <v>0.26484306165034688</v>
      </c>
      <c r="AD52" s="110">
        <v>4.7511824828296394</v>
      </c>
      <c r="AE52" s="111">
        <v>1305763.4336603638</v>
      </c>
      <c r="AF52" s="112">
        <v>3.6386242410778427</v>
      </c>
      <c r="AG52" s="113">
        <v>17850384.917726643</v>
      </c>
      <c r="AH52" s="114">
        <v>0.26616694848475747</v>
      </c>
      <c r="AI52" s="110">
        <v>4.7925043788257842</v>
      </c>
      <c r="AJ52" s="111">
        <v>1321265.6328671284</v>
      </c>
      <c r="AK52" s="112">
        <v>3.6272073227441139</v>
      </c>
      <c r="AL52" s="113">
        <v>18053202.718667727</v>
      </c>
      <c r="AM52" s="114">
        <v>0.26546560482978154</v>
      </c>
    </row>
    <row r="53" spans="1:39" ht="58" x14ac:dyDescent="0.35">
      <c r="A53" s="11"/>
      <c r="B53" s="11"/>
      <c r="C53" s="11"/>
      <c r="D53" s="11"/>
      <c r="E53" s="11"/>
      <c r="F53" s="11"/>
      <c r="G53" s="11"/>
      <c r="H53" s="11"/>
      <c r="I53" s="115" t="s">
        <v>72</v>
      </c>
      <c r="J53" s="116" t="s">
        <v>47</v>
      </c>
      <c r="K53" s="116" t="s">
        <v>48</v>
      </c>
      <c r="L53" s="117" t="s">
        <v>49</v>
      </c>
      <c r="M53" s="117" t="s">
        <v>50</v>
      </c>
      <c r="N53" s="117" t="s">
        <v>51</v>
      </c>
      <c r="O53" s="118" t="s">
        <v>52</v>
      </c>
      <c r="P53" s="118" t="s">
        <v>53</v>
      </c>
      <c r="Q53" s="118" t="s">
        <v>54</v>
      </c>
      <c r="R53" s="119" t="s">
        <v>55</v>
      </c>
      <c r="S53" s="119" t="s">
        <v>56</v>
      </c>
      <c r="T53" s="120" t="s">
        <v>57</v>
      </c>
      <c r="U53" s="121" t="s">
        <v>58</v>
      </c>
      <c r="V53" s="122" t="s">
        <v>43</v>
      </c>
      <c r="W53" s="121" t="s">
        <v>59</v>
      </c>
      <c r="X53" s="123" t="s">
        <v>45</v>
      </c>
      <c r="Y53" s="120" t="s">
        <v>57</v>
      </c>
      <c r="Z53" s="121" t="s">
        <v>58</v>
      </c>
      <c r="AA53" s="122" t="s">
        <v>60</v>
      </c>
      <c r="AB53" s="121" t="s">
        <v>59</v>
      </c>
      <c r="AC53" s="123" t="s">
        <v>45</v>
      </c>
      <c r="AD53" s="120" t="s">
        <v>57</v>
      </c>
      <c r="AE53" s="121" t="s">
        <v>58</v>
      </c>
      <c r="AF53" s="122" t="s">
        <v>60</v>
      </c>
      <c r="AG53" s="121" t="s">
        <v>59</v>
      </c>
      <c r="AH53" s="123" t="s">
        <v>45</v>
      </c>
      <c r="AI53" s="120" t="s">
        <v>57</v>
      </c>
      <c r="AJ53" s="121" t="s">
        <v>58</v>
      </c>
      <c r="AK53" s="122" t="s">
        <v>60</v>
      </c>
      <c r="AL53" s="121" t="s">
        <v>59</v>
      </c>
      <c r="AM53" s="123" t="s">
        <v>45</v>
      </c>
    </row>
    <row r="54" spans="1:39" ht="29" x14ac:dyDescent="0.35">
      <c r="A54" s="6"/>
      <c r="B54" s="6"/>
      <c r="C54" s="6"/>
      <c r="D54" s="6"/>
      <c r="E54" s="6"/>
      <c r="F54" s="6"/>
      <c r="G54" s="6"/>
      <c r="H54" s="6"/>
      <c r="I54" s="124" t="s">
        <v>73</v>
      </c>
      <c r="J54" s="125" t="s">
        <v>74</v>
      </c>
      <c r="K54" s="125" t="s">
        <v>63</v>
      </c>
      <c r="L54" s="126">
        <v>26980482.269495644</v>
      </c>
      <c r="M54" s="126">
        <v>13189286.489052992</v>
      </c>
      <c r="N54" s="127">
        <v>2.045636228456273</v>
      </c>
      <c r="O54" s="128">
        <v>0.93987971033333351</v>
      </c>
      <c r="P54" s="128">
        <v>0.52633263778666672</v>
      </c>
      <c r="Q54" s="129">
        <v>1.4662123481200002</v>
      </c>
      <c r="R54" s="130">
        <v>459054.77356784948</v>
      </c>
      <c r="S54" s="131">
        <v>20</v>
      </c>
      <c r="T54" s="132">
        <v>0.36655308703000006</v>
      </c>
      <c r="U54" s="133">
        <v>114763.69339196237</v>
      </c>
      <c r="V54" s="134">
        <v>3.1939812687805333</v>
      </c>
      <c r="W54" s="135">
        <v>2227765.8129027984</v>
      </c>
      <c r="X54" s="136">
        <v>0.16453842899778506</v>
      </c>
      <c r="Y54" s="132">
        <v>0.36655308703000006</v>
      </c>
      <c r="Z54" s="133">
        <v>114763.69339196237</v>
      </c>
      <c r="AA54" s="134">
        <v>3.1939812687805333</v>
      </c>
      <c r="AB54" s="135">
        <v>2227765.8129027984</v>
      </c>
      <c r="AC54" s="136">
        <v>0.16453842899778506</v>
      </c>
      <c r="AD54" s="132">
        <v>0.36655308703000006</v>
      </c>
      <c r="AE54" s="133">
        <v>114763.69339196237</v>
      </c>
      <c r="AF54" s="134">
        <v>3.1939812687805333</v>
      </c>
      <c r="AG54" s="135">
        <v>2227765.8129027984</v>
      </c>
      <c r="AH54" s="136">
        <v>0.16453842899778506</v>
      </c>
      <c r="AI54" s="132">
        <v>0.36655308703000006</v>
      </c>
      <c r="AJ54" s="133">
        <v>114763.69339196237</v>
      </c>
      <c r="AK54" s="134">
        <v>3.1939812687805333</v>
      </c>
      <c r="AL54" s="135">
        <v>2227765.8129027984</v>
      </c>
      <c r="AM54" s="136">
        <v>0.16453842899778506</v>
      </c>
    </row>
    <row r="55" spans="1:39" ht="29" x14ac:dyDescent="0.35">
      <c r="A55" s="6"/>
      <c r="B55" s="6"/>
      <c r="C55" s="6"/>
      <c r="D55" s="6"/>
      <c r="E55" s="6"/>
      <c r="F55" s="6"/>
      <c r="G55" s="6"/>
      <c r="H55" s="6"/>
      <c r="I55" s="124" t="s">
        <v>75</v>
      </c>
      <c r="J55" s="125" t="s">
        <v>76</v>
      </c>
      <c r="K55" s="125" t="s">
        <v>63</v>
      </c>
      <c r="L55" s="126">
        <v>34226662.541494891</v>
      </c>
      <c r="M55" s="126">
        <v>30651107.940207977</v>
      </c>
      <c r="N55" s="127">
        <v>1.1166533558350273</v>
      </c>
      <c r="O55" s="128">
        <v>0.27929177970324282</v>
      </c>
      <c r="P55" s="128">
        <v>1.0605080419465123</v>
      </c>
      <c r="Q55" s="129">
        <v>1.3397998216497549</v>
      </c>
      <c r="R55" s="130">
        <v>165937.24802476546</v>
      </c>
      <c r="S55" s="131">
        <v>12.245308239494554</v>
      </c>
      <c r="T55" s="132">
        <v>0.3405230754124387</v>
      </c>
      <c r="U55" s="133">
        <v>42231.695006191367</v>
      </c>
      <c r="V55" s="134">
        <v>8.0632111820876826</v>
      </c>
      <c r="W55" s="135">
        <v>511425.84401042876</v>
      </c>
      <c r="X55" s="136">
        <v>0.66583079326256134</v>
      </c>
      <c r="Y55" s="132">
        <v>0.33694035541243872</v>
      </c>
      <c r="Z55" s="133">
        <v>41751.234506191366</v>
      </c>
      <c r="AA55" s="134">
        <v>8.0701890470441846</v>
      </c>
      <c r="AB55" s="135">
        <v>506140.77851042885</v>
      </c>
      <c r="AC55" s="136">
        <v>0.66570481912967661</v>
      </c>
      <c r="AD55" s="132">
        <v>0.33295955541243871</v>
      </c>
      <c r="AE55" s="133">
        <v>41217.389506191364</v>
      </c>
      <c r="AF55" s="134">
        <v>8.0781330259264479</v>
      </c>
      <c r="AG55" s="135">
        <v>500268.48351042881</v>
      </c>
      <c r="AH55" s="136">
        <v>0.66556172612760178</v>
      </c>
      <c r="AI55" s="132">
        <v>0.32937683541243873</v>
      </c>
      <c r="AJ55" s="133">
        <v>40736.929006191363</v>
      </c>
      <c r="AK55" s="134">
        <v>8.0854606237593085</v>
      </c>
      <c r="AL55" s="135">
        <v>494983.4180104289</v>
      </c>
      <c r="AM55" s="136">
        <v>0.66543003952811008</v>
      </c>
    </row>
    <row r="56" spans="1:39" ht="43.5" x14ac:dyDescent="0.35">
      <c r="A56" s="6"/>
      <c r="B56" s="6"/>
      <c r="C56" s="6"/>
      <c r="D56" s="6"/>
      <c r="E56" s="6"/>
      <c r="F56" s="6"/>
      <c r="G56" s="6"/>
      <c r="H56" s="6"/>
      <c r="I56" s="124" t="s">
        <v>77</v>
      </c>
      <c r="J56" s="125" t="s">
        <v>78</v>
      </c>
      <c r="K56" s="125" t="s">
        <v>63</v>
      </c>
      <c r="L56" s="126">
        <v>3899435.3491854887</v>
      </c>
      <c r="M56" s="126">
        <v>1576541.7840000002</v>
      </c>
      <c r="N56" s="127">
        <v>2.4734107200710187</v>
      </c>
      <c r="O56" s="128">
        <v>9.9191040000000008E-2</v>
      </c>
      <c r="P56" s="128">
        <v>5.2571251200000016E-2</v>
      </c>
      <c r="Q56" s="129">
        <v>0.15176229120000004</v>
      </c>
      <c r="R56" s="130">
        <v>71144.334620360052</v>
      </c>
      <c r="S56" s="131">
        <v>15.016211984651148</v>
      </c>
      <c r="T56" s="132">
        <v>3.7940572800000009E-2</v>
      </c>
      <c r="U56" s="133">
        <v>17786.083655090013</v>
      </c>
      <c r="V56" s="134">
        <v>2.1331605954266495</v>
      </c>
      <c r="W56" s="135">
        <v>267079.60254157055</v>
      </c>
      <c r="X56" s="136">
        <v>0.14205717111659477</v>
      </c>
      <c r="Y56" s="132">
        <v>3.7940572800000009E-2</v>
      </c>
      <c r="Z56" s="133">
        <v>17786.083655090013</v>
      </c>
      <c r="AA56" s="134">
        <v>2.1331605954266495</v>
      </c>
      <c r="AB56" s="135">
        <v>267079.60254157055</v>
      </c>
      <c r="AC56" s="136">
        <v>0.14205717111659477</v>
      </c>
      <c r="AD56" s="132">
        <v>3.7940572800000009E-2</v>
      </c>
      <c r="AE56" s="133">
        <v>17786.083655090013</v>
      </c>
      <c r="AF56" s="134">
        <v>2.1331605954266495</v>
      </c>
      <c r="AG56" s="135">
        <v>267079.60254157055</v>
      </c>
      <c r="AH56" s="136">
        <v>0.14205717111659477</v>
      </c>
      <c r="AI56" s="132">
        <v>3.7940572800000009E-2</v>
      </c>
      <c r="AJ56" s="133">
        <v>17786.083655090013</v>
      </c>
      <c r="AK56" s="134">
        <v>2.1331605954266495</v>
      </c>
      <c r="AL56" s="135">
        <v>267079.60254157055</v>
      </c>
      <c r="AM56" s="136">
        <v>0.14205717111659477</v>
      </c>
    </row>
    <row r="57" spans="1:39" ht="29" x14ac:dyDescent="0.35">
      <c r="A57" s="6"/>
      <c r="B57" s="6"/>
      <c r="C57" s="6"/>
      <c r="D57" s="6"/>
      <c r="E57" s="6"/>
      <c r="F57" s="6"/>
      <c r="G57" s="6"/>
      <c r="H57" s="6"/>
      <c r="I57" s="124" t="s">
        <v>79</v>
      </c>
      <c r="J57" s="125" t="s">
        <v>80</v>
      </c>
      <c r="K57" s="125" t="s">
        <v>63</v>
      </c>
      <c r="L57" s="126">
        <v>83717755.949369237</v>
      </c>
      <c r="M57" s="126">
        <v>45867479.360502779</v>
      </c>
      <c r="N57" s="127">
        <v>1.8252094319676075</v>
      </c>
      <c r="O57" s="128">
        <v>2.9917600000000002</v>
      </c>
      <c r="P57" s="128">
        <v>0.89752799999999999</v>
      </c>
      <c r="Q57" s="129">
        <v>3.8892879999999996</v>
      </c>
      <c r="R57" s="130">
        <v>2073461.479961575</v>
      </c>
      <c r="S57" s="131">
        <v>11.007243737918342</v>
      </c>
      <c r="T57" s="132">
        <v>1.0483199999999999</v>
      </c>
      <c r="U57" s="133">
        <v>558555.8868813219</v>
      </c>
      <c r="V57" s="134">
        <v>1.8768399449753534</v>
      </c>
      <c r="W57" s="135">
        <v>6145929.4019442555</v>
      </c>
      <c r="X57" s="136">
        <v>0.17057143540704608</v>
      </c>
      <c r="Y57" s="132">
        <v>0.99590400000000001</v>
      </c>
      <c r="Z57" s="133">
        <v>531002.42464711098</v>
      </c>
      <c r="AA57" s="134">
        <v>1.8755168597617031</v>
      </c>
      <c r="AB57" s="135">
        <v>5844561.0620224811</v>
      </c>
      <c r="AC57" s="136">
        <v>0.1703984250367935</v>
      </c>
      <c r="AD57" s="132">
        <v>0.94619200000000003</v>
      </c>
      <c r="AE57" s="133">
        <v>504544.16564527113</v>
      </c>
      <c r="AF57" s="134">
        <v>1.8753402861965456</v>
      </c>
      <c r="AG57" s="135">
        <v>5553520.2130022421</v>
      </c>
      <c r="AH57" s="136">
        <v>0.17037697959300072</v>
      </c>
      <c r="AI57" s="132">
        <v>0.898872</v>
      </c>
      <c r="AJ57" s="133">
        <v>479359.00278787105</v>
      </c>
      <c r="AK57" s="134">
        <v>1.8751541011482253</v>
      </c>
      <c r="AL57" s="135">
        <v>5276483.4215708403</v>
      </c>
      <c r="AM57" s="136">
        <v>0.17035436827590761</v>
      </c>
    </row>
    <row r="58" spans="1:39" ht="43.5" x14ac:dyDescent="0.35">
      <c r="A58" s="6"/>
      <c r="B58" s="6"/>
      <c r="C58" s="6"/>
      <c r="D58" s="6"/>
      <c r="E58" s="6"/>
      <c r="F58" s="6"/>
      <c r="G58" s="6"/>
      <c r="H58" s="6"/>
      <c r="I58" s="124" t="s">
        <v>127</v>
      </c>
      <c r="J58" s="125" t="s">
        <v>81</v>
      </c>
      <c r="K58" s="125" t="s">
        <v>63</v>
      </c>
      <c r="L58" s="126">
        <v>15104602.913881388</v>
      </c>
      <c r="M58" s="126">
        <v>5034697.504534509</v>
      </c>
      <c r="N58" s="127">
        <v>3.0001013765528914</v>
      </c>
      <c r="O58" s="128">
        <v>0.19642085714285712</v>
      </c>
      <c r="P58" s="128">
        <v>0.30601862905554716</v>
      </c>
      <c r="Q58" s="129">
        <v>0.50243948619840428</v>
      </c>
      <c r="R58" s="130">
        <v>553702.45210582821</v>
      </c>
      <c r="S58" s="131">
        <v>11.637715250999539</v>
      </c>
      <c r="T58" s="132">
        <v>0.12705658101451267</v>
      </c>
      <c r="U58" s="133">
        <v>141945.92702645704</v>
      </c>
      <c r="V58" s="134">
        <v>0.89510550726003457</v>
      </c>
      <c r="W58" s="135">
        <v>1627579.4248123285</v>
      </c>
      <c r="X58" s="136">
        <v>7.8064750068441782E-2</v>
      </c>
      <c r="Y58" s="132">
        <v>0.12608132330033922</v>
      </c>
      <c r="Z58" s="133">
        <v>139565.28302645704</v>
      </c>
      <c r="AA58" s="134">
        <v>0.90338600378461098</v>
      </c>
      <c r="AB58" s="135">
        <v>1601392.340812329</v>
      </c>
      <c r="AC58" s="136">
        <v>7.873231317965633E-2</v>
      </c>
      <c r="AD58" s="132">
        <v>0.12512217588388913</v>
      </c>
      <c r="AE58" s="133">
        <v>137235.29102645704</v>
      </c>
      <c r="AF58" s="134">
        <v>0.91173469264379914</v>
      </c>
      <c r="AG58" s="135">
        <v>1575762.4288123287</v>
      </c>
      <c r="AH58" s="136">
        <v>7.9404213221529366E-2</v>
      </c>
      <c r="AI58" s="132">
        <v>0.1241794059996633</v>
      </c>
      <c r="AJ58" s="133">
        <v>134955.95102645704</v>
      </c>
      <c r="AK58" s="134">
        <v>0.92014768563498861</v>
      </c>
      <c r="AL58" s="135">
        <v>1550689.688812329</v>
      </c>
      <c r="AM58" s="136">
        <v>8.0080113317044191E-2</v>
      </c>
    </row>
    <row r="59" spans="1:39" ht="29" x14ac:dyDescent="0.35">
      <c r="A59" s="6"/>
      <c r="B59" s="6"/>
      <c r="C59" s="6"/>
      <c r="D59" s="6"/>
      <c r="E59" s="6"/>
      <c r="F59" s="6"/>
      <c r="G59" s="6"/>
      <c r="H59" s="6"/>
      <c r="I59" s="124" t="s">
        <v>82</v>
      </c>
      <c r="J59" s="125" t="s">
        <v>83</v>
      </c>
      <c r="K59" s="125" t="s">
        <v>63</v>
      </c>
      <c r="L59" s="126">
        <v>17856204.624080226</v>
      </c>
      <c r="M59" s="126">
        <v>12781541.808950271</v>
      </c>
      <c r="N59" s="127">
        <v>1.3970305688454911</v>
      </c>
      <c r="O59" s="128">
        <v>0.57443440000000012</v>
      </c>
      <c r="P59" s="128">
        <v>0.86165160000000018</v>
      </c>
      <c r="Q59" s="129">
        <v>1.4360860000000006</v>
      </c>
      <c r="R59" s="130">
        <v>201162.97969146867</v>
      </c>
      <c r="S59" s="131">
        <v>17.620168438810765</v>
      </c>
      <c r="T59" s="132">
        <v>0.35972150000000014</v>
      </c>
      <c r="U59" s="133">
        <v>50568.138997867172</v>
      </c>
      <c r="V59" s="134">
        <v>7.1135997315458308</v>
      </c>
      <c r="W59" s="135">
        <v>868652.90548599802</v>
      </c>
      <c r="X59" s="136">
        <v>0.41411419650837578</v>
      </c>
      <c r="Y59" s="132">
        <v>0.35932150000000013</v>
      </c>
      <c r="Z59" s="133">
        <v>50409.628097867171</v>
      </c>
      <c r="AA59" s="134">
        <v>7.1280331468107576</v>
      </c>
      <c r="AB59" s="135">
        <v>866909.28558599798</v>
      </c>
      <c r="AC59" s="136">
        <v>0.41448569760919374</v>
      </c>
      <c r="AD59" s="132">
        <v>0.35872150000000014</v>
      </c>
      <c r="AE59" s="133">
        <v>50171.861747867173</v>
      </c>
      <c r="AF59" s="134">
        <v>7.1498542709599482</v>
      </c>
      <c r="AG59" s="135">
        <v>864293.85573599802</v>
      </c>
      <c r="AH59" s="136">
        <v>0.41504575974860691</v>
      </c>
      <c r="AI59" s="132">
        <v>0.35832150000000013</v>
      </c>
      <c r="AJ59" s="133">
        <v>50013.350847867172</v>
      </c>
      <c r="AK59" s="134">
        <v>7.164516952482515</v>
      </c>
      <c r="AL59" s="135">
        <v>862550.23583599797</v>
      </c>
      <c r="AM59" s="136">
        <v>0.41542102142341775</v>
      </c>
    </row>
    <row r="60" spans="1:39" ht="14.5" x14ac:dyDescent="0.35">
      <c r="A60" s="6"/>
      <c r="B60" s="6"/>
      <c r="C60" s="6"/>
      <c r="D60" s="6"/>
      <c r="E60" s="6"/>
      <c r="F60" s="6"/>
      <c r="G60" s="6"/>
      <c r="H60" s="6"/>
      <c r="I60" s="124"/>
      <c r="J60" s="125"/>
      <c r="K60" s="137"/>
      <c r="L60" s="126"/>
      <c r="M60" s="126"/>
      <c r="N60" s="127"/>
      <c r="O60" s="128"/>
      <c r="P60" s="128"/>
      <c r="Q60" s="129"/>
      <c r="R60" s="130"/>
      <c r="S60" s="131"/>
      <c r="T60" s="132"/>
      <c r="U60" s="133"/>
      <c r="V60" s="134"/>
      <c r="W60" s="135"/>
      <c r="X60" s="136"/>
      <c r="Y60" s="132"/>
      <c r="Z60" s="133"/>
      <c r="AA60" s="134"/>
      <c r="AB60" s="135"/>
      <c r="AC60" s="136"/>
      <c r="AD60" s="132"/>
      <c r="AE60" s="133"/>
      <c r="AF60" s="134"/>
      <c r="AG60" s="135"/>
      <c r="AH60" s="136"/>
      <c r="AI60" s="132"/>
      <c r="AJ60" s="133"/>
      <c r="AK60" s="134"/>
      <c r="AL60" s="135"/>
      <c r="AM60" s="136"/>
    </row>
    <row r="61" spans="1:39" ht="14.5" x14ac:dyDescent="0.35">
      <c r="A61" s="138"/>
      <c r="B61" s="138"/>
      <c r="C61" s="138"/>
      <c r="D61" s="138"/>
      <c r="E61" s="138"/>
      <c r="F61" s="139"/>
      <c r="G61" s="139"/>
      <c r="H61" s="138"/>
      <c r="I61" s="140" t="s">
        <v>84</v>
      </c>
      <c r="J61" s="116"/>
      <c r="K61" s="141"/>
      <c r="L61" s="142">
        <v>181785143.64750689</v>
      </c>
      <c r="M61" s="142">
        <v>109100654.88724855</v>
      </c>
      <c r="N61" s="143">
        <v>1.6662149630116798</v>
      </c>
      <c r="O61" s="144">
        <v>5.0809777871794335</v>
      </c>
      <c r="P61" s="144">
        <v>3.7046101599887264</v>
      </c>
      <c r="Q61" s="145">
        <v>8.7855879471681586</v>
      </c>
      <c r="R61" s="146">
        <v>3524463.2679718467</v>
      </c>
      <c r="S61" s="147">
        <v>12.540445896867832</v>
      </c>
      <c r="T61" s="148">
        <v>2.2801148162569511</v>
      </c>
      <c r="U61" s="149">
        <v>925851.42495888984</v>
      </c>
      <c r="V61" s="150">
        <v>2.4627221547541431</v>
      </c>
      <c r="W61" s="151">
        <v>11648432.99169738</v>
      </c>
      <c r="X61" s="152">
        <v>0.19574433899238997</v>
      </c>
      <c r="Y61" s="148">
        <v>2.2227408385427783</v>
      </c>
      <c r="Z61" s="149">
        <v>895278.34732467891</v>
      </c>
      <c r="AA61" s="150">
        <v>2.4827371790961967</v>
      </c>
      <c r="AB61" s="151">
        <v>11313848.882375605</v>
      </c>
      <c r="AC61" s="152">
        <v>0.19646195221904555</v>
      </c>
      <c r="AD61" s="148">
        <v>2.1674888911263279</v>
      </c>
      <c r="AE61" s="149">
        <v>865718.48497283901</v>
      </c>
      <c r="AF61" s="150">
        <v>2.503687894794496</v>
      </c>
      <c r="AG61" s="151">
        <v>10988690.396505367</v>
      </c>
      <c r="AH61" s="152">
        <v>0.19724724356740767</v>
      </c>
      <c r="AI61" s="148">
        <v>2.1152434012421022</v>
      </c>
      <c r="AJ61" s="149">
        <v>837615.01071543898</v>
      </c>
      <c r="AK61" s="150">
        <v>2.5253169704246248</v>
      </c>
      <c r="AL61" s="151">
        <v>10679552.179673964</v>
      </c>
      <c r="AM61" s="152">
        <v>0.19806480324783415</v>
      </c>
    </row>
    <row r="62" spans="1:39" ht="58" x14ac:dyDescent="0.35">
      <c r="A62" s="138"/>
      <c r="B62" s="138"/>
      <c r="C62" s="138"/>
      <c r="D62" s="138"/>
      <c r="E62" s="138"/>
      <c r="F62" s="139"/>
      <c r="G62" s="139"/>
      <c r="H62" s="138"/>
      <c r="I62" s="153" t="s">
        <v>85</v>
      </c>
      <c r="J62" s="154" t="s">
        <v>47</v>
      </c>
      <c r="K62" s="155" t="s">
        <v>48</v>
      </c>
      <c r="L62" s="156" t="s">
        <v>49</v>
      </c>
      <c r="M62" s="156" t="s">
        <v>50</v>
      </c>
      <c r="N62" s="156" t="s">
        <v>51</v>
      </c>
      <c r="O62" s="157" t="s">
        <v>52</v>
      </c>
      <c r="P62" s="157" t="s">
        <v>53</v>
      </c>
      <c r="Q62" s="157" t="s">
        <v>54</v>
      </c>
      <c r="R62" s="158" t="s">
        <v>55</v>
      </c>
      <c r="S62" s="158" t="s">
        <v>56</v>
      </c>
      <c r="T62" s="159" t="s">
        <v>57</v>
      </c>
      <c r="U62" s="160" t="s">
        <v>58</v>
      </c>
      <c r="V62" s="161" t="s">
        <v>43</v>
      </c>
      <c r="W62" s="160" t="s">
        <v>59</v>
      </c>
      <c r="X62" s="162" t="s">
        <v>45</v>
      </c>
      <c r="Y62" s="159" t="s">
        <v>57</v>
      </c>
      <c r="Z62" s="160" t="s">
        <v>58</v>
      </c>
      <c r="AA62" s="161" t="s">
        <v>60</v>
      </c>
      <c r="AB62" s="160" t="s">
        <v>59</v>
      </c>
      <c r="AC62" s="162" t="s">
        <v>45</v>
      </c>
      <c r="AD62" s="159" t="s">
        <v>57</v>
      </c>
      <c r="AE62" s="160" t="s">
        <v>58</v>
      </c>
      <c r="AF62" s="161" t="s">
        <v>60</v>
      </c>
      <c r="AG62" s="160" t="s">
        <v>59</v>
      </c>
      <c r="AH62" s="162" t="s">
        <v>45</v>
      </c>
      <c r="AI62" s="159" t="s">
        <v>57</v>
      </c>
      <c r="AJ62" s="160" t="s">
        <v>58</v>
      </c>
      <c r="AK62" s="161" t="s">
        <v>60</v>
      </c>
      <c r="AL62" s="160" t="s">
        <v>59</v>
      </c>
      <c r="AM62" s="162" t="s">
        <v>45</v>
      </c>
    </row>
    <row r="63" spans="1:39" ht="43.5" x14ac:dyDescent="0.35">
      <c r="A63" s="163"/>
      <c r="B63" s="163"/>
      <c r="C63" s="163"/>
      <c r="D63" s="163"/>
      <c r="E63" s="163"/>
      <c r="F63" s="164"/>
      <c r="G63" s="164"/>
      <c r="H63" s="163"/>
      <c r="I63" s="165" t="s">
        <v>86</v>
      </c>
      <c r="J63" s="166" t="s">
        <v>87</v>
      </c>
      <c r="K63" s="166" t="s">
        <v>63</v>
      </c>
      <c r="L63" s="167">
        <v>28500429.15113949</v>
      </c>
      <c r="M63" s="167">
        <v>22885355.218272537</v>
      </c>
      <c r="N63" s="168">
        <v>1.2453566431157539</v>
      </c>
      <c r="O63" s="169">
        <v>8.4375067379044104</v>
      </c>
      <c r="P63" s="169">
        <v>0.93468678146195672</v>
      </c>
      <c r="Q63" s="170">
        <v>9.3721935193663661</v>
      </c>
      <c r="R63" s="171">
        <v>1252122.1879378897</v>
      </c>
      <c r="S63" s="172">
        <v>19.523012188006827</v>
      </c>
      <c r="T63" s="173">
        <v>1.8773478390411034</v>
      </c>
      <c r="U63" s="174">
        <v>243914.40978171967</v>
      </c>
      <c r="V63" s="170">
        <v>7.6967483828493446</v>
      </c>
      <c r="W63" s="171">
        <v>4629775.0633846251</v>
      </c>
      <c r="X63" s="175">
        <v>0.40549439515721458</v>
      </c>
      <c r="Y63" s="173">
        <v>2.1887942855764537</v>
      </c>
      <c r="Z63" s="174">
        <v>290134.33720159647</v>
      </c>
      <c r="AA63" s="170">
        <v>7.5440718485368228</v>
      </c>
      <c r="AB63" s="171">
        <v>5507014.307728135</v>
      </c>
      <c r="AC63" s="175">
        <v>0.39745571071149427</v>
      </c>
      <c r="AD63" s="173">
        <v>2.4975251504703655</v>
      </c>
      <c r="AE63" s="174">
        <v>335958.5676764393</v>
      </c>
      <c r="AF63" s="170">
        <v>7.4340272603963609</v>
      </c>
      <c r="AG63" s="171">
        <v>6376685.7165487828</v>
      </c>
      <c r="AH63" s="175">
        <v>0.39166508457344618</v>
      </c>
      <c r="AI63" s="173">
        <v>2.8085262442784433</v>
      </c>
      <c r="AJ63" s="174">
        <v>382114.87327813421</v>
      </c>
      <c r="AK63" s="170">
        <v>7.3499526992611202</v>
      </c>
      <c r="AL63" s="171">
        <v>7252689.9491275884</v>
      </c>
      <c r="AM63" s="175">
        <v>0.3872392538462609</v>
      </c>
    </row>
    <row r="64" spans="1:39" ht="29" x14ac:dyDescent="0.35">
      <c r="A64" s="163"/>
      <c r="B64" s="163"/>
      <c r="C64" s="163"/>
      <c r="D64" s="163"/>
      <c r="E64" s="163"/>
      <c r="F64" s="164"/>
      <c r="G64" s="164"/>
      <c r="H64" s="163"/>
      <c r="I64" s="165" t="s">
        <v>88</v>
      </c>
      <c r="J64" s="166" t="s">
        <v>89</v>
      </c>
      <c r="K64" s="166" t="s">
        <v>63</v>
      </c>
      <c r="L64" s="167">
        <v>71997129.96070382</v>
      </c>
      <c r="M64" s="167">
        <v>46240193.882700011</v>
      </c>
      <c r="N64" s="168">
        <v>1.5570248287310995</v>
      </c>
      <c r="O64" s="169">
        <v>12.925776280000001</v>
      </c>
      <c r="P64" s="169">
        <v>3.4986966802700006</v>
      </c>
      <c r="Q64" s="170">
        <v>16.424472960270002</v>
      </c>
      <c r="R64" s="171">
        <v>2461686.2506779199</v>
      </c>
      <c r="S64" s="172">
        <v>18.810117478581748</v>
      </c>
      <c r="T64" s="173">
        <v>4.0226340396600007</v>
      </c>
      <c r="U64" s="174">
        <v>603155.44031152292</v>
      </c>
      <c r="V64" s="170">
        <v>6.6693156868192318</v>
      </c>
      <c r="W64" s="171">
        <v>10225472.691547215</v>
      </c>
      <c r="X64" s="175">
        <v>0.39339345583361357</v>
      </c>
      <c r="Y64" s="173">
        <v>4.0960526024100004</v>
      </c>
      <c r="Z64" s="174">
        <v>612994.050650622</v>
      </c>
      <c r="AA64" s="170">
        <v>6.6820429954622176</v>
      </c>
      <c r="AB64" s="171">
        <v>10367790.68972954</v>
      </c>
      <c r="AC64" s="175">
        <v>0.39507477774098976</v>
      </c>
      <c r="AD64" s="173">
        <v>4.1536285005600009</v>
      </c>
      <c r="AE64" s="174">
        <v>621125.496451271</v>
      </c>
      <c r="AF64" s="170">
        <v>6.6872613091738771</v>
      </c>
      <c r="AG64" s="171">
        <v>10492157.581867374</v>
      </c>
      <c r="AH64" s="175">
        <v>0.3958793478033853</v>
      </c>
      <c r="AI64" s="173">
        <v>4.15215781764</v>
      </c>
      <c r="AJ64" s="174">
        <v>624411.26326450403</v>
      </c>
      <c r="AK64" s="170">
        <v>6.6497163999444435</v>
      </c>
      <c r="AL64" s="171">
        <v>10568036.073610794</v>
      </c>
      <c r="AM64" s="175">
        <v>0.39289777104454254</v>
      </c>
    </row>
    <row r="65" spans="1:39" ht="29" x14ac:dyDescent="0.35">
      <c r="A65" s="163"/>
      <c r="B65" s="163"/>
      <c r="C65" s="163"/>
      <c r="D65" s="163"/>
      <c r="E65" s="163"/>
      <c r="F65" s="164"/>
      <c r="G65" s="164"/>
      <c r="H65" s="163"/>
      <c r="I65" s="165" t="s">
        <v>75</v>
      </c>
      <c r="J65" s="166" t="s">
        <v>90</v>
      </c>
      <c r="K65" s="166" t="s">
        <v>63</v>
      </c>
      <c r="L65" s="167">
        <v>25682888.928733569</v>
      </c>
      <c r="M65" s="167">
        <v>10812657.466729999</v>
      </c>
      <c r="N65" s="168">
        <v>2.3752614940183321</v>
      </c>
      <c r="O65" s="169">
        <v>0.44197399999999998</v>
      </c>
      <c r="P65" s="169">
        <v>0.99002176000000019</v>
      </c>
      <c r="Q65" s="170">
        <v>1.4319957600000002</v>
      </c>
      <c r="R65" s="171">
        <v>202184.15032413829</v>
      </c>
      <c r="S65" s="172">
        <v>14.322662312855169</v>
      </c>
      <c r="T65" s="173">
        <v>0.33171444000000005</v>
      </c>
      <c r="U65" s="174">
        <v>46854.648346697584</v>
      </c>
      <c r="V65" s="170">
        <v>7.0796484810963261</v>
      </c>
      <c r="W65" s="171">
        <v>661738.55329334282</v>
      </c>
      <c r="X65" s="175">
        <v>0.50127718620763806</v>
      </c>
      <c r="Y65" s="173">
        <v>0.35078832000000004</v>
      </c>
      <c r="Z65" s="174">
        <v>49438.023398677542</v>
      </c>
      <c r="AA65" s="170">
        <v>7.0955166870482849</v>
      </c>
      <c r="AB65" s="171">
        <v>699354.21185322816</v>
      </c>
      <c r="AC65" s="175">
        <v>0.50158891453651411</v>
      </c>
      <c r="AD65" s="173">
        <v>0.36485316000000001</v>
      </c>
      <c r="AE65" s="174">
        <v>51587.427262814017</v>
      </c>
      <c r="AF65" s="170">
        <v>7.07252094858777</v>
      </c>
      <c r="AG65" s="171">
        <v>728038.25420536823</v>
      </c>
      <c r="AH65" s="175">
        <v>0.50114558938695641</v>
      </c>
      <c r="AI65" s="173">
        <v>0.38463984000000001</v>
      </c>
      <c r="AJ65" s="174">
        <v>54304.051315949138</v>
      </c>
      <c r="AK65" s="170">
        <v>7.0830781622923045</v>
      </c>
      <c r="AL65" s="171">
        <v>767225.57178258069</v>
      </c>
      <c r="AM65" s="175">
        <v>0.5013386599019678</v>
      </c>
    </row>
    <row r="66" spans="1:39" ht="43.5" x14ac:dyDescent="0.35">
      <c r="A66" s="163"/>
      <c r="B66" s="163"/>
      <c r="C66" s="163"/>
      <c r="D66" s="163"/>
      <c r="E66" s="163"/>
      <c r="F66" s="164"/>
      <c r="G66" s="164"/>
      <c r="H66" s="163"/>
      <c r="I66" s="165" t="s">
        <v>91</v>
      </c>
      <c r="J66" s="166" t="s">
        <v>92</v>
      </c>
      <c r="K66" s="166" t="s">
        <v>63</v>
      </c>
      <c r="L66" s="167">
        <v>72607598.633896947</v>
      </c>
      <c r="M66" s="167">
        <v>29860220.236800004</v>
      </c>
      <c r="N66" s="168">
        <v>2.4315828235055914</v>
      </c>
      <c r="O66" s="169">
        <v>0.99007999999999996</v>
      </c>
      <c r="P66" s="169">
        <v>1.56228856</v>
      </c>
      <c r="Q66" s="170">
        <v>2.5523685599999997</v>
      </c>
      <c r="R66" s="171">
        <v>857654.57474753493</v>
      </c>
      <c r="S66" s="172">
        <v>11.006242742793368</v>
      </c>
      <c r="T66" s="173">
        <v>0.63811008000000002</v>
      </c>
      <c r="U66" s="174">
        <v>220917.50442478372</v>
      </c>
      <c r="V66" s="170">
        <v>2.8884541388491862</v>
      </c>
      <c r="W66" s="171">
        <v>2431203.3080997244</v>
      </c>
      <c r="X66" s="175">
        <v>0.26246677020967007</v>
      </c>
      <c r="Y66" s="173">
        <v>0.63824999999999998</v>
      </c>
      <c r="Z66" s="174">
        <v>216558.53393023374</v>
      </c>
      <c r="AA66" s="170">
        <v>2.9472401221815527</v>
      </c>
      <c r="AB66" s="171">
        <v>2383254.6326596732</v>
      </c>
      <c r="AC66" s="175">
        <v>0.26780604609072906</v>
      </c>
      <c r="AD66" s="173">
        <v>0.63787584000000008</v>
      </c>
      <c r="AE66" s="174">
        <v>212199.56343568373</v>
      </c>
      <c r="AF66" s="170">
        <v>3.0060186254498871</v>
      </c>
      <c r="AG66" s="171">
        <v>2335305.957219624</v>
      </c>
      <c r="AH66" s="175">
        <v>0.27314444089349399</v>
      </c>
      <c r="AI66" s="173">
        <v>0.63813263999999992</v>
      </c>
      <c r="AJ66" s="174">
        <v>207978.97295683372</v>
      </c>
      <c r="AK66" s="170">
        <v>3.0682555593369774</v>
      </c>
      <c r="AL66" s="171">
        <v>2288879.4619522742</v>
      </c>
      <c r="AM66" s="175">
        <v>0.27879696183551395</v>
      </c>
    </row>
    <row r="67" spans="1:39" ht="29" x14ac:dyDescent="0.35">
      <c r="A67" s="163"/>
      <c r="B67" s="163"/>
      <c r="C67" s="163"/>
      <c r="D67" s="163"/>
      <c r="E67" s="163"/>
      <c r="F67" s="164"/>
      <c r="G67" s="164"/>
      <c r="H67" s="163"/>
      <c r="I67" s="165" t="s">
        <v>93</v>
      </c>
      <c r="J67" s="166" t="s">
        <v>94</v>
      </c>
      <c r="K67" s="166" t="s">
        <v>63</v>
      </c>
      <c r="L67" s="167">
        <v>57175176.824599236</v>
      </c>
      <c r="M67" s="167">
        <v>10011425.705742367</v>
      </c>
      <c r="N67" s="168">
        <v>5.7109924705134283</v>
      </c>
      <c r="O67" s="169">
        <v>2.2003200000000001</v>
      </c>
      <c r="P67" s="169">
        <v>0.51032846933939247</v>
      </c>
      <c r="Q67" s="170">
        <v>2.7106484693393926</v>
      </c>
      <c r="R67" s="171">
        <v>2179841.8967999998</v>
      </c>
      <c r="S67" s="172">
        <v>11</v>
      </c>
      <c r="T67" s="173">
        <v>0.69446211733484819</v>
      </c>
      <c r="U67" s="174">
        <v>561604.11869999999</v>
      </c>
      <c r="V67" s="170">
        <v>1.2365687754256285</v>
      </c>
      <c r="W67" s="171">
        <v>6177645.3056999985</v>
      </c>
      <c r="X67" s="175">
        <v>0.11241534322051169</v>
      </c>
      <c r="Y67" s="173">
        <v>0.68310211733484816</v>
      </c>
      <c r="Z67" s="174">
        <v>550349.84479999996</v>
      </c>
      <c r="AA67" s="170">
        <v>1.2412143362793009</v>
      </c>
      <c r="AB67" s="171">
        <v>6053848.2927999999</v>
      </c>
      <c r="AC67" s="175">
        <v>0.11283766693448188</v>
      </c>
      <c r="AD67" s="173">
        <v>0.67198211733484814</v>
      </c>
      <c r="AE67" s="174">
        <v>539333.33724999998</v>
      </c>
      <c r="AF67" s="170">
        <v>1.2459495286555238</v>
      </c>
      <c r="AG67" s="171">
        <v>5932666.7097499995</v>
      </c>
      <c r="AH67" s="175">
        <v>0.113268138968684</v>
      </c>
      <c r="AI67" s="173">
        <v>0.66110211733484814</v>
      </c>
      <c r="AJ67" s="174">
        <v>528554.59604999993</v>
      </c>
      <c r="AK67" s="170">
        <v>1.2507735667713493</v>
      </c>
      <c r="AL67" s="171">
        <v>5814100.5565499989</v>
      </c>
      <c r="AM67" s="175">
        <v>0.11370668788830449</v>
      </c>
    </row>
    <row r="68" spans="1:39" ht="43.5" x14ac:dyDescent="0.35">
      <c r="A68" s="163"/>
      <c r="B68" s="163"/>
      <c r="C68" s="163"/>
      <c r="D68" s="163"/>
      <c r="E68" s="163"/>
      <c r="F68" s="164"/>
      <c r="G68" s="164"/>
      <c r="H68" s="163"/>
      <c r="I68" s="165" t="s">
        <v>95</v>
      </c>
      <c r="J68" s="166" t="s">
        <v>96</v>
      </c>
      <c r="K68" s="166" t="s">
        <v>63</v>
      </c>
      <c r="L68" s="167">
        <v>17043436.936299793</v>
      </c>
      <c r="M68" s="167">
        <v>6716082.1959999995</v>
      </c>
      <c r="N68" s="168">
        <v>2.5377052333353833</v>
      </c>
      <c r="O68" s="169">
        <v>0.40577935999999998</v>
      </c>
      <c r="P68" s="169">
        <v>0.18804135280000001</v>
      </c>
      <c r="Q68" s="170">
        <v>0.59382071279999993</v>
      </c>
      <c r="R68" s="171">
        <v>323974.46884014306</v>
      </c>
      <c r="S68" s="172">
        <v>12.439741473814431</v>
      </c>
      <c r="T68" s="173">
        <v>0.14845517819999998</v>
      </c>
      <c r="U68" s="174">
        <v>80993.617210035765</v>
      </c>
      <c r="V68" s="170">
        <v>1.8329244119943464</v>
      </c>
      <c r="W68" s="171">
        <v>1007539.6591219322</v>
      </c>
      <c r="X68" s="175">
        <v>0.14734425276060917</v>
      </c>
      <c r="Y68" s="173">
        <v>0.14845517819999998</v>
      </c>
      <c r="Z68" s="174">
        <v>80993.617210035765</v>
      </c>
      <c r="AA68" s="170">
        <v>1.8329244119943464</v>
      </c>
      <c r="AB68" s="171">
        <v>1007539.6591219322</v>
      </c>
      <c r="AC68" s="175">
        <v>0.14734425276060917</v>
      </c>
      <c r="AD68" s="173">
        <v>0.14845517819999998</v>
      </c>
      <c r="AE68" s="174">
        <v>80993.617210035765</v>
      </c>
      <c r="AF68" s="170">
        <v>1.8329244119943464</v>
      </c>
      <c r="AG68" s="171">
        <v>1007539.6591219322</v>
      </c>
      <c r="AH68" s="175">
        <v>0.14734425276060917</v>
      </c>
      <c r="AI68" s="173">
        <v>0.14845517819999998</v>
      </c>
      <c r="AJ68" s="174">
        <v>80993.617210035765</v>
      </c>
      <c r="AK68" s="170">
        <v>1.8329244119943464</v>
      </c>
      <c r="AL68" s="171">
        <v>1007539.6591219322</v>
      </c>
      <c r="AM68" s="175">
        <v>0.14734425276060917</v>
      </c>
    </row>
    <row r="69" spans="1:39" ht="14.5" x14ac:dyDescent="0.35">
      <c r="A69" s="6"/>
      <c r="B69" s="6"/>
      <c r="C69" s="6"/>
      <c r="D69" s="6"/>
      <c r="E69" s="6"/>
      <c r="F69" s="6"/>
      <c r="G69" s="6"/>
      <c r="H69" s="6"/>
      <c r="I69" s="165"/>
      <c r="J69" s="176"/>
      <c r="K69" s="177"/>
      <c r="L69" s="167"/>
      <c r="M69" s="167"/>
      <c r="N69" s="168"/>
      <c r="O69" s="169"/>
      <c r="P69" s="169"/>
      <c r="Q69" s="170"/>
      <c r="R69" s="171"/>
      <c r="S69" s="172"/>
      <c r="T69" s="173"/>
      <c r="U69" s="174"/>
      <c r="V69" s="170"/>
      <c r="W69" s="171"/>
      <c r="X69" s="175"/>
      <c r="Y69" s="173"/>
      <c r="Z69" s="174"/>
      <c r="AA69" s="170"/>
      <c r="AB69" s="171"/>
      <c r="AC69" s="175"/>
      <c r="AD69" s="173"/>
      <c r="AE69" s="174"/>
      <c r="AF69" s="170"/>
      <c r="AG69" s="171"/>
      <c r="AH69" s="175"/>
      <c r="AI69" s="173"/>
      <c r="AJ69" s="174"/>
      <c r="AK69" s="170"/>
      <c r="AL69" s="171"/>
      <c r="AM69" s="175"/>
    </row>
    <row r="70" spans="1:39" ht="14.5" x14ac:dyDescent="0.35">
      <c r="A70" s="6"/>
      <c r="B70" s="6"/>
      <c r="C70" s="6"/>
      <c r="D70" s="6"/>
      <c r="E70" s="6"/>
      <c r="F70" s="6"/>
      <c r="G70" s="6"/>
      <c r="H70" s="6"/>
      <c r="I70" s="153" t="s">
        <v>97</v>
      </c>
      <c r="J70" s="178"/>
      <c r="K70" s="179"/>
      <c r="L70" s="180">
        <v>273006660.43537283</v>
      </c>
      <c r="M70" s="180">
        <v>126525934.7062449</v>
      </c>
      <c r="N70" s="181">
        <v>2.1577130496543022</v>
      </c>
      <c r="O70" s="182">
        <v>25.40143637790441</v>
      </c>
      <c r="P70" s="182">
        <v>7.6840636038713503</v>
      </c>
      <c r="Q70" s="182">
        <v>33.085499981775762</v>
      </c>
      <c r="R70" s="183">
        <v>7277463.5293276254</v>
      </c>
      <c r="S70" s="184">
        <v>15.265313999805032</v>
      </c>
      <c r="T70" s="185">
        <v>7.7127236942359518</v>
      </c>
      <c r="U70" s="186">
        <v>1757439.7387747595</v>
      </c>
      <c r="V70" s="182">
        <v>4.3886134608592942</v>
      </c>
      <c r="W70" s="183">
        <v>25133374.581146836</v>
      </c>
      <c r="X70" s="187">
        <v>0.30687179190101499</v>
      </c>
      <c r="Y70" s="185">
        <v>8.1054425035213029</v>
      </c>
      <c r="Z70" s="186">
        <v>1800468.4071911653</v>
      </c>
      <c r="AA70" s="182">
        <v>4.5018521131210862</v>
      </c>
      <c r="AB70" s="183">
        <v>26018801.79389251</v>
      </c>
      <c r="AC70" s="187">
        <v>0.31152251236349876</v>
      </c>
      <c r="AD70" s="185">
        <v>8.474319946565215</v>
      </c>
      <c r="AE70" s="186">
        <v>1841198.0092862435</v>
      </c>
      <c r="AF70" s="182">
        <v>4.6026119427808636</v>
      </c>
      <c r="AG70" s="183">
        <v>26872393.878713079</v>
      </c>
      <c r="AH70" s="187">
        <v>0.31535411340030012</v>
      </c>
      <c r="AI70" s="185">
        <v>8.7930138374532927</v>
      </c>
      <c r="AJ70" s="186">
        <v>1878357.3740754565</v>
      </c>
      <c r="AK70" s="182">
        <v>4.6812251804751952</v>
      </c>
      <c r="AL70" s="183">
        <v>27698471.272145167</v>
      </c>
      <c r="AM70" s="187">
        <v>0.31745484258172563</v>
      </c>
    </row>
    <row r="71" spans="1:39" ht="14.5" x14ac:dyDescent="0.35">
      <c r="A71" s="138"/>
      <c r="B71" s="138"/>
      <c r="C71" s="138"/>
      <c r="D71" s="138"/>
      <c r="E71" s="138"/>
      <c r="F71" s="139"/>
      <c r="G71" s="139"/>
      <c r="H71" s="138"/>
      <c r="I71" s="188" t="s">
        <v>98</v>
      </c>
      <c r="J71" s="189"/>
      <c r="K71" s="190"/>
      <c r="L71" s="191">
        <v>454791804.08287972</v>
      </c>
      <c r="M71" s="191">
        <v>235626589.59349346</v>
      </c>
      <c r="N71" s="192">
        <v>1.9301378713985267</v>
      </c>
      <c r="O71" s="193">
        <v>30.482414165083846</v>
      </c>
      <c r="P71" s="193">
        <v>11.388673763860076</v>
      </c>
      <c r="Q71" s="193">
        <v>41.871087928943922</v>
      </c>
      <c r="R71" s="194">
        <v>10801926.797299473</v>
      </c>
      <c r="S71" s="195">
        <v>14.274078864230917</v>
      </c>
      <c r="T71" s="196">
        <v>9.9928385104929021</v>
      </c>
      <c r="U71" s="194">
        <v>2683291.1637336491</v>
      </c>
      <c r="V71" s="193">
        <v>6.8513356156134373</v>
      </c>
      <c r="W71" s="197">
        <v>36781807.572844215</v>
      </c>
      <c r="X71" s="198">
        <v>0.50261613089340496</v>
      </c>
      <c r="Y71" s="196">
        <v>10.328183342064081</v>
      </c>
      <c r="Z71" s="194">
        <v>2695746.7545158444</v>
      </c>
      <c r="AA71" s="193">
        <v>3.8312884267643383</v>
      </c>
      <c r="AB71" s="197">
        <v>37332650.676268116</v>
      </c>
      <c r="AC71" s="198">
        <v>0.27665282681439957</v>
      </c>
      <c r="AD71" s="196">
        <v>10.641808837691542</v>
      </c>
      <c r="AE71" s="194">
        <v>2706916.4942590827</v>
      </c>
      <c r="AF71" s="193">
        <v>3.9313399065915182</v>
      </c>
      <c r="AG71" s="197">
        <v>37861084.275218442</v>
      </c>
      <c r="AH71" s="198">
        <v>0.28107512083738767</v>
      </c>
      <c r="AI71" s="196">
        <v>10.908257238695395</v>
      </c>
      <c r="AJ71" s="194">
        <v>2715972.3847908955</v>
      </c>
      <c r="AK71" s="193">
        <v>4.0163358433908485</v>
      </c>
      <c r="AL71" s="197">
        <v>38378023.451819129</v>
      </c>
      <c r="AM71" s="198">
        <v>0.28423186651052873</v>
      </c>
    </row>
    <row r="72" spans="1:39" ht="58" x14ac:dyDescent="0.35">
      <c r="A72" s="11"/>
      <c r="B72" s="11"/>
      <c r="C72" s="11"/>
      <c r="D72" s="11"/>
      <c r="E72" s="11"/>
      <c r="F72" s="11"/>
      <c r="G72" s="11"/>
      <c r="H72" s="11"/>
      <c r="I72" s="199"/>
      <c r="J72" s="200" t="s">
        <v>47</v>
      </c>
      <c r="K72" s="201" t="s">
        <v>48</v>
      </c>
      <c r="L72" s="202" t="s">
        <v>49</v>
      </c>
      <c r="M72" s="202" t="s">
        <v>50</v>
      </c>
      <c r="N72" s="202" t="s">
        <v>51</v>
      </c>
      <c r="O72" s="203" t="s">
        <v>52</v>
      </c>
      <c r="P72" s="203" t="s">
        <v>53</v>
      </c>
      <c r="Q72" s="203" t="s">
        <v>54</v>
      </c>
      <c r="R72" s="204" t="s">
        <v>99</v>
      </c>
      <c r="S72" s="204" t="s">
        <v>100</v>
      </c>
      <c r="T72" s="205" t="s">
        <v>57</v>
      </c>
      <c r="U72" s="206" t="s">
        <v>58</v>
      </c>
      <c r="V72" s="207" t="s">
        <v>43</v>
      </c>
      <c r="W72" s="208" t="s">
        <v>59</v>
      </c>
      <c r="X72" s="209" t="s">
        <v>45</v>
      </c>
      <c r="Y72" s="205" t="s">
        <v>57</v>
      </c>
      <c r="Z72" s="206" t="s">
        <v>58</v>
      </c>
      <c r="AA72" s="207" t="s">
        <v>60</v>
      </c>
      <c r="AB72" s="208" t="s">
        <v>59</v>
      </c>
      <c r="AC72" s="209" t="s">
        <v>45</v>
      </c>
      <c r="AD72" s="205" t="s">
        <v>57</v>
      </c>
      <c r="AE72" s="206" t="s">
        <v>58</v>
      </c>
      <c r="AF72" s="207" t="s">
        <v>60</v>
      </c>
      <c r="AG72" s="208" t="s">
        <v>59</v>
      </c>
      <c r="AH72" s="209" t="s">
        <v>45</v>
      </c>
      <c r="AI72" s="205" t="s">
        <v>57</v>
      </c>
      <c r="AJ72" s="206" t="s">
        <v>58</v>
      </c>
      <c r="AK72" s="207" t="s">
        <v>60</v>
      </c>
      <c r="AL72" s="208" t="s">
        <v>59</v>
      </c>
      <c r="AM72" s="209" t="s">
        <v>45</v>
      </c>
    </row>
    <row r="73" spans="1:39" ht="14.5" x14ac:dyDescent="0.35">
      <c r="A73" s="10"/>
      <c r="B73" s="11"/>
      <c r="C73" s="11"/>
      <c r="D73" s="11"/>
      <c r="E73" s="11"/>
      <c r="F73" s="11"/>
      <c r="G73" s="11"/>
      <c r="H73" s="11"/>
      <c r="I73" s="210" t="s">
        <v>101</v>
      </c>
      <c r="J73" s="210"/>
      <c r="K73" s="211" t="s">
        <v>63</v>
      </c>
      <c r="L73" s="212">
        <v>17051640.82593108</v>
      </c>
      <c r="M73" s="212">
        <v>2996899.8250000002</v>
      </c>
      <c r="N73" s="213">
        <v>5.6897600259064642</v>
      </c>
      <c r="O73" s="214">
        <v>6.781796000000001E-2</v>
      </c>
      <c r="P73" s="214">
        <v>0.18942000000000003</v>
      </c>
      <c r="Q73" s="214">
        <v>0.25723796000000004</v>
      </c>
      <c r="R73" s="215">
        <v>335242.21708231268</v>
      </c>
      <c r="S73" s="216">
        <v>14</v>
      </c>
      <c r="T73" s="217">
        <v>6.1934600000000006E-2</v>
      </c>
      <c r="U73" s="218">
        <v>64353.9</v>
      </c>
      <c r="V73" s="219">
        <v>0.9624063188089611</v>
      </c>
      <c r="W73" s="218">
        <v>900954.60000000021</v>
      </c>
      <c r="X73" s="220">
        <v>6.8743308486354349E-2</v>
      </c>
      <c r="Y73" s="217">
        <v>6.3981260000000012E-2</v>
      </c>
      <c r="Z73" s="218">
        <v>75885.677880630014</v>
      </c>
      <c r="AA73" s="219">
        <v>0.84312694815277345</v>
      </c>
      <c r="AB73" s="218">
        <v>1062399.4903288202</v>
      </c>
      <c r="AC73" s="220">
        <v>6.0223353439483818E-2</v>
      </c>
      <c r="AD73" s="217">
        <v>6.4807400000000015E-2</v>
      </c>
      <c r="AE73" s="218">
        <v>89483.871333403862</v>
      </c>
      <c r="AF73" s="219">
        <v>0.72423554138082702</v>
      </c>
      <c r="AG73" s="218">
        <v>1252774.1986676543</v>
      </c>
      <c r="AH73" s="220">
        <v>5.1731110098630489E-2</v>
      </c>
      <c r="AI73" s="217">
        <v>6.651470000000001E-2</v>
      </c>
      <c r="AJ73" s="218">
        <v>105518.76786827882</v>
      </c>
      <c r="AK73" s="219">
        <v>0.6303589526654787</v>
      </c>
      <c r="AL73" s="218">
        <v>1477262.7501559032</v>
      </c>
      <c r="AM73" s="220">
        <v>4.5025639476105633E-2</v>
      </c>
    </row>
    <row r="74" spans="1:39" ht="14.5" x14ac:dyDescent="0.35">
      <c r="A74" s="10"/>
      <c r="B74" s="11"/>
      <c r="C74" s="11"/>
      <c r="D74" s="11"/>
      <c r="E74" s="11"/>
      <c r="F74" s="11"/>
      <c r="G74" s="11"/>
      <c r="H74" s="11"/>
      <c r="I74" s="210" t="s">
        <v>102</v>
      </c>
      <c r="J74" s="210"/>
      <c r="K74" s="211" t="s">
        <v>63</v>
      </c>
      <c r="L74" s="212">
        <v>17703175.825419292</v>
      </c>
      <c r="M74" s="212">
        <v>12889690.252735998</v>
      </c>
      <c r="N74" s="213">
        <v>1.373436869180124</v>
      </c>
      <c r="O74" s="214">
        <v>1.5992984185872048</v>
      </c>
      <c r="P74" s="214">
        <v>0.32644340141279543</v>
      </c>
      <c r="Q74" s="214">
        <v>1.92574182</v>
      </c>
      <c r="R74" s="215">
        <v>839212.13491532672</v>
      </c>
      <c r="S74" s="216">
        <v>13.407707261346113</v>
      </c>
      <c r="T74" s="217">
        <v>0.46339953</v>
      </c>
      <c r="U74" s="218">
        <v>128684.28372883168</v>
      </c>
      <c r="V74" s="219">
        <v>3.6010576938555512</v>
      </c>
      <c r="W74" s="218">
        <v>1792708.0343730138</v>
      </c>
      <c r="X74" s="220">
        <v>0.25849135559994885</v>
      </c>
      <c r="Y74" s="217">
        <v>0.47602266000000004</v>
      </c>
      <c r="Z74" s="218">
        <v>198351.78372883168</v>
      </c>
      <c r="AA74" s="219">
        <v>2.3998909969510254</v>
      </c>
      <c r="AB74" s="218">
        <v>2652995.5343730133</v>
      </c>
      <c r="AC74" s="220">
        <v>0.17942836836040857</v>
      </c>
      <c r="AD74" s="217">
        <v>0.48757538999999994</v>
      </c>
      <c r="AE74" s="218">
        <v>244476.78372883168</v>
      </c>
      <c r="AF74" s="219">
        <v>1.9943627471016143</v>
      </c>
      <c r="AG74" s="218">
        <v>3223320.5343730133</v>
      </c>
      <c r="AH74" s="220">
        <v>0.15126494085852402</v>
      </c>
      <c r="AI74" s="217">
        <v>0.49874424000000001</v>
      </c>
      <c r="AJ74" s="218">
        <v>267699.28372883168</v>
      </c>
      <c r="AK74" s="219">
        <v>1.8630764828837096</v>
      </c>
      <c r="AL74" s="218">
        <v>3510083.0343730133</v>
      </c>
      <c r="AM74" s="220">
        <v>0.1420890147372505</v>
      </c>
    </row>
    <row r="75" spans="1:39" ht="14.5" x14ac:dyDescent="0.35">
      <c r="A75" s="10"/>
      <c r="B75" s="11"/>
      <c r="C75" s="11"/>
      <c r="D75" s="11"/>
      <c r="E75" s="11"/>
      <c r="F75" s="11"/>
      <c r="G75" s="11"/>
      <c r="H75" s="11"/>
      <c r="I75" s="210" t="s">
        <v>20</v>
      </c>
      <c r="J75" s="210"/>
      <c r="K75" s="211" t="s">
        <v>63</v>
      </c>
      <c r="L75" s="221" t="s">
        <v>63</v>
      </c>
      <c r="M75" s="221" t="s">
        <v>63</v>
      </c>
      <c r="N75" s="213" t="s">
        <v>63</v>
      </c>
      <c r="O75" s="214">
        <v>-5.8110174839999997</v>
      </c>
      <c r="P75" s="214">
        <v>-0.39805620608472614</v>
      </c>
      <c r="Q75" s="214">
        <v>-6.2090736900847272</v>
      </c>
      <c r="R75" s="215">
        <v>-2583472.5547073758</v>
      </c>
      <c r="S75" s="216" t="s">
        <v>63</v>
      </c>
      <c r="T75" s="217">
        <v>-1.5402194925211816</v>
      </c>
      <c r="U75" s="218">
        <v>-655170.34467945679</v>
      </c>
      <c r="V75" s="219">
        <v>2.3508687550178062</v>
      </c>
      <c r="W75" s="218">
        <v>-2759242.9405908794</v>
      </c>
      <c r="X75" s="220">
        <v>0.55820365429343122</v>
      </c>
      <c r="Y75" s="217">
        <v>-1.5538886145211817</v>
      </c>
      <c r="Z75" s="218">
        <v>-649343.59413918655</v>
      </c>
      <c r="AA75" s="219">
        <v>2.3930144665261857</v>
      </c>
      <c r="AB75" s="218">
        <v>-2796824.9770664386</v>
      </c>
      <c r="AC75" s="220">
        <v>0.5555902236510486</v>
      </c>
      <c r="AD75" s="217">
        <v>-1.5619001055211816</v>
      </c>
      <c r="AE75" s="218">
        <v>-643190.1519903813</v>
      </c>
      <c r="AF75" s="219">
        <v>2.4283644590760765</v>
      </c>
      <c r="AG75" s="218">
        <v>-2829837.9106544522</v>
      </c>
      <c r="AH75" s="220">
        <v>0.5519397770595148</v>
      </c>
      <c r="AI75" s="217">
        <v>-1.5530654775211816</v>
      </c>
      <c r="AJ75" s="218">
        <v>-635768.46389835118</v>
      </c>
      <c r="AK75" s="219">
        <v>2.4428161598299898</v>
      </c>
      <c r="AL75" s="218">
        <v>-2851151.3029606682</v>
      </c>
      <c r="AM75" s="220">
        <v>0.54471520887315261</v>
      </c>
    </row>
    <row r="76" spans="1:39" ht="14.5" x14ac:dyDescent="0.35">
      <c r="A76" s="10"/>
      <c r="B76" s="11"/>
      <c r="C76" s="11"/>
      <c r="D76" s="11"/>
      <c r="E76" s="11"/>
      <c r="F76" s="11"/>
      <c r="G76" s="11"/>
      <c r="H76" s="11"/>
      <c r="I76" s="210" t="s">
        <v>103</v>
      </c>
      <c r="J76" s="210"/>
      <c r="K76" s="211" t="s">
        <v>63</v>
      </c>
      <c r="L76" s="221" t="s">
        <v>63</v>
      </c>
      <c r="M76" s="221" t="s">
        <v>63</v>
      </c>
      <c r="N76" s="213" t="s">
        <v>63</v>
      </c>
      <c r="O76" s="214" t="s">
        <v>63</v>
      </c>
      <c r="P76" s="214">
        <v>3.2095697000000003</v>
      </c>
      <c r="Q76" s="214">
        <v>3.2095696999999999</v>
      </c>
      <c r="R76" s="215" t="s">
        <v>63</v>
      </c>
      <c r="S76" s="216" t="s">
        <v>63</v>
      </c>
      <c r="T76" s="222">
        <v>0.77233255000000001</v>
      </c>
      <c r="U76" s="218" t="s">
        <v>63</v>
      </c>
      <c r="V76" s="219" t="s">
        <v>63</v>
      </c>
      <c r="W76" s="218" t="s">
        <v>63</v>
      </c>
      <c r="X76" s="220" t="s">
        <v>63</v>
      </c>
      <c r="Y76" s="222">
        <v>0.79337110000000011</v>
      </c>
      <c r="Z76" s="218" t="s">
        <v>63</v>
      </c>
      <c r="AA76" s="219" t="s">
        <v>63</v>
      </c>
      <c r="AB76" s="218" t="s">
        <v>63</v>
      </c>
      <c r="AC76" s="220" t="s">
        <v>63</v>
      </c>
      <c r="AD76" s="222">
        <v>0.81262564999999998</v>
      </c>
      <c r="AE76" s="218" t="s">
        <v>63</v>
      </c>
      <c r="AF76" s="219" t="s">
        <v>63</v>
      </c>
      <c r="AG76" s="218" t="s">
        <v>63</v>
      </c>
      <c r="AH76" s="220" t="s">
        <v>63</v>
      </c>
      <c r="AI76" s="222">
        <v>0.83124039999999999</v>
      </c>
      <c r="AJ76" s="218" t="s">
        <v>63</v>
      </c>
      <c r="AK76" s="219" t="s">
        <v>63</v>
      </c>
      <c r="AL76" s="218" t="s">
        <v>63</v>
      </c>
      <c r="AM76" s="220" t="s">
        <v>63</v>
      </c>
    </row>
    <row r="77" spans="1:39" ht="14.5" x14ac:dyDescent="0.35">
      <c r="A77" s="10"/>
      <c r="B77" s="11"/>
      <c r="C77" s="11"/>
      <c r="D77" s="11"/>
      <c r="E77" s="11"/>
      <c r="F77" s="11"/>
      <c r="G77" s="11"/>
      <c r="H77" s="11"/>
      <c r="I77" s="210" t="s">
        <v>104</v>
      </c>
      <c r="J77" s="210"/>
      <c r="K77" s="211" t="s">
        <v>63</v>
      </c>
      <c r="L77" s="221" t="s">
        <v>63</v>
      </c>
      <c r="M77" s="221" t="s">
        <v>63</v>
      </c>
      <c r="N77" s="213" t="s">
        <v>63</v>
      </c>
      <c r="O77" s="214" t="s">
        <v>63</v>
      </c>
      <c r="P77" s="214">
        <v>1.9257418199999998</v>
      </c>
      <c r="Q77" s="214">
        <v>1.9257418199999998</v>
      </c>
      <c r="R77" s="215" t="s">
        <v>63</v>
      </c>
      <c r="S77" s="216" t="s">
        <v>63</v>
      </c>
      <c r="T77" s="222">
        <v>0.46339952999999995</v>
      </c>
      <c r="U77" s="218" t="s">
        <v>63</v>
      </c>
      <c r="V77" s="219" t="s">
        <v>63</v>
      </c>
      <c r="W77" s="218" t="s">
        <v>63</v>
      </c>
      <c r="X77" s="220" t="s">
        <v>63</v>
      </c>
      <c r="Y77" s="222">
        <v>0.47602265999999999</v>
      </c>
      <c r="Z77" s="218" t="s">
        <v>63</v>
      </c>
      <c r="AA77" s="219" t="s">
        <v>63</v>
      </c>
      <c r="AB77" s="218" t="s">
        <v>63</v>
      </c>
      <c r="AC77" s="220" t="s">
        <v>63</v>
      </c>
      <c r="AD77" s="222">
        <v>0.48757538999999994</v>
      </c>
      <c r="AE77" s="218" t="s">
        <v>63</v>
      </c>
      <c r="AF77" s="219" t="s">
        <v>63</v>
      </c>
      <c r="AG77" s="218" t="s">
        <v>63</v>
      </c>
      <c r="AH77" s="220" t="s">
        <v>63</v>
      </c>
      <c r="AI77" s="222">
        <v>0.49874424000000001</v>
      </c>
      <c r="AJ77" s="218" t="s">
        <v>63</v>
      </c>
      <c r="AK77" s="219" t="s">
        <v>63</v>
      </c>
      <c r="AL77" s="218" t="s">
        <v>63</v>
      </c>
      <c r="AM77" s="220" t="s">
        <v>63</v>
      </c>
    </row>
    <row r="78" spans="1:39" ht="14.5" x14ac:dyDescent="0.35">
      <c r="A78" s="10"/>
      <c r="B78" s="11"/>
      <c r="C78" s="11"/>
      <c r="D78" s="11"/>
      <c r="E78" s="11"/>
      <c r="F78" s="11"/>
      <c r="G78" s="11"/>
      <c r="H78" s="11"/>
      <c r="I78" s="210" t="s">
        <v>105</v>
      </c>
      <c r="J78" s="210"/>
      <c r="K78" s="211" t="s">
        <v>63</v>
      </c>
      <c r="L78" s="221" t="s">
        <v>63</v>
      </c>
      <c r="M78" s="221" t="s">
        <v>63</v>
      </c>
      <c r="N78" s="213" t="s">
        <v>63</v>
      </c>
      <c r="O78" s="214" t="s">
        <v>63</v>
      </c>
      <c r="P78" s="214">
        <v>2.2466987899999999</v>
      </c>
      <c r="Q78" s="214">
        <v>2.2466987900000004</v>
      </c>
      <c r="R78" s="215" t="s">
        <v>63</v>
      </c>
      <c r="S78" s="216" t="s">
        <v>63</v>
      </c>
      <c r="T78" s="222">
        <v>0.540632785</v>
      </c>
      <c r="U78" s="218" t="s">
        <v>63</v>
      </c>
      <c r="V78" s="219" t="s">
        <v>63</v>
      </c>
      <c r="W78" s="218" t="s">
        <v>63</v>
      </c>
      <c r="X78" s="220" t="s">
        <v>63</v>
      </c>
      <c r="Y78" s="222">
        <v>0.55535977000000003</v>
      </c>
      <c r="Z78" s="218" t="s">
        <v>63</v>
      </c>
      <c r="AA78" s="219" t="s">
        <v>63</v>
      </c>
      <c r="AB78" s="218" t="s">
        <v>63</v>
      </c>
      <c r="AC78" s="220" t="s">
        <v>63</v>
      </c>
      <c r="AD78" s="222">
        <v>0.56883795500000012</v>
      </c>
      <c r="AE78" s="218" t="s">
        <v>63</v>
      </c>
      <c r="AF78" s="219" t="s">
        <v>63</v>
      </c>
      <c r="AG78" s="218" t="s">
        <v>63</v>
      </c>
      <c r="AH78" s="220" t="s">
        <v>63</v>
      </c>
      <c r="AI78" s="222">
        <v>0.58186828000000002</v>
      </c>
      <c r="AJ78" s="218" t="s">
        <v>63</v>
      </c>
      <c r="AK78" s="219" t="s">
        <v>63</v>
      </c>
      <c r="AL78" s="218" t="s">
        <v>63</v>
      </c>
      <c r="AM78" s="220" t="s">
        <v>63</v>
      </c>
    </row>
    <row r="79" spans="1:39" thickBot="1" x14ac:dyDescent="0.4">
      <c r="A79" s="223"/>
      <c r="B79" s="163"/>
      <c r="C79" s="163"/>
      <c r="D79" s="224"/>
      <c r="E79" s="224"/>
      <c r="F79" s="163"/>
      <c r="G79" s="163"/>
      <c r="H79" s="163"/>
      <c r="I79" s="225" t="s">
        <v>106</v>
      </c>
      <c r="J79" s="226"/>
      <c r="K79" s="227"/>
      <c r="L79" s="228">
        <v>1423933810.2514009</v>
      </c>
      <c r="M79" s="228">
        <v>703871836.4797858</v>
      </c>
      <c r="N79" s="229">
        <v>2.0230015415488132</v>
      </c>
      <c r="O79" s="230">
        <v>35.195625629470442</v>
      </c>
      <c r="P79" s="230">
        <v>28.995768370529554</v>
      </c>
      <c r="Q79" s="230">
        <v>64.191394000000003</v>
      </c>
      <c r="R79" s="231">
        <v>14632372.568468304</v>
      </c>
      <c r="S79" s="232">
        <v>14.10208363107129</v>
      </c>
      <c r="T79" s="233">
        <v>15.446650999999999</v>
      </c>
      <c r="U79" s="234">
        <v>3527508.3522418095</v>
      </c>
      <c r="V79" s="235">
        <v>4.3789126651346724</v>
      </c>
      <c r="W79" s="234">
        <v>54572321.192128994</v>
      </c>
      <c r="X79" s="236">
        <v>0.28304918432217757</v>
      </c>
      <c r="Y79" s="233">
        <v>15.867421999999999</v>
      </c>
      <c r="Z79" s="234">
        <v>3626726.1798784109</v>
      </c>
      <c r="AA79" s="235">
        <v>4.3751364765376275</v>
      </c>
      <c r="AB79" s="234">
        <v>56104698.904501006</v>
      </c>
      <c r="AC79" s="236">
        <v>0.28281805819881217</v>
      </c>
      <c r="AD79" s="233">
        <v>16.252513</v>
      </c>
      <c r="AE79" s="234">
        <v>3703450.4309913008</v>
      </c>
      <c r="AF79" s="235">
        <v>4.3884786101078443</v>
      </c>
      <c r="AG79" s="234">
        <v>57357726.015331298</v>
      </c>
      <c r="AH79" s="236">
        <v>0.283353510138387</v>
      </c>
      <c r="AI79" s="233">
        <v>16.624808000000002</v>
      </c>
      <c r="AJ79" s="234">
        <v>3774687.6053567831</v>
      </c>
      <c r="AK79" s="235">
        <v>4.4042871193915989</v>
      </c>
      <c r="AL79" s="234">
        <v>58567420.652055107</v>
      </c>
      <c r="AM79" s="236">
        <v>0.28385760914360231</v>
      </c>
    </row>
  </sheetData>
  <mergeCells count="26">
    <mergeCell ref="A37:B37"/>
    <mergeCell ref="A38:B38"/>
    <mergeCell ref="A40:B40"/>
    <mergeCell ref="I45:S45"/>
    <mergeCell ref="A30:G30"/>
    <mergeCell ref="A31:B31"/>
    <mergeCell ref="A33:B33"/>
    <mergeCell ref="A34:B34"/>
    <mergeCell ref="A35:B35"/>
    <mergeCell ref="A36:B36"/>
    <mergeCell ref="A28:B28"/>
    <mergeCell ref="A12:H12"/>
    <mergeCell ref="A13:B13"/>
    <mergeCell ref="A14:B14"/>
    <mergeCell ref="C14:H14"/>
    <mergeCell ref="A15:H15"/>
    <mergeCell ref="A22:B22"/>
    <mergeCell ref="A24:B24"/>
    <mergeCell ref="A25:B25"/>
    <mergeCell ref="A26:B26"/>
    <mergeCell ref="A10:B10"/>
    <mergeCell ref="A5:G5"/>
    <mergeCell ref="A6:B6"/>
    <mergeCell ref="A7:B7"/>
    <mergeCell ref="A8:B8"/>
    <mergeCell ref="A9:B9"/>
  </mergeCells>
  <pageMargins left="0.7" right="0.7" top="0.75" bottom="0.75" header="0.3" footer="0.3"/>
  <pageSetup scale="66" orientation="portrait" r:id="rId1"/>
  <colBreaks count="2" manualBreakCount="2">
    <brk id="8" max="1048575" man="1"/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862C-65FF-4656-91C4-DB63F71C3CE7}">
  <sheetPr>
    <tabColor rgb="FF7030A0"/>
  </sheetPr>
  <dimension ref="A1:AB87"/>
  <sheetViews>
    <sheetView showGridLines="0" zoomScaleNormal="100" workbookViewId="0">
      <selection activeCell="A3" sqref="A3"/>
    </sheetView>
  </sheetViews>
  <sheetFormatPr defaultRowHeight="15" customHeight="1" x14ac:dyDescent="0.35"/>
  <cols>
    <col min="1" max="1" width="49.54296875" customWidth="1"/>
    <col min="2" max="2" width="14.26953125" customWidth="1"/>
    <col min="3" max="7" width="19.453125" customWidth="1"/>
    <col min="8" max="8" width="17.54296875" customWidth="1"/>
    <col min="9" max="9" width="27.26953125" customWidth="1"/>
    <col min="10" max="10" width="69.453125" customWidth="1"/>
    <col min="11" max="11" width="12.54296875" customWidth="1"/>
    <col min="12" max="12" width="17" style="237" customWidth="1"/>
    <col min="13" max="13" width="14.7265625" style="237" customWidth="1"/>
    <col min="14" max="14" width="14.54296875" customWidth="1"/>
    <col min="15" max="15" width="23.81640625" customWidth="1"/>
    <col min="16" max="16" width="24.453125" customWidth="1"/>
    <col min="17" max="17" width="15.7265625" customWidth="1"/>
    <col min="18" max="18" width="22" customWidth="1"/>
    <col min="19" max="19" width="17.1796875" customWidth="1"/>
    <col min="20" max="27" width="18.81640625" customWidth="1"/>
  </cols>
  <sheetData>
    <row r="1" spans="1:27" ht="15" customHeight="1" x14ac:dyDescent="0.4">
      <c r="A1" s="1" t="s">
        <v>132</v>
      </c>
    </row>
    <row r="2" spans="1:27" ht="17" x14ac:dyDescent="0.4">
      <c r="A2" s="2" t="s">
        <v>107</v>
      </c>
      <c r="J2" s="3"/>
      <c r="K2" s="3"/>
      <c r="L2" s="238"/>
      <c r="M2" s="238"/>
      <c r="N2" s="3"/>
      <c r="O2" s="3"/>
      <c r="P2" s="3"/>
      <c r="Q2" s="3"/>
      <c r="R2" s="3"/>
      <c r="S2" s="3"/>
    </row>
    <row r="3" spans="1:27" ht="17" x14ac:dyDescent="0.4">
      <c r="A3" s="2"/>
      <c r="J3" s="3"/>
      <c r="K3" s="3"/>
      <c r="L3" s="238"/>
      <c r="M3" s="238"/>
      <c r="N3" s="3"/>
      <c r="O3" s="3"/>
      <c r="P3" s="3"/>
      <c r="Q3" s="3"/>
      <c r="R3" s="3"/>
      <c r="S3" s="3"/>
    </row>
    <row r="4" spans="1:27" ht="14.5" x14ac:dyDescent="0.35">
      <c r="J4" s="3"/>
      <c r="K4" s="3"/>
      <c r="L4" s="238"/>
      <c r="M4" s="238"/>
      <c r="N4" s="3"/>
      <c r="O4" s="3"/>
      <c r="P4" s="3"/>
      <c r="Q4" s="3"/>
      <c r="R4" s="3"/>
      <c r="S4" s="3"/>
    </row>
    <row r="5" spans="1:27" ht="15.5" x14ac:dyDescent="0.35">
      <c r="A5" s="5"/>
      <c r="B5" s="6"/>
      <c r="C5" s="6"/>
      <c r="D5" s="6"/>
      <c r="E5" s="6"/>
      <c r="F5" s="6"/>
      <c r="G5" s="6"/>
      <c r="H5" s="7"/>
      <c r="I5" s="6"/>
      <c r="J5" s="6"/>
      <c r="K5" s="6"/>
      <c r="L5" s="239"/>
      <c r="M5" s="23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26.15" customHeight="1" x14ac:dyDescent="0.35">
      <c r="A6" s="358" t="s">
        <v>1</v>
      </c>
      <c r="B6" s="358"/>
      <c r="C6" s="358"/>
      <c r="D6" s="358"/>
      <c r="E6" s="358"/>
      <c r="F6" s="358"/>
      <c r="G6" s="358"/>
      <c r="H6" s="9"/>
      <c r="I6" s="11"/>
      <c r="J6" s="11"/>
      <c r="K6" s="11"/>
      <c r="L6" s="240"/>
      <c r="M6" s="24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1" x14ac:dyDescent="0.35">
      <c r="A7" s="359" t="s">
        <v>2</v>
      </c>
      <c r="B7" s="359"/>
      <c r="C7" s="12">
        <v>2022</v>
      </c>
      <c r="D7" s="12">
        <v>2023</v>
      </c>
      <c r="E7" s="12">
        <v>2024</v>
      </c>
      <c r="F7" s="12">
        <v>2025</v>
      </c>
      <c r="G7" s="13" t="s">
        <v>3</v>
      </c>
      <c r="H7" s="14"/>
      <c r="I7" s="6"/>
      <c r="J7" s="6"/>
      <c r="K7" s="6"/>
      <c r="L7" s="239"/>
      <c r="M7" s="239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.5" x14ac:dyDescent="0.35">
      <c r="A8" s="357" t="s">
        <v>108</v>
      </c>
      <c r="B8" s="357"/>
      <c r="C8" s="241">
        <v>0.10821871213827412</v>
      </c>
      <c r="D8" s="241">
        <v>0.11714127137216093</v>
      </c>
      <c r="E8" s="241">
        <v>0.1261640066301225</v>
      </c>
      <c r="F8" s="241">
        <v>0.13508656586400933</v>
      </c>
      <c r="G8" s="242">
        <f>SUMPRODUCT(C9:F9,C8:F8)/G9</f>
        <v>0.12247803346232891</v>
      </c>
      <c r="H8" s="16"/>
      <c r="I8" s="6"/>
      <c r="J8" s="6"/>
      <c r="K8" s="6"/>
      <c r="L8" s="239"/>
      <c r="M8" s="23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.5" x14ac:dyDescent="0.35">
      <c r="A9" s="357" t="s">
        <v>109</v>
      </c>
      <c r="B9" s="357"/>
      <c r="C9" s="243">
        <v>3020460658.1900005</v>
      </c>
      <c r="D9" s="243">
        <v>3269495585.7346001</v>
      </c>
      <c r="E9" s="243">
        <v>3521326496.8354001</v>
      </c>
      <c r="F9" s="243">
        <v>3770361424.3800001</v>
      </c>
      <c r="G9" s="243">
        <f>SUM(C9:F9)</f>
        <v>13581644165.139999</v>
      </c>
      <c r="H9" s="18"/>
      <c r="I9" s="6"/>
      <c r="J9" s="6"/>
      <c r="K9" s="6"/>
      <c r="L9" s="239"/>
      <c r="M9" s="23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5" x14ac:dyDescent="0.35">
      <c r="A10" s="357" t="s">
        <v>110</v>
      </c>
      <c r="B10" s="357"/>
      <c r="C10" s="241">
        <v>0.10131372062713141</v>
      </c>
      <c r="D10" s="241">
        <v>0.11023627986101821</v>
      </c>
      <c r="E10" s="241">
        <v>0.11925901511897979</v>
      </c>
      <c r="F10" s="241">
        <v>0.12818157435286662</v>
      </c>
      <c r="G10" s="242">
        <f>SUMPRODUCT(C11:F11,C10:F10)/G11</f>
        <v>0.11562271043566071</v>
      </c>
      <c r="I10" s="6"/>
      <c r="J10" s="6"/>
      <c r="K10" s="6"/>
      <c r="L10" s="239"/>
      <c r="M10" s="23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.5" x14ac:dyDescent="0.35">
      <c r="A11" s="357" t="s">
        <v>111</v>
      </c>
      <c r="B11" s="357"/>
      <c r="C11" s="243">
        <v>2827737470.1900005</v>
      </c>
      <c r="D11" s="243">
        <v>3076772397.7346001</v>
      </c>
      <c r="E11" s="243">
        <v>3328603308.8354001</v>
      </c>
      <c r="F11" s="243">
        <v>3577638236.3800001</v>
      </c>
      <c r="G11" s="243">
        <f>SUM(C11:F11)</f>
        <v>12810751413.139999</v>
      </c>
      <c r="I11" s="6"/>
      <c r="J11" s="6"/>
      <c r="K11" s="6"/>
      <c r="L11" s="239"/>
      <c r="M11" s="23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.5" x14ac:dyDescent="0.35">
      <c r="A12" s="357" t="s">
        <v>112</v>
      </c>
      <c r="B12" s="357"/>
      <c r="C12" s="241">
        <v>9.8767193658567509E-2</v>
      </c>
      <c r="D12" s="241">
        <v>0.10864522633869182</v>
      </c>
      <c r="E12" s="241">
        <v>0.11746027964568438</v>
      </c>
      <c r="F12" s="241">
        <v>0.12718602973147985</v>
      </c>
      <c r="G12" s="242">
        <f>SUMPRODUCT(C13:F13,C12:F12)/G13</f>
        <v>0.11399392126325203</v>
      </c>
      <c r="H12" s="20"/>
      <c r="I12" s="6"/>
      <c r="J12" s="6"/>
      <c r="K12" s="6"/>
      <c r="L12" s="239"/>
      <c r="M12" s="23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.5" x14ac:dyDescent="0.35">
      <c r="A13" s="357" t="s">
        <v>113</v>
      </c>
      <c r="B13" s="357"/>
      <c r="C13" s="243">
        <v>2756662104.6493421</v>
      </c>
      <c r="D13" s="243">
        <v>3032364970.642684</v>
      </c>
      <c r="E13" s="243">
        <v>3278399331.8684807</v>
      </c>
      <c r="F13" s="243">
        <v>3549851883.1425934</v>
      </c>
      <c r="G13" s="243">
        <f>SUM(C13:F13)</f>
        <v>12617278290.303101</v>
      </c>
      <c r="H13" s="18"/>
      <c r="I13" s="6"/>
      <c r="J13" s="6"/>
      <c r="K13" s="6"/>
      <c r="L13" s="239"/>
      <c r="M13" s="239"/>
      <c r="N13" s="6"/>
      <c r="O13" s="6"/>
      <c r="P13" s="6"/>
      <c r="Q13" s="6"/>
      <c r="R13" s="6"/>
      <c r="S13" s="6"/>
      <c r="T13" s="6"/>
      <c r="U13" s="22"/>
      <c r="V13" s="6"/>
      <c r="W13" s="6"/>
      <c r="X13" s="6"/>
      <c r="Y13" s="6"/>
      <c r="Z13" s="6"/>
      <c r="AA13" s="6"/>
    </row>
    <row r="14" spans="1:27" ht="27.65" customHeight="1" x14ac:dyDescent="0.7">
      <c r="A14" s="23"/>
      <c r="B14" s="23"/>
      <c r="C14" s="244"/>
      <c r="D14" s="23"/>
      <c r="E14" s="23"/>
      <c r="F14" s="23"/>
      <c r="G14" s="25"/>
      <c r="H14" s="26"/>
      <c r="I14" s="6"/>
      <c r="J14" s="27"/>
      <c r="K14" s="27"/>
      <c r="L14" s="245"/>
      <c r="M14" s="245"/>
      <c r="N14" s="6"/>
      <c r="O14" s="6"/>
      <c r="P14" s="6"/>
      <c r="Q14" s="6"/>
      <c r="R14" s="6"/>
      <c r="S14" s="28" t="s">
        <v>8</v>
      </c>
      <c r="T14" s="6"/>
      <c r="U14" s="6"/>
      <c r="V14" s="6"/>
      <c r="W14" s="6"/>
      <c r="X14" s="6"/>
      <c r="Y14" s="6"/>
      <c r="Z14" s="6"/>
      <c r="AA14" s="6"/>
    </row>
    <row r="15" spans="1:27" ht="26.15" customHeight="1" x14ac:dyDescent="0.35">
      <c r="A15" s="358" t="s">
        <v>128</v>
      </c>
      <c r="B15" s="358"/>
      <c r="C15" s="358"/>
      <c r="D15" s="358"/>
      <c r="E15" s="358"/>
      <c r="F15" s="358"/>
      <c r="G15" s="358"/>
      <c r="H15" s="358"/>
      <c r="I15" s="11"/>
      <c r="J15" s="11"/>
      <c r="K15" s="11"/>
      <c r="L15" s="240"/>
      <c r="M15" s="24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46.5" x14ac:dyDescent="0.35">
      <c r="A16" s="362" t="s">
        <v>131</v>
      </c>
      <c r="B16" s="363"/>
      <c r="C16" s="12">
        <v>2022</v>
      </c>
      <c r="D16" s="12">
        <v>2023</v>
      </c>
      <c r="E16" s="12">
        <v>2024</v>
      </c>
      <c r="F16" s="12">
        <v>2025</v>
      </c>
      <c r="G16" s="53" t="s">
        <v>3</v>
      </c>
      <c r="H16" s="30" t="s">
        <v>114</v>
      </c>
      <c r="I16" s="6"/>
      <c r="J16" s="6"/>
      <c r="K16" s="6"/>
      <c r="L16" s="239"/>
      <c r="M16" s="23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5" x14ac:dyDescent="0.35">
      <c r="A17" s="364" t="s">
        <v>10</v>
      </c>
      <c r="B17" s="365"/>
      <c r="C17" s="366" t="s">
        <v>11</v>
      </c>
      <c r="D17" s="367"/>
      <c r="E17" s="367"/>
      <c r="F17" s="367"/>
      <c r="G17" s="367"/>
      <c r="H17" s="368"/>
      <c r="I17" s="6"/>
      <c r="J17" s="6"/>
      <c r="K17" s="6"/>
      <c r="L17" s="239"/>
      <c r="M17" s="23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5" x14ac:dyDescent="0.35">
      <c r="A18" s="384" t="s">
        <v>12</v>
      </c>
      <c r="B18" s="385"/>
      <c r="C18" s="385"/>
      <c r="D18" s="385"/>
      <c r="E18" s="385"/>
      <c r="F18" s="385"/>
      <c r="G18" s="385"/>
      <c r="H18" s="386"/>
      <c r="I18" s="6"/>
      <c r="J18" s="6"/>
      <c r="K18" s="6"/>
      <c r="L18" s="239"/>
      <c r="M18" s="23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5" x14ac:dyDescent="0.35">
      <c r="A19" s="246" t="s">
        <v>13</v>
      </c>
      <c r="B19" s="247"/>
      <c r="C19" s="58">
        <v>47162961.054267719</v>
      </c>
      <c r="D19" s="58">
        <v>46266206.299934804</v>
      </c>
      <c r="E19" s="58">
        <v>44723373.721934333</v>
      </c>
      <c r="F19" s="58">
        <v>43434513.41126208</v>
      </c>
      <c r="G19" s="58">
        <f t="shared" ref="G19:G21" si="0">SUM(C19:F19)</f>
        <v>181587054.48739892</v>
      </c>
      <c r="H19" s="56">
        <f t="shared" ref="H19:H32" si="1">G19/$G$32</f>
        <v>0.41947131172377838</v>
      </c>
      <c r="I19" s="6"/>
      <c r="J19" s="6"/>
      <c r="K19" s="6"/>
      <c r="L19" s="239"/>
      <c r="M19" s="23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5" x14ac:dyDescent="0.35">
      <c r="A20" s="246" t="s">
        <v>14</v>
      </c>
      <c r="B20" s="247"/>
      <c r="C20" s="58">
        <v>7970333.4664066508</v>
      </c>
      <c r="D20" s="58">
        <v>8048882.065030613</v>
      </c>
      <c r="E20" s="58">
        <v>7944054.6450446406</v>
      </c>
      <c r="F20" s="58">
        <v>7829558.0538215665</v>
      </c>
      <c r="G20" s="58">
        <f t="shared" si="0"/>
        <v>31792828.23030347</v>
      </c>
      <c r="H20" s="56">
        <f t="shared" si="1"/>
        <v>7.344234642067847E-2</v>
      </c>
      <c r="I20" s="6"/>
      <c r="J20" s="6"/>
      <c r="K20" s="6"/>
      <c r="L20" s="239"/>
      <c r="M20" s="23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5" x14ac:dyDescent="0.35">
      <c r="A21" s="246" t="s">
        <v>15</v>
      </c>
      <c r="B21" s="247"/>
      <c r="C21" s="58">
        <v>13480399.14750102</v>
      </c>
      <c r="D21" s="58">
        <v>13895599.791511221</v>
      </c>
      <c r="E21" s="58">
        <v>15182202.734221911</v>
      </c>
      <c r="F21" s="58">
        <v>16131179.86136076</v>
      </c>
      <c r="G21" s="58">
        <f t="shared" si="0"/>
        <v>58689381.534594908</v>
      </c>
      <c r="H21" s="56">
        <f t="shared" si="1"/>
        <v>0.13557415712298038</v>
      </c>
      <c r="I21" s="248"/>
      <c r="J21" s="249"/>
      <c r="K21" s="6"/>
      <c r="L21" s="239"/>
      <c r="M21" s="23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5" x14ac:dyDescent="0.35">
      <c r="A22" s="246" t="s">
        <v>16</v>
      </c>
      <c r="B22" s="247"/>
      <c r="C22" s="58">
        <v>18439931.514178433</v>
      </c>
      <c r="D22" s="58">
        <v>18837458.563877162</v>
      </c>
      <c r="E22" s="58">
        <v>19228732.768152937</v>
      </c>
      <c r="F22" s="58">
        <v>19614293.645909406</v>
      </c>
      <c r="G22" s="58">
        <f>SUM(C22:F22)</f>
        <v>76120416.492117941</v>
      </c>
      <c r="H22" s="56">
        <f t="shared" si="1"/>
        <v>0.17584034855923511</v>
      </c>
      <c r="I22" s="6"/>
      <c r="J22" s="6"/>
      <c r="K22" s="6"/>
      <c r="L22" s="239"/>
      <c r="M22" s="23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5" x14ac:dyDescent="0.35">
      <c r="A23" s="246" t="s">
        <v>17</v>
      </c>
      <c r="B23" s="247"/>
      <c r="C23" s="58">
        <v>690759.4</v>
      </c>
      <c r="D23" s="58">
        <v>682568.74</v>
      </c>
      <c r="E23" s="58">
        <v>644340.1</v>
      </c>
      <c r="F23" s="58">
        <v>721993.625</v>
      </c>
      <c r="G23" s="58">
        <f t="shared" ref="G23:G24" si="2">SUM(C23:F23)</f>
        <v>2739661.8650000002</v>
      </c>
      <c r="H23" s="56">
        <f t="shared" si="1"/>
        <v>6.3286976014631678E-3</v>
      </c>
      <c r="I23" s="248"/>
      <c r="J23" s="6"/>
      <c r="K23" s="6"/>
      <c r="L23" s="239"/>
      <c r="M23" s="23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5" x14ac:dyDescent="0.35">
      <c r="A24" s="246" t="s">
        <v>115</v>
      </c>
      <c r="B24" s="247"/>
      <c r="C24" s="58">
        <v>9018889.3301007003</v>
      </c>
      <c r="D24" s="58">
        <v>9799639.097576471</v>
      </c>
      <c r="E24" s="58">
        <v>10898163.010196663</v>
      </c>
      <c r="F24" s="58">
        <v>11209011.353738112</v>
      </c>
      <c r="G24" s="58">
        <f t="shared" si="2"/>
        <v>40925702.791611947</v>
      </c>
      <c r="H24" s="56">
        <f t="shared" si="1"/>
        <v>9.4539548987542285E-2</v>
      </c>
      <c r="I24" s="248"/>
      <c r="J24" s="6"/>
      <c r="K24" s="6"/>
      <c r="L24" s="239"/>
      <c r="M24" s="23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5" x14ac:dyDescent="0.35">
      <c r="A25" s="46" t="s">
        <v>18</v>
      </c>
      <c r="B25" s="47"/>
      <c r="C25" s="250">
        <f>SUM(C19:C23)+C27</f>
        <v>89284604.074875012</v>
      </c>
      <c r="D25" s="250">
        <f t="shared" ref="D25:G25" si="3">SUM(D19:D23)+D27</f>
        <v>89284604.074874967</v>
      </c>
      <c r="E25" s="250">
        <f t="shared" si="3"/>
        <v>89284604.074874997</v>
      </c>
      <c r="F25" s="250">
        <f t="shared" si="3"/>
        <v>89284604.074874997</v>
      </c>
      <c r="G25" s="250">
        <f t="shared" si="3"/>
        <v>357138416.29949999</v>
      </c>
      <c r="H25" s="251">
        <f t="shared" si="1"/>
        <v>0.82499999999999984</v>
      </c>
      <c r="I25" s="6"/>
      <c r="J25" s="6"/>
      <c r="K25" s="6"/>
      <c r="L25" s="239"/>
      <c r="M25" s="23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31" x14ac:dyDescent="0.35">
      <c r="A26" s="252" t="s">
        <v>19</v>
      </c>
      <c r="B26" s="253"/>
      <c r="C26" s="44">
        <v>6493425.7508999994</v>
      </c>
      <c r="D26" s="44">
        <v>6493425.7508999994</v>
      </c>
      <c r="E26" s="44">
        <v>6493425.7508999994</v>
      </c>
      <c r="F26" s="44">
        <v>6493425.7508999994</v>
      </c>
      <c r="G26" s="44">
        <f t="shared" ref="G26:G30" si="4">SUM(C26:F26)</f>
        <v>25973703.003599998</v>
      </c>
      <c r="H26" s="45">
        <f t="shared" si="1"/>
        <v>5.9999999999999984E-2</v>
      </c>
      <c r="I26" s="6"/>
      <c r="J26" s="6"/>
      <c r="K26" s="6"/>
      <c r="L26" s="239"/>
      <c r="M26" s="23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.5" x14ac:dyDescent="0.35">
      <c r="A27" s="252" t="s">
        <v>20</v>
      </c>
      <c r="B27" s="253"/>
      <c r="C27" s="44">
        <v>1540219.4925211817</v>
      </c>
      <c r="D27" s="44">
        <v>1553888.6145211817</v>
      </c>
      <c r="E27" s="44">
        <v>1561900.1055211816</v>
      </c>
      <c r="F27" s="44">
        <v>1553065.4775211816</v>
      </c>
      <c r="G27" s="44">
        <v>6209073.6900847256</v>
      </c>
      <c r="H27" s="45">
        <f t="shared" si="1"/>
        <v>1.4343138571864327E-2</v>
      </c>
      <c r="I27" s="6"/>
      <c r="J27" s="6"/>
      <c r="K27" s="6"/>
      <c r="L27" s="239"/>
      <c r="M27" s="23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.5" x14ac:dyDescent="0.35">
      <c r="A28" s="254" t="s">
        <v>21</v>
      </c>
      <c r="B28" s="255"/>
      <c r="C28" s="44">
        <v>3246712.8754499997</v>
      </c>
      <c r="D28" s="44">
        <v>3246712.8754499997</v>
      </c>
      <c r="E28" s="44">
        <v>3246712.8754499997</v>
      </c>
      <c r="F28" s="44">
        <v>3246712.8754499997</v>
      </c>
      <c r="G28" s="44">
        <f t="shared" si="4"/>
        <v>12986851.501799999</v>
      </c>
      <c r="H28" s="45">
        <f t="shared" si="1"/>
        <v>2.9999999999999992E-2</v>
      </c>
      <c r="I28" s="6"/>
      <c r="J28" s="6"/>
      <c r="K28" s="6"/>
      <c r="L28" s="239"/>
      <c r="M28" s="23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46.5" x14ac:dyDescent="0.35">
      <c r="A29" s="256" t="s">
        <v>22</v>
      </c>
      <c r="B29" s="257"/>
      <c r="C29" s="44">
        <v>3787831.6880250005</v>
      </c>
      <c r="D29" s="44">
        <v>3787831.6880250005</v>
      </c>
      <c r="E29" s="44">
        <v>3787831.6880250005</v>
      </c>
      <c r="F29" s="44">
        <v>3787831.6880250005</v>
      </c>
      <c r="G29" s="44">
        <f t="shared" si="4"/>
        <v>15151326.752100002</v>
      </c>
      <c r="H29" s="45">
        <f t="shared" si="1"/>
        <v>3.4999999999999996E-2</v>
      </c>
      <c r="I29" s="6"/>
      <c r="J29" s="6"/>
      <c r="K29" s="6"/>
      <c r="L29" s="239"/>
      <c r="M29" s="23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.5" x14ac:dyDescent="0.35">
      <c r="A30" s="252" t="s">
        <v>23</v>
      </c>
      <c r="B30" s="253"/>
      <c r="C30" s="44">
        <v>5411188.1257500006</v>
      </c>
      <c r="D30" s="44">
        <v>5411188.1257500006</v>
      </c>
      <c r="E30" s="44">
        <v>5411188.1257500006</v>
      </c>
      <c r="F30" s="44">
        <v>5411188.1257500006</v>
      </c>
      <c r="G30" s="44">
        <f t="shared" si="4"/>
        <v>21644752.503000002</v>
      </c>
      <c r="H30" s="45">
        <f t="shared" si="1"/>
        <v>4.9999999999999996E-2</v>
      </c>
      <c r="I30" s="6"/>
      <c r="J30" s="6"/>
      <c r="K30" s="6"/>
      <c r="L30" s="239"/>
      <c r="M30" s="23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.5" x14ac:dyDescent="0.35">
      <c r="A31" s="46" t="s">
        <v>24</v>
      </c>
      <c r="B31" s="47"/>
      <c r="C31" s="258">
        <f>SUM(C28:C30,C26)</f>
        <v>18939158.440125</v>
      </c>
      <c r="D31" s="258">
        <f>SUM(D28:D30,D26)</f>
        <v>18939158.440125</v>
      </c>
      <c r="E31" s="258">
        <f>SUM(E28:E30,E26)</f>
        <v>18939158.440125</v>
      </c>
      <c r="F31" s="258">
        <f>SUM(F28:F30,F26)</f>
        <v>18939158.440125</v>
      </c>
      <c r="G31" s="258">
        <f>SUM(G28:G30,G26)</f>
        <v>75756633.760499999</v>
      </c>
      <c r="H31" s="259">
        <f t="shared" si="1"/>
        <v>0.17499999999999996</v>
      </c>
      <c r="I31" s="6"/>
      <c r="J31" s="6"/>
      <c r="K31" s="6"/>
      <c r="L31" s="239"/>
      <c r="M31" s="23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5.5" x14ac:dyDescent="0.35">
      <c r="A32" s="360" t="s">
        <v>25</v>
      </c>
      <c r="B32" s="361"/>
      <c r="C32" s="44">
        <v>108223762.51500002</v>
      </c>
      <c r="D32" s="44">
        <v>108223762.51500002</v>
      </c>
      <c r="E32" s="44">
        <v>108223762.51500002</v>
      </c>
      <c r="F32" s="44">
        <v>108223762.515</v>
      </c>
      <c r="G32" s="44">
        <f>SUM(C32:F32)</f>
        <v>432895050.06000006</v>
      </c>
      <c r="H32" s="45">
        <f t="shared" si="1"/>
        <v>1</v>
      </c>
      <c r="I32" s="6"/>
      <c r="J32" s="6"/>
      <c r="K32" s="6"/>
      <c r="L32" s="239"/>
      <c r="M32" s="23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33.65" customHeight="1" x14ac:dyDescent="0.35">
      <c r="A33" s="50"/>
      <c r="B33" s="50"/>
      <c r="C33" s="52"/>
      <c r="D33" s="52"/>
      <c r="E33" s="52"/>
      <c r="F33" s="52"/>
      <c r="G33" s="52"/>
      <c r="H33" s="52"/>
      <c r="I33" s="7"/>
      <c r="J33" s="7"/>
      <c r="K33" s="7"/>
      <c r="L33" s="260"/>
      <c r="M33" s="260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33.65" customHeight="1" x14ac:dyDescent="0.35">
      <c r="A34" s="358" t="s">
        <v>130</v>
      </c>
      <c r="B34" s="358"/>
      <c r="C34" s="358"/>
      <c r="D34" s="358"/>
      <c r="E34" s="358"/>
      <c r="F34" s="358"/>
      <c r="G34" s="358"/>
      <c r="H34" s="9"/>
      <c r="I34" s="7"/>
      <c r="J34" s="7"/>
      <c r="K34" s="7"/>
      <c r="L34" s="260"/>
      <c r="M34" s="260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53.15" customHeight="1" x14ac:dyDescent="0.35">
      <c r="A35" s="359" t="s">
        <v>129</v>
      </c>
      <c r="B35" s="359"/>
      <c r="C35" s="12">
        <v>2022</v>
      </c>
      <c r="D35" s="12">
        <v>2023</v>
      </c>
      <c r="E35" s="12">
        <v>2024</v>
      </c>
      <c r="F35" s="12">
        <v>2025</v>
      </c>
      <c r="G35" s="53" t="s">
        <v>3</v>
      </c>
      <c r="H35" s="54"/>
      <c r="I35" s="7"/>
      <c r="J35" s="7"/>
      <c r="K35" s="7"/>
      <c r="L35" s="260"/>
      <c r="M35" s="260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23.5" customHeight="1" x14ac:dyDescent="0.35">
      <c r="A36" s="261" t="s">
        <v>26</v>
      </c>
      <c r="B36" s="262"/>
      <c r="C36" s="263"/>
      <c r="D36" s="263"/>
      <c r="E36" s="263"/>
      <c r="F36" s="263"/>
      <c r="G36" s="263"/>
      <c r="H36" s="264"/>
      <c r="I36" s="7"/>
      <c r="J36" s="7"/>
      <c r="K36" s="7"/>
      <c r="L36" s="260"/>
      <c r="M36" s="260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28" customHeight="1" x14ac:dyDescent="0.35">
      <c r="A37" s="383" t="s">
        <v>27</v>
      </c>
      <c r="B37" s="383"/>
      <c r="C37" s="56">
        <v>0.62423827835282308</v>
      </c>
      <c r="D37" s="56">
        <v>0.62130119977165343</v>
      </c>
      <c r="E37" s="56">
        <v>0.60261000815403609</v>
      </c>
      <c r="F37" s="56">
        <v>0.59065101960774014</v>
      </c>
      <c r="G37" s="56">
        <v>0.60909856986753974</v>
      </c>
      <c r="H37" s="57"/>
      <c r="I37" s="7"/>
      <c r="J37" s="7"/>
      <c r="K37" s="7"/>
      <c r="L37" s="260"/>
      <c r="M37" s="260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7.65" customHeight="1" x14ac:dyDescent="0.35">
      <c r="A38" s="383" t="s">
        <v>28</v>
      </c>
      <c r="B38" s="383"/>
      <c r="C38" s="56">
        <v>0.18411753383586021</v>
      </c>
      <c r="D38" s="56">
        <v>0.18791703370671101</v>
      </c>
      <c r="E38" s="56">
        <v>0.19160647940696035</v>
      </c>
      <c r="F38" s="56">
        <v>0.19508747323864548</v>
      </c>
      <c r="G38" s="56">
        <v>0.18968213004704426</v>
      </c>
      <c r="H38" s="57"/>
      <c r="I38" s="7"/>
      <c r="J38" s="7"/>
      <c r="K38" s="7"/>
      <c r="L38" s="260"/>
      <c r="M38" s="260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36.65" customHeight="1" x14ac:dyDescent="0.35">
      <c r="A39" s="383" t="s">
        <v>29</v>
      </c>
      <c r="B39" s="383"/>
      <c r="C39" s="56">
        <v>0.68603410449946234</v>
      </c>
      <c r="D39" s="56">
        <v>0.69345788016948195</v>
      </c>
      <c r="E39" s="56">
        <v>0.70039440777020767</v>
      </c>
      <c r="F39" s="56">
        <v>0.70672963361582142</v>
      </c>
      <c r="G39" s="56">
        <v>0.69682059705987842</v>
      </c>
      <c r="H39" s="57"/>
      <c r="I39" s="7"/>
      <c r="J39" s="7"/>
      <c r="K39" s="7"/>
      <c r="L39" s="260"/>
      <c r="M39" s="260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36.65" customHeight="1" x14ac:dyDescent="0.35">
      <c r="A40" s="383" t="s">
        <v>30</v>
      </c>
      <c r="B40" s="383"/>
      <c r="C40" s="58">
        <v>13669841.65067769</v>
      </c>
      <c r="D40" s="58">
        <v>14102914.230376417</v>
      </c>
      <c r="E40" s="58">
        <v>14523640.473652193</v>
      </c>
      <c r="F40" s="58">
        <v>14921253.691408662</v>
      </c>
      <c r="G40" s="58">
        <v>57217650.046114966</v>
      </c>
      <c r="H40" s="57"/>
      <c r="I40" s="7"/>
      <c r="J40" s="7"/>
      <c r="K40" s="7"/>
      <c r="L40" s="260"/>
      <c r="M40" s="260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35.5" customHeight="1" x14ac:dyDescent="0.35">
      <c r="A41" s="378" t="s">
        <v>116</v>
      </c>
      <c r="B41" s="378"/>
      <c r="C41" s="58">
        <v>2934594.2423254931</v>
      </c>
      <c r="D41" s="58">
        <v>3237990.6757442188</v>
      </c>
      <c r="E41" s="58">
        <v>3538458.2970599942</v>
      </c>
      <c r="F41" s="58">
        <v>3841018.2837764658</v>
      </c>
      <c r="G41" s="58">
        <v>13552061.498906173</v>
      </c>
      <c r="H41" s="57"/>
      <c r="I41" s="7"/>
      <c r="J41" s="7"/>
      <c r="K41" s="7"/>
      <c r="L41" s="260"/>
      <c r="M41" s="260"/>
      <c r="N41" s="7"/>
      <c r="O41" s="7"/>
      <c r="P41" s="7"/>
      <c r="Q41" s="7"/>
      <c r="R41" s="7"/>
      <c r="S41" s="7"/>
      <c r="T41" s="7"/>
      <c r="U41" s="61"/>
      <c r="V41" s="7"/>
      <c r="W41" s="7"/>
      <c r="X41" s="7"/>
      <c r="Y41" s="7"/>
      <c r="Z41" s="7"/>
      <c r="AA41" s="7"/>
    </row>
    <row r="42" spans="1:27" ht="34.5" customHeight="1" x14ac:dyDescent="0.35">
      <c r="A42" s="379" t="s">
        <v>32</v>
      </c>
      <c r="B42" s="379"/>
      <c r="C42" s="58">
        <v>10735247.408352196</v>
      </c>
      <c r="D42" s="58">
        <v>10864923.554632198</v>
      </c>
      <c r="E42" s="58">
        <v>10985182.176592199</v>
      </c>
      <c r="F42" s="58">
        <v>11080235.407632196</v>
      </c>
      <c r="G42" s="58">
        <v>43665588.547208786</v>
      </c>
      <c r="H42" s="57"/>
      <c r="I42" s="7"/>
      <c r="J42" s="7"/>
      <c r="K42" s="7"/>
      <c r="L42" s="260"/>
      <c r="M42" s="260"/>
      <c r="N42" s="7"/>
      <c r="O42" s="7"/>
      <c r="P42" s="7"/>
      <c r="Q42" s="7"/>
      <c r="R42" s="7"/>
      <c r="S42" s="7"/>
      <c r="T42" s="7"/>
      <c r="U42" s="61"/>
      <c r="V42" s="7"/>
      <c r="W42" s="7"/>
      <c r="X42" s="7"/>
      <c r="Y42" s="7"/>
      <c r="Z42" s="7"/>
      <c r="AA42" s="7"/>
    </row>
    <row r="43" spans="1:27" ht="23.5" customHeight="1" x14ac:dyDescent="0.35">
      <c r="A43" s="62" t="s">
        <v>33</v>
      </c>
      <c r="B43" s="62"/>
      <c r="C43" s="263"/>
      <c r="D43" s="263"/>
      <c r="E43" s="263"/>
      <c r="F43" s="263"/>
      <c r="G43" s="263"/>
      <c r="H43" s="57"/>
      <c r="I43" s="7"/>
      <c r="J43" s="7"/>
      <c r="K43" s="7"/>
      <c r="L43" s="260"/>
      <c r="M43" s="260"/>
      <c r="N43" s="7"/>
      <c r="O43" s="7"/>
      <c r="P43" s="7"/>
      <c r="Q43" s="7"/>
      <c r="R43" s="7"/>
      <c r="S43" s="7"/>
      <c r="T43" s="7"/>
      <c r="U43" s="61"/>
      <c r="V43" s="7"/>
      <c r="W43" s="7"/>
      <c r="X43" s="7"/>
      <c r="Y43" s="7"/>
      <c r="Z43" s="7"/>
      <c r="AA43" s="7"/>
    </row>
    <row r="44" spans="1:27" ht="41.15" customHeight="1" x14ac:dyDescent="0.35">
      <c r="A44" s="380" t="s">
        <v>34</v>
      </c>
      <c r="B44" s="380"/>
      <c r="C44" s="56">
        <v>0.46971103129888719</v>
      </c>
      <c r="D44" s="56">
        <v>0.470779087519126</v>
      </c>
      <c r="E44" s="56">
        <v>0.4841508469127267</v>
      </c>
      <c r="F44" s="56">
        <v>0.49232003188324469</v>
      </c>
      <c r="G44" s="56">
        <v>0.47963473718726357</v>
      </c>
      <c r="H44" s="57"/>
      <c r="I44" s="7"/>
      <c r="J44" s="7"/>
      <c r="K44" s="7"/>
      <c r="L44" s="260"/>
      <c r="M44" s="260"/>
      <c r="N44" s="7"/>
      <c r="O44" s="7"/>
      <c r="P44" s="7"/>
      <c r="Q44" s="7"/>
      <c r="R44" s="7"/>
      <c r="S44" s="7"/>
      <c r="T44" s="7"/>
      <c r="U44" s="61"/>
      <c r="V44" s="7"/>
      <c r="W44" s="7"/>
      <c r="X44" s="7"/>
      <c r="Y44" s="7"/>
      <c r="Z44" s="7"/>
      <c r="AA44" s="7"/>
    </row>
    <row r="45" spans="1:27" ht="15.5" x14ac:dyDescent="0.35">
      <c r="A45" s="63"/>
      <c r="B45" s="63"/>
      <c r="C45" s="9"/>
      <c r="D45" s="9"/>
      <c r="E45" s="9"/>
      <c r="F45" s="9"/>
      <c r="G45" s="9"/>
      <c r="H45" s="9"/>
      <c r="I45" s="7"/>
      <c r="J45" s="7"/>
      <c r="K45" s="7"/>
      <c r="L45" s="260"/>
      <c r="M45" s="260"/>
      <c r="N45" s="7"/>
      <c r="O45" s="7"/>
      <c r="P45" s="7"/>
      <c r="Q45" s="7"/>
      <c r="R45" s="7"/>
      <c r="S45" s="7"/>
      <c r="T45" s="7"/>
      <c r="U45" s="61"/>
      <c r="V45" s="7"/>
      <c r="W45" s="7"/>
      <c r="X45" s="7"/>
      <c r="Y45" s="7"/>
      <c r="Z45" s="7"/>
      <c r="AA45" s="7"/>
    </row>
    <row r="46" spans="1:27" ht="14.5" x14ac:dyDescent="0.35">
      <c r="A46" s="68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260"/>
      <c r="M46" s="260"/>
      <c r="N46" s="7"/>
      <c r="O46" s="7"/>
      <c r="P46" s="7"/>
      <c r="Q46" s="7"/>
      <c r="R46" s="7"/>
      <c r="S46" s="7"/>
      <c r="T46" s="7"/>
      <c r="U46" s="61"/>
      <c r="V46" s="7"/>
      <c r="W46" s="7"/>
      <c r="X46" s="7"/>
      <c r="Y46" s="7"/>
      <c r="Z46" s="7"/>
      <c r="AA46" s="7"/>
    </row>
    <row r="47" spans="1:27" thickBo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260"/>
      <c r="M47" s="260"/>
      <c r="N47" s="7"/>
    </row>
    <row r="48" spans="1:27" ht="17" x14ac:dyDescent="0.4">
      <c r="A48" s="6"/>
      <c r="B48" s="6"/>
      <c r="C48" s="6"/>
      <c r="D48" s="6"/>
      <c r="E48" s="6"/>
      <c r="F48" s="6"/>
      <c r="G48" s="6"/>
      <c r="H48" s="6"/>
      <c r="I48" s="7"/>
      <c r="J48" s="7"/>
      <c r="K48" s="7"/>
      <c r="N48" s="7"/>
      <c r="T48" s="265" t="s">
        <v>36</v>
      </c>
      <c r="U48" s="266"/>
      <c r="V48" s="265" t="s">
        <v>37</v>
      </c>
      <c r="W48" s="266"/>
      <c r="X48" s="265" t="s">
        <v>38</v>
      </c>
      <c r="Y48" s="266"/>
      <c r="Z48" s="265" t="s">
        <v>39</v>
      </c>
      <c r="AA48" s="267"/>
    </row>
    <row r="49" spans="1:28" ht="29" x14ac:dyDescent="0.35">
      <c r="A49" s="11"/>
      <c r="B49" s="11"/>
      <c r="C49" s="11"/>
      <c r="D49" s="11"/>
      <c r="E49" s="11"/>
      <c r="F49" s="73"/>
      <c r="G49" s="73"/>
      <c r="H49" s="11"/>
      <c r="I49" s="381" t="s">
        <v>40</v>
      </c>
      <c r="J49" s="382"/>
      <c r="K49" s="382"/>
      <c r="L49" s="382"/>
      <c r="M49" s="382"/>
      <c r="N49" s="382"/>
      <c r="O49" s="382"/>
      <c r="P49" s="382"/>
      <c r="Q49" s="382"/>
      <c r="R49" s="382"/>
      <c r="S49" s="382"/>
      <c r="T49" s="268" t="s">
        <v>41</v>
      </c>
      <c r="U49" s="269" t="s">
        <v>117</v>
      </c>
      <c r="V49" s="268" t="s">
        <v>41</v>
      </c>
      <c r="W49" s="269" t="s">
        <v>117</v>
      </c>
      <c r="X49" s="268" t="s">
        <v>41</v>
      </c>
      <c r="Y49" s="269" t="s">
        <v>117</v>
      </c>
      <c r="Z49" s="268" t="s">
        <v>41</v>
      </c>
      <c r="AA49" s="270" t="s">
        <v>117</v>
      </c>
    </row>
    <row r="50" spans="1:28" ht="43.5" x14ac:dyDescent="0.35">
      <c r="A50" s="6"/>
      <c r="B50" s="6"/>
      <c r="C50" s="6"/>
      <c r="D50" s="6"/>
      <c r="E50" s="6"/>
      <c r="F50" s="6"/>
      <c r="G50" s="6"/>
      <c r="H50" s="6"/>
      <c r="I50" s="77" t="s">
        <v>46</v>
      </c>
      <c r="J50" s="271" t="s">
        <v>47</v>
      </c>
      <c r="K50" s="272" t="s">
        <v>48</v>
      </c>
      <c r="L50" s="80" t="s">
        <v>49</v>
      </c>
      <c r="M50" s="80" t="s">
        <v>50</v>
      </c>
      <c r="N50" s="80" t="s">
        <v>51</v>
      </c>
      <c r="O50" s="81" t="s">
        <v>52</v>
      </c>
      <c r="P50" s="81" t="s">
        <v>53</v>
      </c>
      <c r="Q50" s="81" t="s">
        <v>54</v>
      </c>
      <c r="R50" s="82" t="s">
        <v>55</v>
      </c>
      <c r="S50" s="82" t="s">
        <v>56</v>
      </c>
      <c r="T50" s="83" t="s">
        <v>57</v>
      </c>
      <c r="U50" s="80" t="s">
        <v>2</v>
      </c>
      <c r="V50" s="83" t="s">
        <v>57</v>
      </c>
      <c r="W50" s="80" t="s">
        <v>2</v>
      </c>
      <c r="X50" s="83" t="s">
        <v>57</v>
      </c>
      <c r="Y50" s="80" t="s">
        <v>2</v>
      </c>
      <c r="Z50" s="83" t="s">
        <v>57</v>
      </c>
      <c r="AA50" s="85" t="s">
        <v>2</v>
      </c>
    </row>
    <row r="51" spans="1:28" ht="29" x14ac:dyDescent="0.35">
      <c r="A51" s="6"/>
      <c r="B51" s="6"/>
      <c r="C51" s="6"/>
      <c r="D51" s="6"/>
      <c r="E51" s="6"/>
      <c r="F51" s="6"/>
      <c r="G51" s="6"/>
      <c r="H51" s="6"/>
      <c r="I51" s="273" t="s">
        <v>61</v>
      </c>
      <c r="J51" s="87" t="s">
        <v>62</v>
      </c>
      <c r="K51" s="98" t="s">
        <v>63</v>
      </c>
      <c r="L51" s="88">
        <v>343361641.97404259</v>
      </c>
      <c r="M51" s="88">
        <v>251083899.62634414</v>
      </c>
      <c r="N51" s="274">
        <v>1.3675175608034746</v>
      </c>
      <c r="O51" s="90">
        <v>95.62608566395339</v>
      </c>
      <c r="P51" s="90">
        <v>45.093421836181761</v>
      </c>
      <c r="Q51" s="91">
        <v>140.71950750013517</v>
      </c>
      <c r="R51" s="92">
        <v>463549823.1435647</v>
      </c>
      <c r="S51" s="93">
        <v>11.920127561920472</v>
      </c>
      <c r="T51" s="94">
        <v>36.936043237290839</v>
      </c>
      <c r="U51" s="92">
        <v>122688118.63971435</v>
      </c>
      <c r="V51" s="94">
        <v>36.151335113157344</v>
      </c>
      <c r="W51" s="92">
        <v>116429412.52527267</v>
      </c>
      <c r="X51" s="94">
        <v>34.516302375727101</v>
      </c>
      <c r="Y51" s="92">
        <v>112189309.67177814</v>
      </c>
      <c r="Z51" s="94">
        <v>33.115826773959888</v>
      </c>
      <c r="AA51" s="275">
        <v>112242982.30679956</v>
      </c>
    </row>
    <row r="52" spans="1:28" ht="29" x14ac:dyDescent="0.35">
      <c r="A52" s="6"/>
      <c r="B52" s="6"/>
      <c r="C52" s="6"/>
      <c r="D52" s="6"/>
      <c r="E52" s="6"/>
      <c r="F52" s="6"/>
      <c r="G52" s="6"/>
      <c r="H52" s="6"/>
      <c r="I52" s="273" t="s">
        <v>64</v>
      </c>
      <c r="J52" s="87" t="s">
        <v>65</v>
      </c>
      <c r="K52" s="98" t="s">
        <v>63</v>
      </c>
      <c r="L52" s="88">
        <v>146338184.94928044</v>
      </c>
      <c r="M52" s="88">
        <v>50275911.370659374</v>
      </c>
      <c r="N52" s="89">
        <v>2.9107017846061813</v>
      </c>
      <c r="O52" s="90">
        <v>31.43</v>
      </c>
      <c r="P52" s="90">
        <v>15.655860000000001</v>
      </c>
      <c r="Q52" s="91">
        <v>47.085859999999997</v>
      </c>
      <c r="R52" s="92">
        <v>140000000</v>
      </c>
      <c r="S52" s="93">
        <v>13</v>
      </c>
      <c r="T52" s="94">
        <v>11.771464999999999</v>
      </c>
      <c r="U52" s="92">
        <v>35000000</v>
      </c>
      <c r="V52" s="94">
        <v>11.771464999999999</v>
      </c>
      <c r="W52" s="92">
        <v>35000000</v>
      </c>
      <c r="X52" s="94">
        <v>11.771464999999999</v>
      </c>
      <c r="Y52" s="92">
        <v>35000000</v>
      </c>
      <c r="Z52" s="94">
        <v>11.771464999999999</v>
      </c>
      <c r="AA52" s="275">
        <v>35000000</v>
      </c>
    </row>
    <row r="53" spans="1:28" ht="43.5" x14ac:dyDescent="0.35">
      <c r="A53" s="6"/>
      <c r="B53" s="6"/>
      <c r="C53" s="6"/>
      <c r="D53" s="6"/>
      <c r="E53" s="6"/>
      <c r="F53" s="6"/>
      <c r="G53" s="6"/>
      <c r="H53" s="6"/>
      <c r="I53" s="273" t="s">
        <v>66</v>
      </c>
      <c r="J53" s="87" t="s">
        <v>67</v>
      </c>
      <c r="K53" s="98" t="s">
        <v>63</v>
      </c>
      <c r="L53" s="88">
        <v>6567203.9205043223</v>
      </c>
      <c r="M53" s="88">
        <v>10160033.39488703</v>
      </c>
      <c r="N53" s="89">
        <v>0.64637621405941681</v>
      </c>
      <c r="O53" s="90">
        <v>0.43635600000000013</v>
      </c>
      <c r="P53" s="90">
        <v>5.3791729050911101</v>
      </c>
      <c r="Q53" s="91">
        <v>5.8155289050911101</v>
      </c>
      <c r="R53" s="92">
        <v>18972000.000000004</v>
      </c>
      <c r="S53" s="93">
        <v>5</v>
      </c>
      <c r="T53" s="94">
        <v>1.4538822262727775</v>
      </c>
      <c r="U53" s="92">
        <v>4743000.0000000009</v>
      </c>
      <c r="V53" s="94">
        <v>1.4538822262727775</v>
      </c>
      <c r="W53" s="92">
        <v>4743000.0000000009</v>
      </c>
      <c r="X53" s="94">
        <v>1.4538822262727775</v>
      </c>
      <c r="Y53" s="92">
        <v>4743000.0000000009</v>
      </c>
      <c r="Z53" s="94">
        <v>1.4538822262727775</v>
      </c>
      <c r="AA53" s="275">
        <v>4743000.0000000009</v>
      </c>
    </row>
    <row r="54" spans="1:28" ht="29" x14ac:dyDescent="0.35">
      <c r="A54" s="6"/>
      <c r="B54" s="6"/>
      <c r="C54" s="6"/>
      <c r="D54" s="6"/>
      <c r="E54" s="6"/>
      <c r="F54" s="6"/>
      <c r="G54" s="6"/>
      <c r="H54" s="6"/>
      <c r="I54" s="273" t="s">
        <v>118</v>
      </c>
      <c r="J54" s="87" t="s">
        <v>119</v>
      </c>
      <c r="K54" s="98" t="s">
        <v>63</v>
      </c>
      <c r="L54" s="88">
        <v>38189410.403623253</v>
      </c>
      <c r="M54" s="88">
        <v>9092256.1753057372</v>
      </c>
      <c r="N54" s="89">
        <v>4.2002127598807002</v>
      </c>
      <c r="O54" s="90">
        <v>5.1512880000000001</v>
      </c>
      <c r="P54" s="90">
        <v>0.79185033392277671</v>
      </c>
      <c r="Q54" s="91">
        <v>5.9431383339227768</v>
      </c>
      <c r="R54" s="92">
        <v>40925499.992847122</v>
      </c>
      <c r="S54" s="93">
        <v>20</v>
      </c>
      <c r="T54" s="94">
        <v>1.5180552262727767</v>
      </c>
      <c r="U54" s="92">
        <v>15130256.740099011</v>
      </c>
      <c r="V54" s="94">
        <v>1.47502770255</v>
      </c>
      <c r="W54" s="92">
        <v>15130256.740099011</v>
      </c>
      <c r="X54" s="94">
        <v>1.47502770255</v>
      </c>
      <c r="Y54" s="92">
        <v>6879508.5432363069</v>
      </c>
      <c r="Z54" s="94">
        <v>1.47502770255</v>
      </c>
      <c r="AA54" s="275">
        <v>3785477.9694127929</v>
      </c>
    </row>
    <row r="55" spans="1:28" ht="58" x14ac:dyDescent="0.35">
      <c r="A55" s="6"/>
      <c r="B55" s="6"/>
      <c r="C55" s="6"/>
      <c r="D55" s="6"/>
      <c r="E55" s="6"/>
      <c r="F55" s="6"/>
      <c r="G55" s="6"/>
      <c r="H55" s="6"/>
      <c r="I55" s="273" t="s">
        <v>68</v>
      </c>
      <c r="J55" s="87" t="s">
        <v>69</v>
      </c>
      <c r="K55" s="98" t="s">
        <v>70</v>
      </c>
      <c r="L55" s="88">
        <v>15010678.211192641</v>
      </c>
      <c r="M55" s="88">
        <v>5171994.2473331839</v>
      </c>
      <c r="N55" s="89">
        <v>2.9022998660395922</v>
      </c>
      <c r="O55" s="90">
        <v>1.0293300706679469</v>
      </c>
      <c r="P55" s="90">
        <v>1.4410620989351257</v>
      </c>
      <c r="Q55" s="276">
        <v>2.4703921696030724</v>
      </c>
      <c r="R55" s="277">
        <v>2096987.7775434135</v>
      </c>
      <c r="S55" s="93">
        <v>13.449909928982544</v>
      </c>
      <c r="T55" s="94">
        <v>0.6175980424007681</v>
      </c>
      <c r="U55" s="92">
        <v>524246.94438585336</v>
      </c>
      <c r="V55" s="94">
        <v>0.6175980424007681</v>
      </c>
      <c r="W55" s="92">
        <v>524246.94438585336</v>
      </c>
      <c r="X55" s="94">
        <v>0.6175980424007681</v>
      </c>
      <c r="Y55" s="92">
        <v>524246.94438585336</v>
      </c>
      <c r="Z55" s="94">
        <v>0.6175980424007681</v>
      </c>
      <c r="AA55" s="275">
        <v>524246.94438585336</v>
      </c>
    </row>
    <row r="56" spans="1:28" ht="14.5" x14ac:dyDescent="0.35">
      <c r="A56" s="6"/>
      <c r="B56" s="6"/>
      <c r="C56" s="6"/>
      <c r="D56" s="6"/>
      <c r="E56" s="6"/>
      <c r="F56" s="6"/>
      <c r="G56" s="6"/>
      <c r="H56" s="6"/>
      <c r="I56" s="97"/>
      <c r="J56" s="278"/>
      <c r="K56" s="279"/>
      <c r="L56" s="280"/>
      <c r="M56" s="280"/>
      <c r="N56" s="281"/>
      <c r="O56" s="282"/>
      <c r="P56" s="282"/>
      <c r="Q56" s="283"/>
      <c r="R56" s="284"/>
      <c r="S56" s="285"/>
      <c r="T56" s="286"/>
      <c r="U56" s="287"/>
      <c r="V56" s="286"/>
      <c r="W56" s="287"/>
      <c r="X56" s="286"/>
      <c r="Y56" s="287"/>
      <c r="Z56" s="286"/>
      <c r="AA56" s="288"/>
    </row>
    <row r="57" spans="1:28" ht="25" customHeight="1" x14ac:dyDescent="0.35">
      <c r="A57" s="11"/>
      <c r="B57" s="11"/>
      <c r="C57" s="11"/>
      <c r="D57" s="11"/>
      <c r="E57" s="11"/>
      <c r="F57" s="11"/>
      <c r="G57" s="11"/>
      <c r="H57" s="11"/>
      <c r="I57" s="103" t="s">
        <v>71</v>
      </c>
      <c r="J57" s="289"/>
      <c r="K57" s="104"/>
      <c r="L57" s="105">
        <v>549467119.4586432</v>
      </c>
      <c r="M57" s="105">
        <v>325784094.81452942</v>
      </c>
      <c r="N57" s="84">
        <v>1.6865989721550332</v>
      </c>
      <c r="O57" s="106">
        <v>133.67305973462135</v>
      </c>
      <c r="P57" s="106">
        <v>68.361367174130777</v>
      </c>
      <c r="Q57" s="107">
        <v>202.0344269087521</v>
      </c>
      <c r="R57" s="108">
        <v>665544310.91395521</v>
      </c>
      <c r="S57" s="109">
        <v>12.392488162348013</v>
      </c>
      <c r="T57" s="110">
        <v>52.297043732237157</v>
      </c>
      <c r="U57" s="113">
        <v>178085622.32419923</v>
      </c>
      <c r="V57" s="110">
        <v>51.469308084380884</v>
      </c>
      <c r="W57" s="113">
        <v>171826916.20975754</v>
      </c>
      <c r="X57" s="110">
        <v>49.834275346950641</v>
      </c>
      <c r="Y57" s="113">
        <v>159336065.15940031</v>
      </c>
      <c r="Z57" s="110">
        <v>48.433799745183428</v>
      </c>
      <c r="AA57" s="290">
        <v>156295707.22059822</v>
      </c>
      <c r="AB57" s="291"/>
    </row>
    <row r="58" spans="1:28" ht="43.5" x14ac:dyDescent="0.35">
      <c r="A58" s="11"/>
      <c r="B58" s="11"/>
      <c r="C58" s="11"/>
      <c r="D58" s="11"/>
      <c r="E58" s="11"/>
      <c r="F58" s="11"/>
      <c r="G58" s="11"/>
      <c r="H58" s="11"/>
      <c r="I58" s="292" t="s">
        <v>72</v>
      </c>
      <c r="J58" s="293" t="s">
        <v>47</v>
      </c>
      <c r="K58" s="294" t="s">
        <v>48</v>
      </c>
      <c r="L58" s="117" t="s">
        <v>49</v>
      </c>
      <c r="M58" s="117" t="s">
        <v>50</v>
      </c>
      <c r="N58" s="117" t="s">
        <v>51</v>
      </c>
      <c r="O58" s="118" t="s">
        <v>52</v>
      </c>
      <c r="P58" s="118" t="s">
        <v>53</v>
      </c>
      <c r="Q58" s="118" t="s">
        <v>54</v>
      </c>
      <c r="R58" s="119" t="s">
        <v>55</v>
      </c>
      <c r="S58" s="295" t="s">
        <v>56</v>
      </c>
      <c r="T58" s="296" t="s">
        <v>57</v>
      </c>
      <c r="U58" s="297" t="s">
        <v>2</v>
      </c>
      <c r="V58" s="296" t="s">
        <v>57</v>
      </c>
      <c r="W58" s="297" t="s">
        <v>2</v>
      </c>
      <c r="X58" s="296" t="s">
        <v>57</v>
      </c>
      <c r="Y58" s="297" t="s">
        <v>2</v>
      </c>
      <c r="Z58" s="296" t="s">
        <v>57</v>
      </c>
      <c r="AA58" s="298" t="s">
        <v>2</v>
      </c>
    </row>
    <row r="59" spans="1:28" ht="29" x14ac:dyDescent="0.35">
      <c r="A59" s="6"/>
      <c r="B59" s="6"/>
      <c r="C59" s="6"/>
      <c r="D59" s="6"/>
      <c r="E59" s="6"/>
      <c r="F59" s="6"/>
      <c r="G59" s="6"/>
      <c r="H59" s="6"/>
      <c r="I59" s="299" t="s">
        <v>73</v>
      </c>
      <c r="J59" s="125" t="s">
        <v>74</v>
      </c>
      <c r="K59" s="300" t="s">
        <v>63</v>
      </c>
      <c r="L59" s="126">
        <v>26980482.269495644</v>
      </c>
      <c r="M59" s="126">
        <v>13189286.489052992</v>
      </c>
      <c r="N59" s="127">
        <v>2.045636228456273</v>
      </c>
      <c r="O59" s="301">
        <v>5.703420289666667</v>
      </c>
      <c r="P59" s="301">
        <v>4.1584094512663246</v>
      </c>
      <c r="Q59" s="134">
        <v>9.8618297409329916</v>
      </c>
      <c r="R59" s="135">
        <v>15553233.909490805</v>
      </c>
      <c r="S59" s="302">
        <v>15.842666110737621</v>
      </c>
      <c r="T59" s="132">
        <v>1.4151494234563251</v>
      </c>
      <c r="U59" s="135">
        <v>1696592.5943189519</v>
      </c>
      <c r="V59" s="132">
        <v>2.1383731798866696</v>
      </c>
      <c r="W59" s="135">
        <v>2894255.7296591713</v>
      </c>
      <c r="X59" s="132">
        <v>2.6618564943460057</v>
      </c>
      <c r="Y59" s="135">
        <v>4208908.0921716429</v>
      </c>
      <c r="Z59" s="132">
        <v>3.6464506432439907</v>
      </c>
      <c r="AA59" s="303">
        <v>6753477.4933410399</v>
      </c>
    </row>
    <row r="60" spans="1:28" ht="14.5" x14ac:dyDescent="0.35">
      <c r="A60" s="6"/>
      <c r="B60" s="6"/>
      <c r="C60" s="6"/>
      <c r="D60" s="6"/>
      <c r="E60" s="6"/>
      <c r="F60" s="6"/>
      <c r="G60" s="6"/>
      <c r="H60" s="6"/>
      <c r="I60" s="299" t="s">
        <v>75</v>
      </c>
      <c r="J60" s="125" t="s">
        <v>76</v>
      </c>
      <c r="K60" s="300" t="s">
        <v>63</v>
      </c>
      <c r="L60" s="126">
        <v>34226662.541494891</v>
      </c>
      <c r="M60" s="126">
        <v>30651107.940207977</v>
      </c>
      <c r="N60" s="127">
        <v>1.1166533558350273</v>
      </c>
      <c r="O60" s="301">
        <v>6.1912867986198226</v>
      </c>
      <c r="P60" s="301">
        <v>13.252635789439321</v>
      </c>
      <c r="Q60" s="134">
        <v>19.443922588059142</v>
      </c>
      <c r="R60" s="135">
        <v>44225403.245819755</v>
      </c>
      <c r="S60" s="302">
        <v>13.128939794993908</v>
      </c>
      <c r="T60" s="132">
        <v>3.0320191290843024</v>
      </c>
      <c r="U60" s="135">
        <v>7860551.2958642067</v>
      </c>
      <c r="V60" s="132">
        <v>4.7820255684871045</v>
      </c>
      <c r="W60" s="135">
        <v>10589008.185947092</v>
      </c>
      <c r="X60" s="132">
        <v>5.7357588452438675</v>
      </c>
      <c r="Y60" s="135">
        <v>12767937.512694744</v>
      </c>
      <c r="Z60" s="132">
        <v>5.8941190452438681</v>
      </c>
      <c r="AA60" s="303">
        <v>13007906.251313707</v>
      </c>
    </row>
    <row r="61" spans="1:28" ht="29" x14ac:dyDescent="0.35">
      <c r="A61" s="6"/>
      <c r="B61" s="6"/>
      <c r="C61" s="6"/>
      <c r="D61" s="6"/>
      <c r="E61" s="6"/>
      <c r="F61" s="6"/>
      <c r="G61" s="6"/>
      <c r="H61" s="6"/>
      <c r="I61" s="299" t="s">
        <v>77</v>
      </c>
      <c r="J61" s="125" t="s">
        <v>120</v>
      </c>
      <c r="K61" s="300" t="s">
        <v>63</v>
      </c>
      <c r="L61" s="126">
        <v>3899435.3491854887</v>
      </c>
      <c r="M61" s="126">
        <v>1576541.7840000002</v>
      </c>
      <c r="N61" s="127">
        <v>2.4734107200710187</v>
      </c>
      <c r="O61" s="301">
        <v>0.68716302000000007</v>
      </c>
      <c r="P61" s="301">
        <v>0.43978433280000007</v>
      </c>
      <c r="Q61" s="134">
        <v>1.1269473528000002</v>
      </c>
      <c r="R61" s="135">
        <v>2859423.2803140213</v>
      </c>
      <c r="S61" s="302">
        <v>9.4891752347632607</v>
      </c>
      <c r="T61" s="132">
        <v>0.28173683820000006</v>
      </c>
      <c r="U61" s="135">
        <v>653016.18711570522</v>
      </c>
      <c r="V61" s="132">
        <v>0.28173683820000006</v>
      </c>
      <c r="W61" s="135">
        <v>705731.93980530533</v>
      </c>
      <c r="X61" s="132">
        <v>0.28173683820000006</v>
      </c>
      <c r="Y61" s="135">
        <v>750337.5766965053</v>
      </c>
      <c r="Z61" s="132">
        <v>0.28173683820000006</v>
      </c>
      <c r="AA61" s="303">
        <v>750337.5766965053</v>
      </c>
    </row>
    <row r="62" spans="1:28" ht="29" x14ac:dyDescent="0.35">
      <c r="A62" s="6"/>
      <c r="B62" s="6"/>
      <c r="C62" s="6"/>
      <c r="D62" s="6"/>
      <c r="E62" s="6"/>
      <c r="F62" s="6"/>
      <c r="G62" s="6"/>
      <c r="H62" s="6"/>
      <c r="I62" s="299" t="s">
        <v>79</v>
      </c>
      <c r="J62" s="125" t="s">
        <v>80</v>
      </c>
      <c r="K62" s="300" t="s">
        <v>63</v>
      </c>
      <c r="L62" s="126">
        <v>83717755.949369237</v>
      </c>
      <c r="M62" s="126">
        <v>45867479.360502779</v>
      </c>
      <c r="N62" s="127">
        <v>1.8252094319676075</v>
      </c>
      <c r="O62" s="301">
        <v>17.327888999999999</v>
      </c>
      <c r="P62" s="301">
        <v>9.5287928528027805</v>
      </c>
      <c r="Q62" s="134">
        <v>26.85668185280278</v>
      </c>
      <c r="R62" s="135">
        <v>227239113.39269114</v>
      </c>
      <c r="S62" s="302">
        <v>10.085952802050514</v>
      </c>
      <c r="T62" s="132">
        <v>8.4014937567603916</v>
      </c>
      <c r="U62" s="135">
        <v>67100339.021643408</v>
      </c>
      <c r="V62" s="132">
        <v>6.3434642049374466</v>
      </c>
      <c r="W62" s="135">
        <v>53845490.320813417</v>
      </c>
      <c r="X62" s="132">
        <v>6.1528505564320382</v>
      </c>
      <c r="Y62" s="135">
        <v>55924328.693605155</v>
      </c>
      <c r="Z62" s="132">
        <v>5.9588733346729033</v>
      </c>
      <c r="AA62" s="303">
        <v>50368955.35662917</v>
      </c>
    </row>
    <row r="63" spans="1:28" ht="29" x14ac:dyDescent="0.35">
      <c r="A63" s="6"/>
      <c r="B63" s="6"/>
      <c r="C63" s="6"/>
      <c r="D63" s="6"/>
      <c r="E63" s="6"/>
      <c r="F63" s="6"/>
      <c r="G63" s="6"/>
      <c r="H63" s="6"/>
      <c r="I63" s="299" t="s">
        <v>127</v>
      </c>
      <c r="J63" s="125" t="s">
        <v>81</v>
      </c>
      <c r="K63" s="300" t="s">
        <v>63</v>
      </c>
      <c r="L63" s="126">
        <v>15104602.913881388</v>
      </c>
      <c r="M63" s="126">
        <v>5034697.504534509</v>
      </c>
      <c r="N63" s="127">
        <v>3.0001013765528914</v>
      </c>
      <c r="O63" s="301">
        <v>0.54729555428571441</v>
      </c>
      <c r="P63" s="301">
        <v>0.85270444571428561</v>
      </c>
      <c r="Q63" s="134">
        <v>1.4</v>
      </c>
      <c r="R63" s="135">
        <v>13998660.505923524</v>
      </c>
      <c r="S63" s="302">
        <v>11.331203985259664</v>
      </c>
      <c r="T63" s="132">
        <v>0.35</v>
      </c>
      <c r="U63" s="135">
        <v>3541476.3264808813</v>
      </c>
      <c r="V63" s="132">
        <v>0.35</v>
      </c>
      <c r="W63" s="135">
        <v>3513201.1264808811</v>
      </c>
      <c r="X63" s="132">
        <v>0.35</v>
      </c>
      <c r="Y63" s="135">
        <v>3485527.526480881</v>
      </c>
      <c r="Z63" s="132">
        <v>0.35</v>
      </c>
      <c r="AA63" s="303">
        <v>3458455.526480881</v>
      </c>
    </row>
    <row r="64" spans="1:28" ht="29" x14ac:dyDescent="0.35">
      <c r="A64" s="6"/>
      <c r="B64" s="6"/>
      <c r="C64" s="6"/>
      <c r="D64" s="6"/>
      <c r="E64" s="6"/>
      <c r="F64" s="6"/>
      <c r="G64" s="6"/>
      <c r="H64" s="6"/>
      <c r="I64" s="299" t="s">
        <v>82</v>
      </c>
      <c r="J64" s="125" t="s">
        <v>83</v>
      </c>
      <c r="K64" s="300" t="s">
        <v>63</v>
      </c>
      <c r="L64" s="126">
        <v>17856204.624080226</v>
      </c>
      <c r="M64" s="126">
        <v>12781541.808950271</v>
      </c>
      <c r="N64" s="127">
        <v>1.3970305688454911</v>
      </c>
      <c r="O64" s="301">
        <v>6.9443710000000012</v>
      </c>
      <c r="P64" s="301">
        <v>4.4010848089502703</v>
      </c>
      <c r="Q64" s="134">
        <v>11.345455808950272</v>
      </c>
      <c r="R64" s="135">
        <v>14631306.582968213</v>
      </c>
      <c r="S64" s="302">
        <v>15.718954566806817</v>
      </c>
      <c r="T64" s="132">
        <v>2.836250788437209</v>
      </c>
      <c r="U64" s="135">
        <v>3662779.782888934</v>
      </c>
      <c r="V64" s="132">
        <v>2.8457802805845356</v>
      </c>
      <c r="W64" s="135">
        <v>3659542.6807107166</v>
      </c>
      <c r="X64" s="132">
        <v>2.8331530200283144</v>
      </c>
      <c r="Y64" s="135">
        <v>3656110.6107733892</v>
      </c>
      <c r="Z64" s="132">
        <v>2.8302717199002121</v>
      </c>
      <c r="AA64" s="303">
        <v>3652873.5085951714</v>
      </c>
    </row>
    <row r="65" spans="1:27" ht="14.5" x14ac:dyDescent="0.35">
      <c r="A65" s="6"/>
      <c r="B65" s="6"/>
      <c r="C65" s="6"/>
      <c r="D65" s="6"/>
      <c r="E65" s="6"/>
      <c r="F65" s="6"/>
      <c r="G65" s="6"/>
      <c r="H65" s="6"/>
      <c r="I65" s="304"/>
      <c r="J65" s="305"/>
      <c r="K65" s="306"/>
      <c r="L65" s="307"/>
      <c r="M65" s="307"/>
      <c r="N65" s="308"/>
      <c r="O65" s="309"/>
      <c r="P65" s="309"/>
      <c r="Q65" s="310"/>
      <c r="R65" s="311"/>
      <c r="S65" s="312"/>
      <c r="T65" s="313"/>
      <c r="U65" s="311"/>
      <c r="V65" s="313"/>
      <c r="W65" s="311"/>
      <c r="X65" s="313"/>
      <c r="Y65" s="311"/>
      <c r="Z65" s="313"/>
      <c r="AA65" s="314"/>
    </row>
    <row r="66" spans="1:27" ht="24" customHeight="1" x14ac:dyDescent="0.35">
      <c r="A66" s="138"/>
      <c r="B66" s="138"/>
      <c r="C66" s="138"/>
      <c r="D66" s="138"/>
      <c r="E66" s="138"/>
      <c r="F66" s="139"/>
      <c r="G66" s="139"/>
      <c r="H66" s="138"/>
      <c r="I66" s="140" t="s">
        <v>84</v>
      </c>
      <c r="J66" s="293"/>
      <c r="K66" s="141"/>
      <c r="L66" s="142">
        <v>181785143.64750689</v>
      </c>
      <c r="M66" s="142">
        <v>109100654.88724855</v>
      </c>
      <c r="N66" s="143">
        <v>1.6662149630116798</v>
      </c>
      <c r="O66" s="315">
        <v>37.401425662572201</v>
      </c>
      <c r="P66" s="315">
        <v>32.633411680972984</v>
      </c>
      <c r="Q66" s="150">
        <v>70.034837343545192</v>
      </c>
      <c r="R66" s="151">
        <v>318507140.91720748</v>
      </c>
      <c r="S66" s="316">
        <v>10.952047062739689</v>
      </c>
      <c r="T66" s="148">
        <v>16.31664993593823</v>
      </c>
      <c r="U66" s="151">
        <v>84514755.208312079</v>
      </c>
      <c r="V66" s="148">
        <v>16.741380072095758</v>
      </c>
      <c r="W66" s="151">
        <v>75207229.983416587</v>
      </c>
      <c r="X66" s="148">
        <v>18.015355754250226</v>
      </c>
      <c r="Y66" s="151">
        <v>80793150.012422308</v>
      </c>
      <c r="Z66" s="148">
        <v>18.961451581260974</v>
      </c>
      <c r="AA66" s="317">
        <v>77992005.713056475</v>
      </c>
    </row>
    <row r="67" spans="1:27" ht="43.5" x14ac:dyDescent="0.35">
      <c r="A67" s="138"/>
      <c r="B67" s="138"/>
      <c r="C67" s="138"/>
      <c r="D67" s="138"/>
      <c r="E67" s="138"/>
      <c r="F67" s="139"/>
      <c r="G67" s="139"/>
      <c r="H67" s="138"/>
      <c r="I67" s="153" t="s">
        <v>85</v>
      </c>
      <c r="J67" s="318" t="s">
        <v>47</v>
      </c>
      <c r="K67" s="155" t="s">
        <v>48</v>
      </c>
      <c r="L67" s="156" t="s">
        <v>49</v>
      </c>
      <c r="M67" s="156" t="s">
        <v>50</v>
      </c>
      <c r="N67" s="156" t="s">
        <v>51</v>
      </c>
      <c r="O67" s="157" t="s">
        <v>52</v>
      </c>
      <c r="P67" s="157" t="s">
        <v>53</v>
      </c>
      <c r="Q67" s="157" t="s">
        <v>54</v>
      </c>
      <c r="R67" s="158" t="s">
        <v>55</v>
      </c>
      <c r="S67" s="319" t="s">
        <v>56</v>
      </c>
      <c r="T67" s="320" t="s">
        <v>57</v>
      </c>
      <c r="U67" s="181" t="s">
        <v>2</v>
      </c>
      <c r="V67" s="320" t="s">
        <v>57</v>
      </c>
      <c r="W67" s="181" t="s">
        <v>2</v>
      </c>
      <c r="X67" s="320" t="s">
        <v>57</v>
      </c>
      <c r="Y67" s="181" t="s">
        <v>2</v>
      </c>
      <c r="Z67" s="320" t="s">
        <v>57</v>
      </c>
      <c r="AA67" s="321" t="s">
        <v>2</v>
      </c>
    </row>
    <row r="68" spans="1:27" ht="29" x14ac:dyDescent="0.35">
      <c r="A68" s="163"/>
      <c r="B68" s="163"/>
      <c r="C68" s="163"/>
      <c r="D68" s="163"/>
      <c r="E68" s="163"/>
      <c r="F68" s="164"/>
      <c r="G68" s="164"/>
      <c r="H68" s="163"/>
      <c r="I68" s="322" t="s">
        <v>86</v>
      </c>
      <c r="J68" s="166" t="s">
        <v>87</v>
      </c>
      <c r="K68" s="176" t="s">
        <v>63</v>
      </c>
      <c r="L68" s="167">
        <v>28500429.15113949</v>
      </c>
      <c r="M68" s="167">
        <v>22885355.218272537</v>
      </c>
      <c r="N68" s="168">
        <v>1.2453566431157539</v>
      </c>
      <c r="O68" s="169">
        <v>8.2592579450138341</v>
      </c>
      <c r="P68" s="169">
        <v>5.2928035538923375</v>
      </c>
      <c r="Q68" s="170">
        <v>13.552061498906172</v>
      </c>
      <c r="R68" s="171">
        <v>5855274.1205065874</v>
      </c>
      <c r="S68" s="172">
        <v>18.296784099382712</v>
      </c>
      <c r="T68" s="173">
        <v>2.9345942423254932</v>
      </c>
      <c r="U68" s="171">
        <v>1142259.9521157399</v>
      </c>
      <c r="V68" s="173">
        <v>3.2379906757442187</v>
      </c>
      <c r="W68" s="171">
        <v>1357422.3620182506</v>
      </c>
      <c r="X68" s="173">
        <v>3.5384582970599943</v>
      </c>
      <c r="Y68" s="171">
        <v>1570532.1537900872</v>
      </c>
      <c r="Z68" s="173">
        <v>3.8410182837764659</v>
      </c>
      <c r="AA68" s="323">
        <v>1785059.6525825092</v>
      </c>
    </row>
    <row r="69" spans="1:27" ht="29" x14ac:dyDescent="0.35">
      <c r="A69" s="163"/>
      <c r="B69" s="163"/>
      <c r="C69" s="163"/>
      <c r="D69" s="163"/>
      <c r="E69" s="163"/>
      <c r="F69" s="164"/>
      <c r="G69" s="164"/>
      <c r="H69" s="163"/>
      <c r="I69" s="322" t="s">
        <v>88</v>
      </c>
      <c r="J69" s="166" t="s">
        <v>89</v>
      </c>
      <c r="K69" s="176" t="s">
        <v>63</v>
      </c>
      <c r="L69" s="167">
        <v>71997129.96070382</v>
      </c>
      <c r="M69" s="167">
        <v>46240193.882700011</v>
      </c>
      <c r="N69" s="168">
        <v>1.5570248287310995</v>
      </c>
      <c r="O69" s="169">
        <v>11.757908220000001</v>
      </c>
      <c r="P69" s="169">
        <v>18.057812702430002</v>
      </c>
      <c r="Q69" s="170">
        <v>29.81572092243</v>
      </c>
      <c r="R69" s="171">
        <v>16396124.187748425</v>
      </c>
      <c r="S69" s="172">
        <v>17.969906631039059</v>
      </c>
      <c r="T69" s="173">
        <v>7.4139875148299987</v>
      </c>
      <c r="U69" s="171">
        <v>4036464.5682533514</v>
      </c>
      <c r="V69" s="173">
        <v>7.4470888257599999</v>
      </c>
      <c r="W69" s="171">
        <v>4082287.1744841593</v>
      </c>
      <c r="X69" s="173">
        <v>7.4745662169600005</v>
      </c>
      <c r="Y69" s="171">
        <v>4125509.3664230406</v>
      </c>
      <c r="Z69" s="173">
        <v>7.4800783648800007</v>
      </c>
      <c r="AA69" s="323">
        <v>4151863.0785878729</v>
      </c>
    </row>
    <row r="70" spans="1:27" ht="29" x14ac:dyDescent="0.35">
      <c r="A70" s="163"/>
      <c r="B70" s="163"/>
      <c r="C70" s="163"/>
      <c r="D70" s="163"/>
      <c r="E70" s="163"/>
      <c r="F70" s="164"/>
      <c r="G70" s="164"/>
      <c r="H70" s="163"/>
      <c r="I70" s="322" t="s">
        <v>75</v>
      </c>
      <c r="J70" s="166" t="s">
        <v>90</v>
      </c>
      <c r="K70" s="176" t="s">
        <v>63</v>
      </c>
      <c r="L70" s="167">
        <v>25682888.928733569</v>
      </c>
      <c r="M70" s="167">
        <v>10812657.466729999</v>
      </c>
      <c r="N70" s="168">
        <v>2.3752614940183321</v>
      </c>
      <c r="O70" s="169">
        <v>4.9625647099999997</v>
      </c>
      <c r="P70" s="169">
        <v>4.4180969967300001</v>
      </c>
      <c r="Q70" s="170">
        <v>9.3806617067299989</v>
      </c>
      <c r="R70" s="171">
        <v>18898588.305546869</v>
      </c>
      <c r="S70" s="172">
        <v>11.521760280717658</v>
      </c>
      <c r="T70" s="173">
        <v>2.2573863440099999</v>
      </c>
      <c r="U70" s="171">
        <v>4384197.1662739217</v>
      </c>
      <c r="V70" s="173">
        <v>2.3142312573600003</v>
      </c>
      <c r="W70" s="171">
        <v>4603647.1364178788</v>
      </c>
      <c r="X70" s="173">
        <v>2.3708273971199998</v>
      </c>
      <c r="Y70" s="171">
        <v>4832178.2137576602</v>
      </c>
      <c r="Z70" s="173">
        <v>2.4382167082399997</v>
      </c>
      <c r="AA70" s="323">
        <v>5078565.7890974078</v>
      </c>
    </row>
    <row r="71" spans="1:27" ht="29" x14ac:dyDescent="0.35">
      <c r="A71" s="163"/>
      <c r="B71" s="163"/>
      <c r="C71" s="163"/>
      <c r="D71" s="163"/>
      <c r="E71" s="163"/>
      <c r="F71" s="164"/>
      <c r="G71" s="164"/>
      <c r="H71" s="163"/>
      <c r="I71" s="322" t="s">
        <v>91</v>
      </c>
      <c r="J71" s="166" t="s">
        <v>92</v>
      </c>
      <c r="K71" s="176" t="s">
        <v>63</v>
      </c>
      <c r="L71" s="167">
        <v>72607598.633896947</v>
      </c>
      <c r="M71" s="167">
        <v>29860220.236800004</v>
      </c>
      <c r="N71" s="168">
        <v>2.4315828235055914</v>
      </c>
      <c r="O71" s="169">
        <v>8.1255439999999997</v>
      </c>
      <c r="P71" s="169">
        <v>2.4782628399999997</v>
      </c>
      <c r="Q71" s="170">
        <v>10.603806839999999</v>
      </c>
      <c r="R71" s="171">
        <v>205493644.65525964</v>
      </c>
      <c r="S71" s="172">
        <v>10.059687669283091</v>
      </c>
      <c r="T71" s="173">
        <v>2.6503720319999999</v>
      </c>
      <c r="U71" s="171">
        <v>43929082.663230635</v>
      </c>
      <c r="V71" s="173">
        <v>2.6507464240000003</v>
      </c>
      <c r="W71" s="171">
        <v>50271509.558618248</v>
      </c>
      <c r="X71" s="173">
        <v>2.6511094759999998</v>
      </c>
      <c r="Y71" s="171">
        <v>55652834.008209854</v>
      </c>
      <c r="Z71" s="173">
        <v>2.6515789079999998</v>
      </c>
      <c r="AA71" s="323">
        <v>55640218.425200909</v>
      </c>
    </row>
    <row r="72" spans="1:27" ht="29" x14ac:dyDescent="0.35">
      <c r="A72" s="163"/>
      <c r="B72" s="163"/>
      <c r="C72" s="163"/>
      <c r="D72" s="163"/>
      <c r="E72" s="163"/>
      <c r="F72" s="164"/>
      <c r="G72" s="164"/>
      <c r="H72" s="163"/>
      <c r="I72" s="322" t="s">
        <v>121</v>
      </c>
      <c r="J72" s="166" t="s">
        <v>122</v>
      </c>
      <c r="K72" s="176" t="s">
        <v>63</v>
      </c>
      <c r="L72" s="167">
        <v>1237707.0975422342</v>
      </c>
      <c r="M72" s="167">
        <v>531828.46444879624</v>
      </c>
      <c r="N72" s="168">
        <v>2.3272674937115916</v>
      </c>
      <c r="O72" s="169">
        <v>0.23350000000000001</v>
      </c>
      <c r="P72" s="169">
        <v>0.29832846444879624</v>
      </c>
      <c r="Q72" s="170">
        <v>0.53182846444879628</v>
      </c>
      <c r="R72" s="171">
        <v>1662368.8124902227</v>
      </c>
      <c r="S72" s="172">
        <v>15.489656854891809</v>
      </c>
      <c r="T72" s="173">
        <v>0.10468211611219906</v>
      </c>
      <c r="U72" s="171">
        <v>213573.75785117052</v>
      </c>
      <c r="V72" s="173">
        <v>0.12188211611219905</v>
      </c>
      <c r="W72" s="171">
        <v>335615.90519469656</v>
      </c>
      <c r="X72" s="173">
        <v>0.14138211611219906</v>
      </c>
      <c r="Y72" s="171">
        <v>477694.78038526414</v>
      </c>
      <c r="Z72" s="173">
        <v>0.16388211611219905</v>
      </c>
      <c r="AA72" s="323">
        <v>635484.36905909143</v>
      </c>
    </row>
    <row r="73" spans="1:27" ht="14.5" x14ac:dyDescent="0.35">
      <c r="A73" s="163"/>
      <c r="B73" s="163"/>
      <c r="C73" s="163"/>
      <c r="D73" s="163"/>
      <c r="E73" s="163"/>
      <c r="F73" s="164"/>
      <c r="G73" s="164"/>
      <c r="H73" s="163"/>
      <c r="I73" s="322" t="s">
        <v>93</v>
      </c>
      <c r="J73" s="166" t="s">
        <v>94</v>
      </c>
      <c r="K73" s="176" t="s">
        <v>63</v>
      </c>
      <c r="L73" s="167">
        <v>57175176.824599236</v>
      </c>
      <c r="M73" s="167">
        <v>10011425.705742367</v>
      </c>
      <c r="N73" s="168">
        <v>5.7109924705134283</v>
      </c>
      <c r="O73" s="169">
        <v>2.6036800000000002</v>
      </c>
      <c r="P73" s="169">
        <v>4.6970972364029739</v>
      </c>
      <c r="Q73" s="170">
        <v>7.3007772364029737</v>
      </c>
      <c r="R73" s="171">
        <v>20919311.876773931</v>
      </c>
      <c r="S73" s="172">
        <v>11.000000000000002</v>
      </c>
      <c r="T73" s="173">
        <v>1.8450193091007434</v>
      </c>
      <c r="U73" s="171">
        <v>5388928.6149963737</v>
      </c>
      <c r="V73" s="173">
        <v>1.8316293091007434</v>
      </c>
      <c r="W73" s="171">
        <v>5281522.5267228941</v>
      </c>
      <c r="X73" s="173">
        <v>1.8184993091007433</v>
      </c>
      <c r="Y73" s="171">
        <v>5176124.9250567453</v>
      </c>
      <c r="Z73" s="173">
        <v>1.8056293091007434</v>
      </c>
      <c r="AA73" s="323">
        <v>5072735.8099979209</v>
      </c>
    </row>
    <row r="74" spans="1:27" ht="43.5" x14ac:dyDescent="0.35">
      <c r="A74" s="163"/>
      <c r="B74" s="163"/>
      <c r="C74" s="163"/>
      <c r="D74" s="163"/>
      <c r="E74" s="163"/>
      <c r="F74" s="164"/>
      <c r="G74" s="164"/>
      <c r="H74" s="163"/>
      <c r="I74" s="322" t="s">
        <v>95</v>
      </c>
      <c r="J74" s="166" t="s">
        <v>96</v>
      </c>
      <c r="K74" s="176" t="s">
        <v>63</v>
      </c>
      <c r="L74" s="167">
        <v>17043436.936299793</v>
      </c>
      <c r="M74" s="167">
        <v>6716082.1959999995</v>
      </c>
      <c r="N74" s="168">
        <v>2.5377052333353833</v>
      </c>
      <c r="O74" s="169">
        <v>2.5257867799999998</v>
      </c>
      <c r="P74" s="169">
        <v>2.4097730431999995</v>
      </c>
      <c r="Q74" s="170">
        <v>4.9355598232000002</v>
      </c>
      <c r="R74" s="171">
        <v>11181788.758070223</v>
      </c>
      <c r="S74" s="172">
        <v>9.3490213963987561</v>
      </c>
      <c r="T74" s="173">
        <v>1.2338899558</v>
      </c>
      <c r="U74" s="171">
        <v>2619364.1890043565</v>
      </c>
      <c r="V74" s="173">
        <v>1.2338899558</v>
      </c>
      <c r="W74" s="171">
        <v>2770625.8551467564</v>
      </c>
      <c r="X74" s="173">
        <v>1.2338899558</v>
      </c>
      <c r="Y74" s="171">
        <v>2895899.3569595558</v>
      </c>
      <c r="Z74" s="173">
        <v>1.2338899558</v>
      </c>
      <c r="AA74" s="323">
        <v>2895899.3569595558</v>
      </c>
    </row>
    <row r="75" spans="1:27" ht="14.5" x14ac:dyDescent="0.35">
      <c r="A75" s="163"/>
      <c r="B75" s="163"/>
      <c r="C75" s="163"/>
      <c r="D75" s="163"/>
      <c r="E75" s="163"/>
      <c r="F75" s="164"/>
      <c r="G75" s="164"/>
      <c r="H75" s="163"/>
      <c r="I75" s="324"/>
      <c r="J75" s="325"/>
      <c r="K75" s="326"/>
      <c r="L75" s="327"/>
      <c r="M75" s="327"/>
      <c r="N75" s="328"/>
      <c r="O75" s="329"/>
      <c r="P75" s="329"/>
      <c r="Q75" s="330"/>
      <c r="R75" s="331"/>
      <c r="S75" s="332"/>
      <c r="T75" s="333"/>
      <c r="U75" s="331"/>
      <c r="V75" s="333"/>
      <c r="W75" s="331"/>
      <c r="X75" s="333"/>
      <c r="Y75" s="331"/>
      <c r="Z75" s="333"/>
      <c r="AA75" s="334"/>
    </row>
    <row r="76" spans="1:27" ht="25.5" customHeight="1" x14ac:dyDescent="0.35">
      <c r="A76" s="6"/>
      <c r="B76" s="6"/>
      <c r="C76" s="6"/>
      <c r="D76" s="6"/>
      <c r="E76" s="6"/>
      <c r="F76" s="6"/>
      <c r="G76" s="6"/>
      <c r="H76" s="6"/>
      <c r="I76" s="153" t="s">
        <v>97</v>
      </c>
      <c r="J76" s="318"/>
      <c r="K76" s="179"/>
      <c r="L76" s="180">
        <v>274244367.53291506</v>
      </c>
      <c r="M76" s="180">
        <v>127057763.17069371</v>
      </c>
      <c r="N76" s="181">
        <v>2.1584227574074784</v>
      </c>
      <c r="O76" s="182">
        <v>38.468241655013827</v>
      </c>
      <c r="P76" s="182">
        <v>37.652174837104106</v>
      </c>
      <c r="Q76" s="182">
        <v>76.120416492117926</v>
      </c>
      <c r="R76" s="183">
        <v>280407100.71639591</v>
      </c>
      <c r="S76" s="184">
        <v>11.31873970532291</v>
      </c>
      <c r="T76" s="185">
        <v>18.439931514178433</v>
      </c>
      <c r="U76" s="183">
        <v>61713870.911725543</v>
      </c>
      <c r="V76" s="185">
        <v>18.83745856387716</v>
      </c>
      <c r="W76" s="183">
        <v>68702630.518602878</v>
      </c>
      <c r="X76" s="185">
        <v>19.228732768152934</v>
      </c>
      <c r="Y76" s="183">
        <v>74730772.804582208</v>
      </c>
      <c r="Z76" s="185">
        <v>19.614293645909409</v>
      </c>
      <c r="AA76" s="335">
        <v>75259826.481485263</v>
      </c>
    </row>
    <row r="77" spans="1:27" ht="25" customHeight="1" x14ac:dyDescent="0.35">
      <c r="A77" s="138"/>
      <c r="B77" s="138"/>
      <c r="C77" s="138"/>
      <c r="D77" s="138"/>
      <c r="E77" s="138"/>
      <c r="F77" s="139"/>
      <c r="G77" s="139"/>
      <c r="H77" s="138"/>
      <c r="I77" s="153" t="s">
        <v>98</v>
      </c>
      <c r="J77" s="318"/>
      <c r="K77" s="179"/>
      <c r="L77" s="180">
        <v>456029511.18042195</v>
      </c>
      <c r="M77" s="180">
        <v>236158418.05794227</v>
      </c>
      <c r="N77" s="181">
        <v>1.9310322068152301</v>
      </c>
      <c r="O77" s="182">
        <v>75.869667317586021</v>
      </c>
      <c r="P77" s="182">
        <v>70.285586518077082</v>
      </c>
      <c r="Q77" s="182">
        <v>146.15525383566313</v>
      </c>
      <c r="R77" s="183">
        <v>598914241.63360333</v>
      </c>
      <c r="S77" s="184">
        <v>11.116683421745719</v>
      </c>
      <c r="T77" s="185">
        <v>34.756581450116663</v>
      </c>
      <c r="U77" s="183">
        <v>146228626.12003762</v>
      </c>
      <c r="V77" s="185">
        <v>35.578838635972915</v>
      </c>
      <c r="W77" s="183">
        <v>143909860.50201946</v>
      </c>
      <c r="X77" s="185">
        <v>37.24408852240316</v>
      </c>
      <c r="Y77" s="183">
        <v>155523922.8170045</v>
      </c>
      <c r="Z77" s="185">
        <v>38.575745227170387</v>
      </c>
      <c r="AA77" s="335">
        <v>153251832.19454175</v>
      </c>
    </row>
    <row r="78" spans="1:27" ht="58" x14ac:dyDescent="0.35">
      <c r="A78" s="11"/>
      <c r="B78" s="11"/>
      <c r="C78" s="11"/>
      <c r="D78" s="11"/>
      <c r="E78" s="11"/>
      <c r="F78" s="11"/>
      <c r="G78" s="11"/>
      <c r="H78" s="11"/>
      <c r="I78" s="199"/>
      <c r="J78" s="336" t="s">
        <v>47</v>
      </c>
      <c r="K78" s="201" t="s">
        <v>48</v>
      </c>
      <c r="L78" s="202" t="s">
        <v>49</v>
      </c>
      <c r="M78" s="202" t="s">
        <v>50</v>
      </c>
      <c r="N78" s="202" t="s">
        <v>51</v>
      </c>
      <c r="O78" s="203" t="s">
        <v>52</v>
      </c>
      <c r="P78" s="203" t="s">
        <v>53</v>
      </c>
      <c r="Q78" s="203" t="s">
        <v>54</v>
      </c>
      <c r="R78" s="204" t="s">
        <v>99</v>
      </c>
      <c r="S78" s="337" t="s">
        <v>100</v>
      </c>
      <c r="T78" s="205" t="s">
        <v>57</v>
      </c>
      <c r="U78" s="338" t="s">
        <v>2</v>
      </c>
      <c r="V78" s="205" t="s">
        <v>57</v>
      </c>
      <c r="W78" s="338" t="s">
        <v>2</v>
      </c>
      <c r="X78" s="205" t="s">
        <v>57</v>
      </c>
      <c r="Y78" s="338" t="s">
        <v>2</v>
      </c>
      <c r="Z78" s="205" t="s">
        <v>57</v>
      </c>
      <c r="AA78" s="339" t="s">
        <v>2</v>
      </c>
    </row>
    <row r="79" spans="1:27" ht="29" x14ac:dyDescent="0.35">
      <c r="A79" s="10"/>
      <c r="B79" s="11"/>
      <c r="C79" s="11"/>
      <c r="D79" s="11"/>
      <c r="E79" s="11"/>
      <c r="F79" s="11"/>
      <c r="G79" s="11"/>
      <c r="H79" s="11"/>
      <c r="I79" s="340" t="s">
        <v>102</v>
      </c>
      <c r="J79" s="341"/>
      <c r="K79" s="342" t="s">
        <v>63</v>
      </c>
      <c r="L79" s="343">
        <v>17703175.825419292</v>
      </c>
      <c r="M79" s="343">
        <v>12889690.252735998</v>
      </c>
      <c r="N79" s="344">
        <v>1.373436869180124</v>
      </c>
      <c r="O79" s="345">
        <v>5.6180446425596218</v>
      </c>
      <c r="P79" s="345">
        <v>5.3459037901763775</v>
      </c>
      <c r="Q79" s="345">
        <v>25.973703003599997</v>
      </c>
      <c r="R79" s="346">
        <v>9751152.4952864237</v>
      </c>
      <c r="S79" s="347">
        <v>12.531436864360531</v>
      </c>
      <c r="T79" s="217">
        <v>6.4934257508999993</v>
      </c>
      <c r="U79" s="218">
        <v>1869813.1238216059</v>
      </c>
      <c r="V79" s="217">
        <v>6.4934257508999993</v>
      </c>
      <c r="W79" s="218">
        <v>2405463.1238216059</v>
      </c>
      <c r="X79" s="217">
        <v>6.4934257508999993</v>
      </c>
      <c r="Y79" s="218">
        <v>2648663.1238216059</v>
      </c>
      <c r="Z79" s="217">
        <v>6.4934257508999993</v>
      </c>
      <c r="AA79" s="348">
        <v>2827213.1238216059</v>
      </c>
    </row>
    <row r="80" spans="1:27" ht="14.5" x14ac:dyDescent="0.35">
      <c r="A80" s="10"/>
      <c r="B80" s="11"/>
      <c r="C80" s="11"/>
      <c r="D80" s="11"/>
      <c r="E80" s="11"/>
      <c r="F80" s="11"/>
      <c r="G80" s="11"/>
      <c r="H80" s="11"/>
      <c r="I80" s="340" t="s">
        <v>101</v>
      </c>
      <c r="J80" s="341"/>
      <c r="K80" s="342" t="s">
        <v>63</v>
      </c>
      <c r="L80" s="343">
        <v>17051640.82593108</v>
      </c>
      <c r="M80" s="343">
        <v>2996899.8250000002</v>
      </c>
      <c r="N80" s="344">
        <v>5.6897600259064642</v>
      </c>
      <c r="O80" s="345">
        <v>1.2420818650000001</v>
      </c>
      <c r="P80" s="345">
        <v>1.4975799999999999</v>
      </c>
      <c r="Q80" s="345">
        <v>2.739661865</v>
      </c>
      <c r="R80" s="346">
        <v>16619502</v>
      </c>
      <c r="S80" s="347">
        <v>15.266942294660815</v>
      </c>
      <c r="T80" s="217">
        <v>0.69075940000000002</v>
      </c>
      <c r="U80" s="218">
        <v>2270404.9999999995</v>
      </c>
      <c r="V80" s="217">
        <v>0.68256874000000001</v>
      </c>
      <c r="W80" s="218">
        <v>3177231</v>
      </c>
      <c r="X80" s="217">
        <v>0.64434009999999997</v>
      </c>
      <c r="Y80" s="218">
        <v>4408446</v>
      </c>
      <c r="Z80" s="217">
        <v>0.72199362499999997</v>
      </c>
      <c r="AA80" s="348">
        <v>6763420</v>
      </c>
    </row>
    <row r="81" spans="1:27" ht="29" x14ac:dyDescent="0.35">
      <c r="A81" s="10"/>
      <c r="B81" s="11"/>
      <c r="C81" s="11"/>
      <c r="D81" s="11"/>
      <c r="E81" s="11"/>
      <c r="F81" s="11"/>
      <c r="G81" s="11"/>
      <c r="H81" s="11"/>
      <c r="I81" s="340" t="s">
        <v>123</v>
      </c>
      <c r="J81" s="341"/>
      <c r="K81" s="342" t="s">
        <v>63</v>
      </c>
      <c r="L81" s="343">
        <v>149110626.4164905</v>
      </c>
      <c r="M81" s="343">
        <v>68877792.46267803</v>
      </c>
      <c r="N81" s="344">
        <v>2.1648578022776683</v>
      </c>
      <c r="O81" s="345">
        <v>21.440198018505551</v>
      </c>
      <c r="P81" s="345">
        <v>19.485504773106392</v>
      </c>
      <c r="Q81" s="345">
        <v>40.925702791611947</v>
      </c>
      <c r="R81" s="346">
        <v>138610348.41986656</v>
      </c>
      <c r="S81" s="347">
        <v>11.192232160337104</v>
      </c>
      <c r="T81" s="217">
        <v>9.0188893301007003</v>
      </c>
      <c r="U81" s="218">
        <v>33653381.76393149</v>
      </c>
      <c r="V81" s="217">
        <v>9.7996390975764704</v>
      </c>
      <c r="W81" s="218">
        <v>34180027.175506607</v>
      </c>
      <c r="X81" s="217">
        <v>10.898163010196663</v>
      </c>
      <c r="Y81" s="218">
        <v>34813495.603507333</v>
      </c>
      <c r="Z81" s="217">
        <v>11.209011353738113</v>
      </c>
      <c r="AA81" s="348">
        <v>35963443.876921132</v>
      </c>
    </row>
    <row r="82" spans="1:27" ht="43.5" x14ac:dyDescent="0.35">
      <c r="A82" s="10"/>
      <c r="B82" s="11"/>
      <c r="C82" s="11"/>
      <c r="D82" s="11"/>
      <c r="E82" s="11"/>
      <c r="F82" s="11"/>
      <c r="G82" s="11"/>
      <c r="H82" s="11"/>
      <c r="I82" s="340" t="s">
        <v>124</v>
      </c>
      <c r="J82" s="341" t="s">
        <v>125</v>
      </c>
      <c r="K82" s="342" t="s">
        <v>63</v>
      </c>
      <c r="L82" s="343" t="s">
        <v>63</v>
      </c>
      <c r="M82" s="343" t="s">
        <v>63</v>
      </c>
      <c r="N82" s="344" t="s">
        <v>63</v>
      </c>
      <c r="O82" s="345" t="s">
        <v>63</v>
      </c>
      <c r="P82" s="345" t="s">
        <v>63</v>
      </c>
      <c r="Q82" s="345" t="s">
        <v>63</v>
      </c>
      <c r="R82" s="346">
        <v>293135000</v>
      </c>
      <c r="S82" s="347" t="s">
        <v>63</v>
      </c>
      <c r="T82" s="217" t="s">
        <v>63</v>
      </c>
      <c r="U82" s="218">
        <v>73292000</v>
      </c>
      <c r="V82" s="217" t="s">
        <v>63</v>
      </c>
      <c r="W82" s="218">
        <v>73281000</v>
      </c>
      <c r="X82" s="217" t="s">
        <v>63</v>
      </c>
      <c r="Y82" s="218">
        <v>73281000</v>
      </c>
      <c r="Z82" s="217" t="s">
        <v>63</v>
      </c>
      <c r="AA82" s="348">
        <v>73281000</v>
      </c>
    </row>
    <row r="83" spans="1:27" ht="29" x14ac:dyDescent="0.35">
      <c r="A83" s="10"/>
      <c r="B83" s="11"/>
      <c r="C83" s="11"/>
      <c r="D83" s="11"/>
      <c r="E83" s="11"/>
      <c r="F83" s="11"/>
      <c r="G83" s="11"/>
      <c r="H83" s="11"/>
      <c r="I83" s="340" t="s">
        <v>126</v>
      </c>
      <c r="J83" s="336"/>
      <c r="K83" s="342" t="s">
        <v>63</v>
      </c>
      <c r="L83" s="343" t="s">
        <v>63</v>
      </c>
      <c r="M83" s="343" t="s">
        <v>63</v>
      </c>
      <c r="N83" s="344" t="s">
        <v>63</v>
      </c>
      <c r="O83" s="345">
        <v>5.8110174839999997</v>
      </c>
      <c r="P83" s="345">
        <v>0.39805620608472614</v>
      </c>
      <c r="Q83" s="345">
        <v>6.2090736900847272</v>
      </c>
      <c r="R83" s="346">
        <v>75695745.85292612</v>
      </c>
      <c r="S83" s="347" t="s">
        <v>63</v>
      </c>
      <c r="T83" s="217">
        <v>1.5402194925211816</v>
      </c>
      <c r="U83" s="218">
        <v>19196491.099108089</v>
      </c>
      <c r="V83" s="217">
        <v>1.5538886145211817</v>
      </c>
      <c r="W83" s="218">
        <v>19025767.308278166</v>
      </c>
      <c r="X83" s="217">
        <v>1.5619001055211816</v>
      </c>
      <c r="Y83" s="218">
        <v>18845471.453318171</v>
      </c>
      <c r="Z83" s="217">
        <v>1.5530654775211816</v>
      </c>
      <c r="AA83" s="348">
        <v>18628015.992221687</v>
      </c>
    </row>
    <row r="84" spans="1:27" ht="14.5" x14ac:dyDescent="0.35">
      <c r="A84" s="10"/>
      <c r="B84" s="11"/>
      <c r="C84" s="11"/>
      <c r="D84" s="11"/>
      <c r="E84" s="11"/>
      <c r="F84" s="11"/>
      <c r="G84" s="11"/>
      <c r="H84" s="11"/>
      <c r="I84" s="340" t="s">
        <v>103</v>
      </c>
      <c r="J84" s="336"/>
      <c r="K84" s="342" t="s">
        <v>63</v>
      </c>
      <c r="L84" s="343" t="s">
        <v>63</v>
      </c>
      <c r="M84" s="343" t="s">
        <v>63</v>
      </c>
      <c r="N84" s="344" t="s">
        <v>63</v>
      </c>
      <c r="O84" s="345" t="s">
        <v>63</v>
      </c>
      <c r="P84" s="345">
        <v>21.644752503000003</v>
      </c>
      <c r="Q84" s="345">
        <v>21.644752503000003</v>
      </c>
      <c r="R84" s="346" t="s">
        <v>63</v>
      </c>
      <c r="S84" s="347" t="s">
        <v>63</v>
      </c>
      <c r="T84" s="217">
        <v>5.4111881257500007</v>
      </c>
      <c r="U84" s="218" t="s">
        <v>63</v>
      </c>
      <c r="V84" s="217">
        <v>5.4111881257500007</v>
      </c>
      <c r="W84" s="218" t="s">
        <v>63</v>
      </c>
      <c r="X84" s="217">
        <v>5.4111881257500007</v>
      </c>
      <c r="Y84" s="218" t="s">
        <v>63</v>
      </c>
      <c r="Z84" s="217">
        <v>5.4111881257500007</v>
      </c>
      <c r="AA84" s="348" t="s">
        <v>63</v>
      </c>
    </row>
    <row r="85" spans="1:27" ht="14.5" x14ac:dyDescent="0.35">
      <c r="A85" s="10"/>
      <c r="B85" s="11"/>
      <c r="C85" s="11"/>
      <c r="D85" s="11"/>
      <c r="E85" s="11"/>
      <c r="F85" s="11"/>
      <c r="G85" s="11"/>
      <c r="H85" s="11"/>
      <c r="I85" s="340" t="s">
        <v>104</v>
      </c>
      <c r="J85" s="336"/>
      <c r="K85" s="342" t="s">
        <v>63</v>
      </c>
      <c r="L85" s="343" t="s">
        <v>63</v>
      </c>
      <c r="M85" s="343" t="s">
        <v>63</v>
      </c>
      <c r="N85" s="344" t="s">
        <v>63</v>
      </c>
      <c r="O85" s="345" t="s">
        <v>63</v>
      </c>
      <c r="P85" s="345">
        <v>12.986851501799999</v>
      </c>
      <c r="Q85" s="345">
        <v>12.986851501799999</v>
      </c>
      <c r="R85" s="346" t="s">
        <v>63</v>
      </c>
      <c r="S85" s="347" t="s">
        <v>63</v>
      </c>
      <c r="T85" s="222">
        <v>3.2467128754499996</v>
      </c>
      <c r="U85" s="215" t="s">
        <v>63</v>
      </c>
      <c r="V85" s="222">
        <v>3.2467128754499996</v>
      </c>
      <c r="W85" s="215" t="s">
        <v>63</v>
      </c>
      <c r="X85" s="222">
        <v>3.2467128754499996</v>
      </c>
      <c r="Y85" s="215" t="s">
        <v>63</v>
      </c>
      <c r="Z85" s="222">
        <v>3.2467128754499996</v>
      </c>
      <c r="AA85" s="349" t="s">
        <v>63</v>
      </c>
    </row>
    <row r="86" spans="1:27" ht="14.5" x14ac:dyDescent="0.35">
      <c r="A86" s="10"/>
      <c r="B86" s="11"/>
      <c r="C86" s="11"/>
      <c r="D86" s="11"/>
      <c r="E86" s="11"/>
      <c r="F86" s="11"/>
      <c r="G86" s="11"/>
      <c r="H86" s="11"/>
      <c r="I86" s="340" t="s">
        <v>105</v>
      </c>
      <c r="J86" s="336"/>
      <c r="K86" s="342" t="s">
        <v>63</v>
      </c>
      <c r="L86" s="343" t="s">
        <v>63</v>
      </c>
      <c r="M86" s="343" t="s">
        <v>63</v>
      </c>
      <c r="N86" s="344" t="s">
        <v>63</v>
      </c>
      <c r="O86" s="345" t="s">
        <v>63</v>
      </c>
      <c r="P86" s="345">
        <v>15.151326752100003</v>
      </c>
      <c r="Q86" s="345">
        <v>15.151326752100003</v>
      </c>
      <c r="R86" s="346" t="s">
        <v>63</v>
      </c>
      <c r="S86" s="347" t="s">
        <v>63</v>
      </c>
      <c r="T86" s="222">
        <v>3.7878316880250007</v>
      </c>
      <c r="U86" s="215" t="s">
        <v>63</v>
      </c>
      <c r="V86" s="222">
        <v>3.7878316880250007</v>
      </c>
      <c r="W86" s="215" t="s">
        <v>63</v>
      </c>
      <c r="X86" s="222">
        <v>3.7878316880250007</v>
      </c>
      <c r="Y86" s="215" t="s">
        <v>63</v>
      </c>
      <c r="Z86" s="222">
        <v>3.7878316880250007</v>
      </c>
      <c r="AA86" s="349" t="s">
        <v>63</v>
      </c>
    </row>
    <row r="87" spans="1:27" s="354" customFormat="1" ht="29.15" customHeight="1" thickBot="1" x14ac:dyDescent="0.4">
      <c r="A87" s="350"/>
      <c r="B87" s="138"/>
      <c r="C87" s="138"/>
      <c r="D87" s="351"/>
      <c r="E87" s="351"/>
      <c r="F87" s="138"/>
      <c r="G87" s="138"/>
      <c r="H87" s="138"/>
      <c r="I87" s="225" t="s">
        <v>106</v>
      </c>
      <c r="J87" s="352"/>
      <c r="K87" s="227"/>
      <c r="L87" s="228">
        <v>1423933810.2514009</v>
      </c>
      <c r="M87" s="228">
        <v>703871836.4797858</v>
      </c>
      <c r="N87" s="229">
        <v>2.0230015415488132</v>
      </c>
      <c r="O87" s="230">
        <v>222.213871043767</v>
      </c>
      <c r="P87" s="230">
        <v>195.67142444536898</v>
      </c>
      <c r="Q87" s="230">
        <v>432.89505006000002</v>
      </c>
      <c r="R87" s="231">
        <v>1659659952.895771</v>
      </c>
      <c r="S87" s="232">
        <v>12.180479429296453</v>
      </c>
      <c r="T87" s="233">
        <v>108.22376251500002</v>
      </c>
      <c r="U87" s="234">
        <v>420942957.66716647</v>
      </c>
      <c r="V87" s="233">
        <v>108.22376251500002</v>
      </c>
      <c r="W87" s="234">
        <v>413626238.14387679</v>
      </c>
      <c r="X87" s="233">
        <v>108.22376251500002</v>
      </c>
      <c r="Y87" s="234">
        <v>414043568.55354458</v>
      </c>
      <c r="Z87" s="233">
        <v>108.223762515</v>
      </c>
      <c r="AA87" s="353">
        <v>411047188.5311833</v>
      </c>
    </row>
  </sheetData>
  <mergeCells count="24">
    <mergeCell ref="I49:S49"/>
    <mergeCell ref="A18:H18"/>
    <mergeCell ref="A32:B32"/>
    <mergeCell ref="A34:G34"/>
    <mergeCell ref="A35:B35"/>
    <mergeCell ref="A37:B37"/>
    <mergeCell ref="A38:B38"/>
    <mergeCell ref="A39:B39"/>
    <mergeCell ref="A40:B40"/>
    <mergeCell ref="A41:B41"/>
    <mergeCell ref="A42:B42"/>
    <mergeCell ref="A44:B44"/>
    <mergeCell ref="A12:B12"/>
    <mergeCell ref="A13:B13"/>
    <mergeCell ref="A15:H15"/>
    <mergeCell ref="A16:B16"/>
    <mergeCell ref="A17:B17"/>
    <mergeCell ref="C17:H17"/>
    <mergeCell ref="A11:B11"/>
    <mergeCell ref="A6:G6"/>
    <mergeCell ref="A7:B7"/>
    <mergeCell ref="A8:B8"/>
    <mergeCell ref="A9:B9"/>
    <mergeCell ref="A10:B10"/>
  </mergeCells>
  <pageMargins left="0.7" right="0.7" top="0.75" bottom="0.75" header="0.3" footer="0.3"/>
  <pageSetup scale="66" orientation="portrait" r:id="rId1"/>
  <colBreaks count="2" manualBreakCount="2">
    <brk id="8" max="1048575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SAG TEMPLATE GAS</vt:lpstr>
      <vt:lpstr>SAG TEMPLATE ELECTRIC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Cottrell, Andrew</dc:creator>
  <cp:lastModifiedBy>CJ Consulting</cp:lastModifiedBy>
  <dcterms:created xsi:type="dcterms:W3CDTF">2020-10-25T10:34:35Z</dcterms:created>
  <dcterms:modified xsi:type="dcterms:W3CDTF">2020-10-26T19:58:11Z</dcterms:modified>
</cp:coreProperties>
</file>