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325"/>
  <workbookPr defaultThemeVersion="166925"/>
  <mc:AlternateContent xmlns:mc="http://schemas.openxmlformats.org/markup-compatibility/2006">
    <mc:Choice Requires="x15">
      <x15ac:absPath xmlns:x15ac="http://schemas.microsoft.com/office/spreadsheetml/2010/11/ac" url="https://netorgft4117119-my.sharepoint.com/personal/celia_celiajohnsonconsulting_com/Documents/IL SAG 2020/February 4, 2020 Adj Goals Teleconference/"/>
    </mc:Choice>
  </mc:AlternateContent>
  <xr:revisionPtr revIDLastSave="0" documentId="8_{93FA1D66-EC68-48EE-ABE6-1E4953149AAA}" xr6:coauthVersionLast="45" xr6:coauthVersionMax="45" xr10:uidLastSave="{00000000-0000-0000-0000-000000000000}"/>
  <bookViews>
    <workbookView xWindow="-110" yWindow="-110" windowWidth="19420" windowHeight="10420" xr2:uid="{32627928-A629-42D1-B08F-5F104C03B846}"/>
  </bookViews>
  <sheets>
    <sheet name="Program-Level Adj Gas" sheetId="1" r:id="rId1"/>
    <sheet name="Measure-Level Adj Gas" sheetId="2" r:id="rId2"/>
  </sheets>
  <externalReferences>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s>
  <definedNames>
    <definedName name="\A" localSheetId="0">#REF!</definedName>
    <definedName name="\A">#REF!</definedName>
    <definedName name="\A2">#REF!</definedName>
    <definedName name="\A2T8">#REF!</definedName>
    <definedName name="\AA" localSheetId="0">#REF!</definedName>
    <definedName name="\AA">#REF!</definedName>
    <definedName name="\B" localSheetId="0">#REF!</definedName>
    <definedName name="\B">#REF!</definedName>
    <definedName name="\C" localSheetId="0">#REF!</definedName>
    <definedName name="\C">#REF!</definedName>
    <definedName name="\D" localSheetId="0">#REF!</definedName>
    <definedName name="\D">#REF!</definedName>
    <definedName name="\I" localSheetId="0">#REF!</definedName>
    <definedName name="\I">#REF!</definedName>
    <definedName name="\J" localSheetId="0">#REF!</definedName>
    <definedName name="\J">#REF!</definedName>
    <definedName name="\P" localSheetId="0">#REF!</definedName>
    <definedName name="\P">#REF!</definedName>
    <definedName name="\Q" localSheetId="0">#REF!</definedName>
    <definedName name="\Q">#REF!</definedName>
    <definedName name="\R" localSheetId="0">#REF!</definedName>
    <definedName name="\R">#REF!</definedName>
    <definedName name="\S" localSheetId="0">#REF!</definedName>
    <definedName name="\S">#REF!</definedName>
    <definedName name="\test">#REF!</definedName>
    <definedName name="\X" localSheetId="0">#REF!</definedName>
    <definedName name="\X">#REF!</definedName>
    <definedName name="__123Graph_A" hidden="1">'[1]Func. Plt. RRF - With Earnings'!#REF!</definedName>
    <definedName name="__123Graph_C" hidden="1">'[1]Func. Plt. RRF - With Earnings'!#REF!</definedName>
    <definedName name="__123Graph_D" hidden="1">'[1]Func. Plt. RRF - With Earnings'!#REF!</definedName>
    <definedName name="__123Graph_E" hidden="1">'[1]Func. Plt. RRF - With Earnings'!#REF!</definedName>
    <definedName name="__123Graph_F" hidden="1">'[1]Func. Plt. RRF - With Earnings'!#REF!</definedName>
    <definedName name="_A" localSheetId="0">#REF!</definedName>
    <definedName name="_A">#REF!</definedName>
    <definedName name="_B" localSheetId="0">#REF!</definedName>
    <definedName name="_B">#REF!</definedName>
    <definedName name="_bdm.FastTrackBookmark.10_4_2004_9_40_31_AM.edm" hidden="1">'[2]Adjusted Exp &amp; Rate Base'!#REF!</definedName>
    <definedName name="_bdm.FastTrackBookmark.9_15_2004_3_08_01_PM.edm" hidden="1">'[3]Stmt H'!#REF!</definedName>
    <definedName name="_bdm.FastTrackBookmark.9_15_2004_3_17_28_PM.edm" hidden="1">'[4]WACC &amp; IT'!#REF!</definedName>
    <definedName name="_bdm.FastTrackBookmark.9_15_2004_4_15_33_PM.edm" hidden="1">'[3]Stmt H'!#REF!</definedName>
    <definedName name="_C" localSheetId="0">#REF!</definedName>
    <definedName name="_C">#REF!</definedName>
    <definedName name="_xlnm._FilterDatabase" localSheetId="1" hidden="1">'Measure-Level Adj Gas'!$A$7:$BE$220</definedName>
    <definedName name="_guide">#REF!</definedName>
    <definedName name="_measure_Life">#REF!</definedName>
    <definedName name="ACcycling">#REF!</definedName>
    <definedName name="ACUnitType">#REF!</definedName>
    <definedName name="ACZones">#REF!</definedName>
    <definedName name="adfa" hidden="1">{#N/A,#N/A,TRUE,"CUSTOMER INFORMATION";#N/A,#N/A,TRUE,"ALLOCATION FACTOR";#N/A,#N/A,TRUE,"GROSS DISTRIBUTION PLANT";#N/A,#N/A,TRUE,"GROSS CUSTOMER PLANT";#N/A,#N/A,TRUE,"PLANT ALLOCATION SUMMARY";#N/A,#N/A,TRUE,"EXPENSE DISTRIBUTION O&amp;M";#N/A,#N/A,TRUE,"EXPENSE CUST OP AND A&amp;G";#N/A,#N/A,TRUE,"EXPENSE DEPR AND TAXES";#N/A,#N/A,TRUE,"EXPENSE OPER - TRANSPORT";#N/A,#N/A,TRUE,"FED INCOME TAX DEDUCT";#N/A,#N/A,TRUE,"FED INCOME TAX CALC";#N/A,#N/A,TRUE,"CASH WORKING CAPITAL";#N/A,#N/A,TRUE,"RATE BASE ALLOCATION";#N/A,#N/A,TRUE,"NET EARNINGS &amp; ROR";#N/A,#N/A,TRUE,"EARN_REV_FRANCHISE_CWC CHANGES";#N/A,#N/A,TRUE,"EXPENSE DEPR AND TAXES (2)";#N/A,#N/A,TRUE,"EXPENSE OPER - TRANSPORT (2)";#N/A,#N/A,TRUE,"FED INCOME TAX DEDUCT (2)";#N/A,#N/A,TRUE,"FED INCOME TAX CALC (2)";#N/A,#N/A,TRUE,"CASH WORKING CAPITAL (2)";#N/A,#N/A,TRUE,"RATE BASE ALLOCATION (2)";#N/A,#N/A,TRUE,"NET EARNINGS &amp; ROR (2)";#N/A,#N/A,TRUE,"PROPOSED INCREASES &amp; ROR";#N/A,#N/A,TRUE,"PROPOSED INCREASES &amp; ROR (2)"}</definedName>
    <definedName name="AerBT">#REF!</definedName>
    <definedName name="Alloc_Desc">'[5]Functional Unbundling'!#REF!</definedName>
    <definedName name="Alloc_Tbl">'[5]Functional Unbundling'!#REF!</definedName>
    <definedName name="applicable_tariff">#REF!</definedName>
    <definedName name="Application">#REF!</definedName>
    <definedName name="AvgAvoidCost_E">'[6]General Inputs'!#REF!</definedName>
    <definedName name="AvgAvoidCost_G">'[6]General Inputs'!#REF!</definedName>
    <definedName name="AvgComRate_G">'[6]General Inputs'!#REF!</definedName>
    <definedName name="AvgResRate_G">'[6]General Inputs'!#REF!</definedName>
    <definedName name="BaseYear">'[7]General Inputs'!$B$3</definedName>
    <definedName name="BASEYR">#REF!</definedName>
    <definedName name="Bob" localSheetId="0">#REF!</definedName>
    <definedName name="Bob">#REF!</definedName>
    <definedName name="BOC">#REF!</definedName>
    <definedName name="BT">#REF!</definedName>
    <definedName name="building_codes" localSheetId="0">'[8]BenCost Input Summary'!#REF!</definedName>
    <definedName name="building_codes">'[9]BenCost Input Summary'!#REF!</definedName>
    <definedName name="building_codes_measures" localSheetId="0">'[8]BenCost Input Summary'!#REF!</definedName>
    <definedName name="building_codes_measures">'[9]BenCost Input Summary'!#REF!</definedName>
    <definedName name="building_tuneup" localSheetId="0">'[8]BenCost Input Summary'!#REF!</definedName>
    <definedName name="building_tuneup">'[9]BenCost Input Summary'!#REF!</definedName>
    <definedName name="Bus_PeakLineLosses">'[10]PY9 General Inputs'!$B$7</definedName>
    <definedName name="C_BuydownRate">4</definedName>
    <definedName name="C_DecreaseLoan">1</definedName>
    <definedName name="C_IRR">1</definedName>
    <definedName name="C_KeepIt">3</definedName>
    <definedName name="C_No">2</definedName>
    <definedName name="C_PayOffFaster">2</definedName>
    <definedName name="Cancap">#REF!</definedName>
    <definedName name="Casement">#REF!</definedName>
    <definedName name="CI_BC" localSheetId="0">'[8]BenCost Input Summary'!#REF!</definedName>
    <definedName name="CI_BC">'[9]BenCost Input Summary'!#REF!</definedName>
    <definedName name="ci_bc_total" localSheetId="0">'[8]BenCost Input Summary'!#REF!</definedName>
    <definedName name="ci_bc_total">'[9]BenCost Input Summary'!#REF!</definedName>
    <definedName name="CI_Custom" localSheetId="0">'[8]BenCost Input Summary'!#REF!</definedName>
    <definedName name="CI_Custom">'[9]BenCost Input Summary'!#REF!</definedName>
    <definedName name="ci_custom_measures" localSheetId="0">'[8]BenCost Input Summary'!#REF!</definedName>
    <definedName name="ci_custom_measures">'[9]BenCost Input Summary'!#REF!</definedName>
    <definedName name="ci_custom_total" localSheetId="0">'[8]BenCost Input Summary'!#REF!</definedName>
    <definedName name="ci_custom_total">'[9]BenCost Input Summary'!#REF!</definedName>
    <definedName name="CI_NC" localSheetId="0">'[8]BenCost Input Summary'!#REF!</definedName>
    <definedName name="CI_NC">'[9]BenCost Input Summary'!#REF!</definedName>
    <definedName name="ci_nc_total" localSheetId="0">'[8]BenCost Input Summary'!#REF!</definedName>
    <definedName name="ci_nc_total">'[9]BenCost Input Summary'!#REF!</definedName>
    <definedName name="CI_RC" localSheetId="0">'[8]BenCost Input Summary'!#REF!</definedName>
    <definedName name="CI_RC">'[9]BenCost Input Summary'!#REF!</definedName>
    <definedName name="CI_RC_Measures" localSheetId="0">'[8]BenCost Input Summary'!#REF!</definedName>
    <definedName name="CI_RC_Measures">'[9]BenCost Input Summary'!#REF!</definedName>
    <definedName name="ci_rc_total" localSheetId="0">'[8]BenCost Input Summary'!#REF!</definedName>
    <definedName name="ci_rc_total">'[9]BenCost Input Summary'!#REF!</definedName>
    <definedName name="Cnfg_ScrnToolbar">[11]Config!#REF!</definedName>
    <definedName name="Coincidence">'[12]Gen Inputs'!$B$24</definedName>
    <definedName name="Coincidence_Summer">'[12]AEG Bencost Pricing Inputs'!#REF!</definedName>
    <definedName name="Coincidence_Winter">'[12]AEG Bencost Pricing Inputs'!#REF!</definedName>
    <definedName name="commodity_cost">'[13]GENERAL INPUTS'!$B$17</definedName>
    <definedName name="Commodity_Cost_annual">'[12]Gen Inputs'!#REF!</definedName>
    <definedName name="Commodity_Cost_summer">'[12]Gen Inputs'!#REF!</definedName>
    <definedName name="Commodity_Cost_winter">'[12]Gen Inputs'!#REF!</definedName>
    <definedName name="company_name">#REF!</definedName>
    <definedName name="CompCustomRetro">'[12]AEG Bencost Pricing Inputs'!$D$48</definedName>
    <definedName name="CoolHomes">#REF!</definedName>
    <definedName name="CT">#REF!</definedName>
    <definedName name="Currency">'[14]Screening Info'!$F$18</definedName>
    <definedName name="customer_sector">#REF!</definedName>
    <definedName name="CustomerRateCode">'[12]AEG Bencost Pricing Inputs'!$D$114</definedName>
    <definedName name="CustomNew">#REF!</definedName>
    <definedName name="CustomRetrofit">#REF!</definedName>
    <definedName name="demand_cost">'[13]GENERAL INPUTS'!$B$19</definedName>
    <definedName name="Demand_NTG">'[12]Gen Inputs'!$B$29</definedName>
    <definedName name="DemandUnits">'[14]Screening Info'!$L$13</definedName>
    <definedName name="DHWFuel">#REF!</definedName>
    <definedName name="discount_rate">'[15]General Inputs'!$C$5</definedName>
    <definedName name="DiscountRate">'[16]PY9 General Inputs'!$B$3</definedName>
    <definedName name="DiscountRate_NorthShore">'[17]General Inputs'!$C$11</definedName>
    <definedName name="DiscountRate_Peoples">'[17]General Inputs'!$B$11</definedName>
    <definedName name="DiscountRatePCT">'[7]General Inputs'!$B$9</definedName>
    <definedName name="DiscountRateRIM">'[7]General Inputs'!$B$10</definedName>
    <definedName name="DiscountRateSCT">'[7]General Inputs'!$B$8</definedName>
    <definedName name="DiscountRateTRC">'[7]General Inputs'!$B$6</definedName>
    <definedName name="DiscountRateUCT">'[7]General Inputs'!$B$7</definedName>
    <definedName name="E_Commodity_Cost_annual">'[18]E-General Inputs'!$B$20</definedName>
    <definedName name="E_Commodity_Cost_summer">#REF!</definedName>
    <definedName name="E_Commodity_Cost_winter">#REF!</definedName>
    <definedName name="E_Demand_Cost">'[18]E-General Inputs'!$B$25</definedName>
    <definedName name="E_Environmental_Damage_Factor">'[18]E-General Inputs'!$B$32</definedName>
    <definedName name="E_Escalation_Rate">'[18]E-General Inputs'!$C$18</definedName>
    <definedName name="E_General_Input_Data_Year">'[18]E-General Inputs'!$B$41</definedName>
    <definedName name="E_Line_Losses">#REF!</definedName>
    <definedName name="E_Participant_Discount_Rate">'[18]E-General Inputs'!$B$35</definedName>
    <definedName name="E_Project_Analysis_Year_1">'[18]E-General Inputs'!$B$43</definedName>
    <definedName name="E_Retail_Rate_commercial">#REF!</definedName>
    <definedName name="E_Retail_Rate_residential">'[18]E-General Inputs'!$B$11</definedName>
    <definedName name="E_Social_Discount_Rate">'[18]E-General Inputs'!$B$39</definedName>
    <definedName name="E_Utility_Discount_Rate">'[18]E-General Inputs'!$B$37</definedName>
    <definedName name="E_Variable_O_M">'[18]E-General Inputs'!$B$29</definedName>
    <definedName name="ebdebtratio">'[19]Electric Factors'!$G$43</definedName>
    <definedName name="ElecDualList">'[20]Inputs and Calculations'!$D$391:$D$455</definedName>
    <definedName name="ElecElecList">'[20]Inputs and Calculations'!$D$206:$D$386</definedName>
    <definedName name="ElecIncentPivotTbl" localSheetId="0">#REF!</definedName>
    <definedName name="ElecIncentPivotTbl">#REF!</definedName>
    <definedName name="Electric_Commodity_Cost">#REF!</definedName>
    <definedName name="Electric_Demand_Cost">#REF!</definedName>
    <definedName name="Electric_Line_Loss">'[17]General Inputs'!$B$5</definedName>
    <definedName name="Electric_NonRes_Rate">'[17]General Inputs'!$B$20</definedName>
    <definedName name="Electric_Res_Rate">'[17]General Inputs'!$B$19</definedName>
    <definedName name="ENERGY_LineLoss">'[21]General Inputs'!$C$6</definedName>
    <definedName name="Energy_NTG">'[12]Gen Inputs'!$B$28</definedName>
    <definedName name="EnergyLineLoss">'[7]General Inputs'!$B$12</definedName>
    <definedName name="EnergyUnits">'[14]Screening Info'!$L$12</definedName>
    <definedName name="Environmental_Damage_Factor">'[12]Gen Inputs'!#REF!</definedName>
    <definedName name="Environmental_Electric">'[17]General Inputs'!$B$23</definedName>
    <definedName name="Environmental_Gas">'[17]General Inputs'!$B$24</definedName>
    <definedName name="erevchg">'[22]Revenue Requirements'!$E$22</definedName>
    <definedName name="ERORB">'[23]WACC &amp; IT'!$I$25</definedName>
    <definedName name="escalation_rate">'[13]GENERAL INPUTS'!$D$11</definedName>
    <definedName name="ESourceBTU_kWh">'[24]General Inputs'!$E$26</definedName>
    <definedName name="ESysLoss">'[24]General Inputs'!$E$24</definedName>
    <definedName name="EWGHTDEBT">'[23]WACC &amp; IT'!$I$21</definedName>
    <definedName name="Ex_Ante_kW" localSheetId="0">#REF!</definedName>
    <definedName name="Ex_Ante_kW">#REF!</definedName>
    <definedName name="Ex_ante_kWh" localSheetId="0">#REF!</definedName>
    <definedName name="Ex_ante_kWh">#REF!</definedName>
    <definedName name="Fan">#REF!</definedName>
    <definedName name="FedTax">'[23]WACC &amp; IT'!#REF!</definedName>
    <definedName name="first_year">#REF!</definedName>
    <definedName name="Fossil">#REF!</definedName>
    <definedName name="G_Commodity_Cost_annual">'[25]G-General Inputs'!$B$20</definedName>
    <definedName name="G_Commodity_Cost_summer">#REF!</definedName>
    <definedName name="G_Commodity_Cost_winter">#REF!</definedName>
    <definedName name="G_Demand_Cost">'[25]G-General Inputs'!$B$25</definedName>
    <definedName name="G_Environmental_Damage_Factor">'[25]G-General Inputs'!$B$32</definedName>
    <definedName name="G_Escalation_Rate">'[25]G-General Inputs'!$C$18</definedName>
    <definedName name="G_General_Input_Data_Year">'[25]G-General Inputs'!$B$41</definedName>
    <definedName name="G_Line_Losses">#REF!</definedName>
    <definedName name="G_Participant_Discount_Rate">'[25]G-General Inputs'!$B$35</definedName>
    <definedName name="G_Peak_Demand_Reduction_Factor">'[25]G-General Inputs'!$B$27</definedName>
    <definedName name="G_Project_Analysis_Year_1">'[25]G-General Inputs'!$B$43</definedName>
    <definedName name="G_Retail_Rate_commercial">'[25]G-General Inputs'!$B$12</definedName>
    <definedName name="G_Retail_Rate_residential">'[25]G-General Inputs'!$B$11</definedName>
    <definedName name="G_Social_Discount_Rate">'[25]G-General Inputs'!$B$39</definedName>
    <definedName name="G_Utility_Discount_Rate">'[25]G-General Inputs'!$B$37</definedName>
    <definedName name="G_Variable_O_M">'[25]G-General Inputs'!$B$29</definedName>
    <definedName name="gas_damage_escalation">'[13]GENERAL INPUTS'!$D$29</definedName>
    <definedName name="gas_environmental_damage">'[13]GENERAL INPUTS'!$B$29</definedName>
    <definedName name="Gas_Losses">'[7]General Inputs'!$B$16</definedName>
    <definedName name="GasDualList">'[20]Inputs and Calculations'!$D$530:$D$601</definedName>
    <definedName name="GasGasList">'[20]Inputs and Calculations'!$D$460:$D$525</definedName>
    <definedName name="General_Input_Data_Year">'[13]GENERAL INPUTS'!$B$40</definedName>
    <definedName name="GeneralInputs">'[26]General Inputs'!#REF!</definedName>
    <definedName name="GenEscRate">'[6]General Inputs'!$B$7</definedName>
    <definedName name="george" localSheetId="0">#REF!</definedName>
    <definedName name="george">#REF!</definedName>
    <definedName name="GSysLoss">'[24]General Inputs'!$E$25</definedName>
    <definedName name="Guidelines">#REF!</definedName>
    <definedName name="harry" localSheetId="0">#REF!</definedName>
    <definedName name="harry">#REF!</definedName>
    <definedName name="Incentive">#REF!</definedName>
    <definedName name="IncrCost">#REF!</definedName>
    <definedName name="Inflate">'[12]AEG Bencost Pricing Inputs'!$F$129</definedName>
    <definedName name="Inflation">#REF!</definedName>
    <definedName name="Inflation_Rate">'[21]General Inputs'!$C$4</definedName>
    <definedName name="jj">#REF!</definedName>
    <definedName name="kW_AnnualSavings">#REF!</definedName>
    <definedName name="kWh_AnnualSavings">#REF!</definedName>
    <definedName name="Lighting">#REF!</definedName>
    <definedName name="Line_Losses">'[12]Gen Inputs'!$B$20</definedName>
    <definedName name="LIPA_EDGE_inccost">'[12]Gen Inputs'!#REF!</definedName>
    <definedName name="LIPAEDGE_kWSavings">'[12]Gen Inputs'!#REF!</definedName>
    <definedName name="Load_Shapes">'[27]Load Shapes'!$A$2:$A$134</definedName>
    <definedName name="LoadShape">'[12]Load Profile'!$D$14,'[12]Load Profile'!$F$14,'[12]Load Profile'!$D$17</definedName>
    <definedName name="Loadshape_Summer_Intermediate">'[12]AEG Bencost Pricing Inputs'!#REF!</definedName>
    <definedName name="Loadshape_Summer_Off_PeaK">'[12]AEG Bencost Pricing Inputs'!#REF!</definedName>
    <definedName name="Loadshape_Summer_On_Peak">'[12]AEG Bencost Pricing Inputs'!#REF!</definedName>
    <definedName name="Loadshape_Winter_Intermediate">'[12]AEG Bencost Pricing Inputs'!#REF!</definedName>
    <definedName name="Loadshape_Winter_Off_Peak">'[12]AEG Bencost Pricing Inputs'!#REF!</definedName>
    <definedName name="LoadshapeNames">[28]Loadshapes!$B$4:$B$137</definedName>
    <definedName name="LoadShapes">[12]LoadShapes!$B$9:$CX$43</definedName>
    <definedName name="lookup_building_codes" localSheetId="0">'[8]BenCost Input Summary'!#REF!</definedName>
    <definedName name="lookup_building_codes">'[9]BenCost Input Summary'!#REF!</definedName>
    <definedName name="lookup_buliding_tuneup" localSheetId="0">'[8]BenCost Input Summary'!#REF!</definedName>
    <definedName name="lookup_buliding_tuneup">'[9]BenCost Input Summary'!#REF!</definedName>
    <definedName name="Lookup_CI_RC" localSheetId="0">'[8]BenCost Input Summary'!#REF!</definedName>
    <definedName name="Lookup_CI_RC">'[9]BenCost Input Summary'!#REF!</definedName>
    <definedName name="lookup_process_tuneup" localSheetId="0">'[8]BenCost Input Summary'!#REF!</definedName>
    <definedName name="lookup_process_tuneup">'[9]BenCost Input Summary'!#REF!</definedName>
    <definedName name="Lookup_Table">#REF!</definedName>
    <definedName name="LowIncome">#REF!</definedName>
    <definedName name="LowIncomeNewHome">#REF!</definedName>
    <definedName name="LU_facilitytype">[29]HOO!$A$2:$C$17</definedName>
    <definedName name="Measure_Life">#REF!</definedName>
    <definedName name="measure_list">#REF!</definedName>
    <definedName name="Measures" localSheetId="0">#REF!</definedName>
    <definedName name="Measures">#REF!</definedName>
    <definedName name="MeasureType">#REF!</definedName>
    <definedName name="Million">1000000</definedName>
    <definedName name="MotorHP">#REF!</definedName>
    <definedName name="N" localSheetId="0">#REF!</definedName>
    <definedName name="N">#REF!</definedName>
    <definedName name="NEBS">'[21]General Inputs'!$C$9</definedName>
    <definedName name="NewHome">#REF!</definedName>
    <definedName name="NG_AllClasses_RetailRate">#REF!</definedName>
    <definedName name="NG_Com_RetailRate">#REF!</definedName>
    <definedName name="NG_Res_RetailRate">#REF!</definedName>
    <definedName name="non_gas_damage_escalation">'[13]GENERAL INPUTS'!$D$31</definedName>
    <definedName name="non_gas_escalation">'[13]GENERAL INPUTS'!$D$14</definedName>
    <definedName name="Non_Gas_Fuel_Cost">'[13]GENERAL INPUTS'!$B$25</definedName>
    <definedName name="Non_Gas_Fuel_Environmental_Damage_Factor">'[13]GENERAL INPUTS'!$B$31</definedName>
    <definedName name="Non_Gas_Fuel_Loss_Factor">'[13]GENERAL INPUTS'!$B$27</definedName>
    <definedName name="Non_Gas_Fuel_Retail_Rate">'[13]GENERAL INPUTS'!$B$14</definedName>
    <definedName name="NorthShore_LineLoss">'[17]General Inputs'!$C$12</definedName>
    <definedName name="NorthShore_NonRes_Rate">'[17]General Inputs'!$C$16</definedName>
    <definedName name="NorthShore_Res_Rate">'[17]General Inputs'!$C$15</definedName>
    <definedName name="NPV_BC_results">#REF!</definedName>
    <definedName name="NTG_CH">#REF!</definedName>
    <definedName name="NTG_Energy">#REF!</definedName>
    <definedName name="OM_Escalation">'[12]Gen Inputs'!$C$13</definedName>
    <definedName name="Oriface">#REF!</definedName>
    <definedName name="P">"P"</definedName>
    <definedName name="PAdmDR">'[24]General Inputs'!$D$35</definedName>
    <definedName name="PartDR">'[6]General Inputs'!#REF!</definedName>
    <definedName name="participant_discount_comm">'[13]GENERAL INPUTS'!$B$34</definedName>
    <definedName name="Participant_Discount_Rate">'[12]Gen Inputs'!$B$15</definedName>
    <definedName name="participant_discount_res">'[13]GENERAL INPUTS'!$B$33</definedName>
    <definedName name="Peak">'[12]Gen Inputs'!$B$21</definedName>
    <definedName name="Peak_Line_Loss">'[17]General Inputs'!#REF!</definedName>
    <definedName name="PEAK_LineLoss">'[21]General Inputs'!$C$7</definedName>
    <definedName name="peak_reduction_factor">'[13]GENERAL INPUTS'!$B$21</definedName>
    <definedName name="PeakLineLoss">'[7]General Inputs'!$B$14</definedName>
    <definedName name="Peoples_LineLoss">'[17]General Inputs'!$B$12</definedName>
    <definedName name="Peoples_NonRes_Rate">'[17]General Inputs'!$B$16</definedName>
    <definedName name="Peoples_Res_Rate">'[17]General Inputs'!$B$15</definedName>
    <definedName name="_xlnm.Print_Area" localSheetId="1">'Measure-Level Adj Gas'!$C$1:$BE$227</definedName>
    <definedName name="_xlnm.Print_Area" localSheetId="0">'Program-Level Adj Gas'!$C$1:$V$22</definedName>
    <definedName name="_xlnm.Print_Titles" localSheetId="1">'Measure-Level Adj Gas'!$C:$D,'Measure-Level Adj Gas'!$1:$7</definedName>
    <definedName name="_xlnm.Print_Titles" localSheetId="0">'Program-Level Adj Gas'!$C:$C</definedName>
    <definedName name="process_tuneup" localSheetId="0">'[8]BenCost Input Summary'!#REF!</definedName>
    <definedName name="process_tuneup">'[9]BenCost Input Summary'!#REF!</definedName>
    <definedName name="Program_Area" localSheetId="0">#REF!</definedName>
    <definedName name="Program_Area">#REF!</definedName>
    <definedName name="program_name">#REF!</definedName>
    <definedName name="program_type">#REF!</definedName>
    <definedName name="ProgramCodes">'[28]Program Data'!$B$13:$B$42</definedName>
    <definedName name="Project_Analysis_Year_1">'[13]GENERAL INPUTS'!$B$42</definedName>
    <definedName name="Project_Analysis_Year_2">'[13]GENERAL INPUTS'!$B$43</definedName>
    <definedName name="Project_Analysis_Year_3">'[13]GENERAL INPUTS'!$B$44</definedName>
    <definedName name="Project_OandM">#REF!</definedName>
    <definedName name="rate_code">[12]References!$A$30:$A$37</definedName>
    <definedName name="rate_codes">[12]References!$A$30:$E$37</definedName>
    <definedName name="RefCap">#REF!</definedName>
    <definedName name="RefDoor">#REF!</definedName>
    <definedName name="Refrigerator">#REF!</definedName>
    <definedName name="ReplOpEERexist">'[30]Sample Database'!#REF!</definedName>
    <definedName name="Retail_Rate_AllClasses">#REF!</definedName>
    <definedName name="retail_rate_commercial">'[13]GENERAL INPUTS'!$B$12</definedName>
    <definedName name="retail_rate_residential">'[13]GENERAL INPUTS'!$B$11</definedName>
    <definedName name="RetrofitData">#REF!</definedName>
    <definedName name="ReverseCycle">#REF!</definedName>
    <definedName name="RinseBT">#REF!</definedName>
    <definedName name="RPayDR">'[6]General Inputs'!#REF!</definedName>
    <definedName name="saraaksdf" hidden="1">{"Schedule 1",#N/A,FALSE,"Riders";"Schedule 2",#N/A,FALSE,"Riders";"Schedule 3",#N/A,FALSE,"Capital Structures";"Electric Rate Base",#N/A,FALSE,"Electric";"Electric Earnings",#N/A,FALSE,"Electric";"Schedule 7",#N/A,FALSE,"Gas";"Schedule 8",#N/A,FALSE,"Gas";"Schedule 10",#N/A,FALSE,"Capital Structures";"Schedule 11",#N/A,FALSE,"Capital Structures";"Schedule 23",#N/A,FALSE,"CWC";"Schedule 47",#N/A,FALSE,"Electric";"Schedule 48",#N/A,FALSE,"Electric"}</definedName>
    <definedName name="Setb">#REF!</definedName>
    <definedName name="Shifts">#REF!</definedName>
    <definedName name="SocDR">'[6]General Inputs'!#REF!</definedName>
    <definedName name="Social_Discount_Rate">'[12]Gen Inputs'!$B$17</definedName>
    <definedName name="societal_discount">'[13]GENERAL INPUTS'!$B$38</definedName>
    <definedName name="Standard">#REF!</definedName>
    <definedName name="StateTax">'[23]WACC &amp; IT'!#REF!</definedName>
    <definedName name="Summer">'[12]Gen Inputs'!$B$25</definedName>
    <definedName name="Summer_Intermediate">'[12]AEG Bencost Pricing Inputs'!#REF!</definedName>
    <definedName name="Summer_Off_PeaK">'[12]AEG Bencost Pricing Inputs'!#REF!</definedName>
    <definedName name="Summer_On_Peak">'[12]AEG Bencost Pricing Inputs'!#REF!</definedName>
    <definedName name="t">#REF!</definedName>
    <definedName name="Test_ante">#REF!</definedName>
    <definedName name="testgeorge">#REF!</definedName>
    <definedName name="testharry">#REF!</definedName>
    <definedName name="testincremental">#REF!</definedName>
    <definedName name="testmeasures">#REF!</definedName>
    <definedName name="TestPivot">#REF!</definedName>
    <definedName name="testprogram">#REF!</definedName>
    <definedName name="Thousand">1000</definedName>
    <definedName name="Total_Incremental_Cost" localSheetId="0">#REF!</definedName>
    <definedName name="Total_Incremental_Cost">#REF!</definedName>
    <definedName name="TRCNomDR">'[6]General Inputs'!$B$8</definedName>
    <definedName name="UDR">'[12]AEG Bencost Pricing Inputs'!$F$134</definedName>
    <definedName name="utility_discount">'[13]GENERAL INPUTS'!$B$36</definedName>
    <definedName name="Utility_Discount_Rate">'[12]Gen Inputs'!$B$16</definedName>
    <definedName name="Variable_O_M">'[12]Gen Inputs'!$B$12</definedName>
    <definedName name="variable_OM">'[13]GENERAL INPUTS'!$B$23</definedName>
    <definedName name="Vending">#REF!</definedName>
    <definedName name="VFDBT">#REF!</definedName>
    <definedName name="VFDControls">#REF!</definedName>
    <definedName name="Water_Losses">'[7]General Inputs'!$B$17</definedName>
    <definedName name="Winter">'[12]Gen Inputs'!$B$26</definedName>
    <definedName name="Winter_Intermediate">'[12]AEG Bencost Pricing Inputs'!#REF!</definedName>
    <definedName name="Winter_Off_Peak">'[12]AEG Bencost Pricing Inputs'!#REF!</definedName>
    <definedName name="wrn.COST._.ALLOC._.STUDY._.1997._.CLFP." hidden="1">{#N/A,#N/A,TRUE,"CUSTOMER INFORMATION";#N/A,#N/A,TRUE,"ALLOCATION FACTOR";#N/A,#N/A,TRUE,"GROSS DISTRIBUTION PLANT";#N/A,#N/A,TRUE,"GROSS CUSTOMER PLANT";#N/A,#N/A,TRUE,"PLANT ALLOCATION SUMMARY";#N/A,#N/A,TRUE,"EXPENSE DISTRIBUTION O&amp;M";#N/A,#N/A,TRUE,"EXPENSE CUST OP AND A&amp;G";#N/A,#N/A,TRUE,"EXPENSE DEPR AND TAXES";#N/A,#N/A,TRUE,"EXPENSE OPER - TRANSPORT";#N/A,#N/A,TRUE,"FED INCOME TAX DEDUCT";#N/A,#N/A,TRUE,"FED INCOME TAX CALC";#N/A,#N/A,TRUE,"CASH WORKING CAPITAL";#N/A,#N/A,TRUE,"RATE BASE ALLOCATION";#N/A,#N/A,TRUE,"NET EARNINGS &amp; ROR";#N/A,#N/A,TRUE,"EARN_REV_FRANCHISE_CWC CHANGES";#N/A,#N/A,TRUE,"EXPENSE DEPR AND TAXES (2)";#N/A,#N/A,TRUE,"EXPENSE OPER - TRANSPORT (2)";#N/A,#N/A,TRUE,"FED INCOME TAX DEDUCT (2)";#N/A,#N/A,TRUE,"FED INCOME TAX CALC (2)";#N/A,#N/A,TRUE,"CASH WORKING CAPITAL (2)";#N/A,#N/A,TRUE,"RATE BASE ALLOCATION (2)";#N/A,#N/A,TRUE,"NET EARNINGS &amp; ROR (2)";#N/A,#N/A,TRUE,"PROPOSED INCREASES &amp; ROR";#N/A,#N/A,TRUE,"PROPOSED INCREASES &amp; ROR (2)"}</definedName>
    <definedName name="wrn.DATA._.INPUTS." hidden="1">{#N/A,#N/A,TRUE,"DATA INPUTS"}</definedName>
    <definedName name="wrn.Other._.Schedules." hidden="1">{"Schedule 1",#N/A,FALSE,"Riders";"Schedule 2",#N/A,FALSE,"Riders";"Schedule 3",#N/A,FALSE,"Capital Structures";"Electric Rate Base",#N/A,FALSE,"Electric";"Electric Earnings",#N/A,FALSE,"Electric";"Schedule 7",#N/A,FALSE,"Gas";"Schedule 8",#N/A,FALSE,"Gas";"Schedule 10",#N/A,FALSE,"Capital Structures";"Schedule 11",#N/A,FALSE,"Capital Structures";"Schedule 23",#N/A,FALSE,"CWC";"Schedule 47",#N/A,FALSE,"Electric";"Schedule 48",#N/A,FALSE,"Electric"}</definedName>
    <definedName name="wrn.RAK1." hidden="1">{"RAK-1, Schedule 1",#N/A,FALSE,"Electric";"RAK-1, Schedule 2",#N/A,FALSE,"Electric";"RAK-1, Schedule 4",#N/A,FALSE,"Electric"}</definedName>
    <definedName name="wrn.RAK2." hidden="1">{"RAK-2, Schedule 1A",#N/A,FALSE,"Electric";"RAK-2, Schedule 1B",#N/A,FALSE,"Electric";"RAK-2, Schedule 1C",#N/A,FALSE,"Electric";"RAK-2, Schedule 1D",#N/A,FALSE,"Electric";"RAK-2, Schedule 2A",#N/A,FALSE,"Electric";"RAK-2, Schedule 2B",#N/A,FALSE,"Electric";"RAK-2, Schedule 2C",#N/A,FALSE,"Electric";"RAK-2, Schedule 2D",#N/A,FALSE,"Electric";"RAK-2, Schedule 3A",#N/A,FALSE,"Electric";"RAK-2, Schedule 3B",#N/A,FALSE,"Electric";"RAK-2, Schedule 3C",#N/A,FALSE,"Electric";"RAK-2, Schedule 3D",#N/A,FALSE,"Electric";"RAK-2, Schedule 4A",#N/A,FALSE,"Electric";"RAK-2, Schedule 4B",#N/A,FALSE,"Electric";"RAK-2, Schedule 4C",#N/A,FALSE,"Electric";"RAK-2, Schedule 4D",#N/A,FALSE,"Electric"}</definedName>
    <definedName name="wrn.RevReq." hidden="1">{#N/A,#N/A,FALSE,"Revenue Requirements";#N/A,#N/A,FALSE,"Capital Structure";#N/A,#N/A,FALSE,"Cost of Debt";#N/A,#N/A,FALSE,"Electric";#N/A,#N/A,FALSE,"Gas";#N/A,#N/A,FALSE,"CWC";#N/A,#N/A,FALSE,"Income Taxes"}</definedName>
    <definedName name="wrn.Schedule._.4." hidden="1">{"ERB1",#N/A,FALSE,"Electric";"ERB2",#N/A,FALSE,"Electric";"ERB3",#N/A,FALSE,"Electric";"ERB4",#N/A,FALSE,"Electric";"ERB5",#N/A,FALSE,"Electric"}</definedName>
    <definedName name="wrn.Schedule._.5." hidden="1">{"EE1",#N/A,FALSE,"Electric";"EE2",#N/A,FALSE,"Electric";"EE3",#N/A,FALSE,"Electric";"EE4",#N/A,FALSE,"Electric";"EE5",#N/A,FALSE,"Electric"}</definedName>
    <definedName name="y">#REF!</definedName>
    <definedName name="ZoneCodes">'[14]Program Data'!$B$46:$B$60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V9" i="2" l="1"/>
  <c r="W9" i="2"/>
  <c r="AE9" i="2"/>
  <c r="AF9" i="2" s="1"/>
  <c r="AK9" i="2"/>
  <c r="AL9" i="2"/>
  <c r="AV9" i="2"/>
  <c r="AY9" i="2"/>
  <c r="AZ9" i="2"/>
  <c r="AQ10" i="2"/>
  <c r="V10" i="2"/>
  <c r="W10" i="2"/>
  <c r="X10" i="2"/>
  <c r="AE10" i="2"/>
  <c r="AF10" i="2" s="1"/>
  <c r="AK10" i="2"/>
  <c r="AV10" i="2"/>
  <c r="AY10" i="2"/>
  <c r="V11" i="2"/>
  <c r="AQ11" i="2"/>
  <c r="W11" i="2"/>
  <c r="X11" i="2"/>
  <c r="AE11" i="2"/>
  <c r="AF11" i="2" s="1"/>
  <c r="AK11" i="2"/>
  <c r="AL11" i="2"/>
  <c r="AV11" i="2"/>
  <c r="AY11" i="2"/>
  <c r="AZ11" i="2"/>
  <c r="AQ12" i="2"/>
  <c r="V12" i="2"/>
  <c r="W12" i="2"/>
  <c r="X12" i="2"/>
  <c r="AE12" i="2"/>
  <c r="AK12" i="2"/>
  <c r="AZ12" i="2" s="1"/>
  <c r="AV12" i="2"/>
  <c r="AQ13" i="2"/>
  <c r="V13" i="2"/>
  <c r="W13" i="2"/>
  <c r="X13" i="2"/>
  <c r="AE13" i="2"/>
  <c r="AK13" i="2"/>
  <c r="AZ13" i="2" s="1"/>
  <c r="AL13" i="2"/>
  <c r="AV13" i="2"/>
  <c r="AE14" i="2"/>
  <c r="AF14" i="2" s="1"/>
  <c r="AQ14" i="2"/>
  <c r="V14" i="2"/>
  <c r="W14" i="2"/>
  <c r="X14" i="2"/>
  <c r="AK14" i="2"/>
  <c r="AV14" i="2"/>
  <c r="AY14" i="2"/>
  <c r="AQ15" i="2"/>
  <c r="V15" i="2"/>
  <c r="W15" i="2"/>
  <c r="X15" i="2"/>
  <c r="AE15" i="2"/>
  <c r="AF15" i="2" s="1"/>
  <c r="AK15" i="2"/>
  <c r="AZ15" i="2" s="1"/>
  <c r="AL15" i="2"/>
  <c r="AV15" i="2"/>
  <c r="W16" i="2"/>
  <c r="V16" i="2"/>
  <c r="AE16" i="2"/>
  <c r="AV16" i="2"/>
  <c r="V17" i="2"/>
  <c r="W17" i="2"/>
  <c r="AE17" i="2"/>
  <c r="AQ17" i="2"/>
  <c r="X17" i="2"/>
  <c r="AV17" i="2"/>
  <c r="W18" i="2"/>
  <c r="AE18" i="2"/>
  <c r="AF18" i="2" s="1"/>
  <c r="AQ18" i="2"/>
  <c r="V18" i="2"/>
  <c r="X18" i="2"/>
  <c r="AV18" i="2"/>
  <c r="AY18" i="2"/>
  <c r="V19" i="2"/>
  <c r="W19" i="2"/>
  <c r="AQ19" i="2"/>
  <c r="AE19" i="2"/>
  <c r="AV19" i="2"/>
  <c r="V20" i="2"/>
  <c r="W20" i="2"/>
  <c r="AE20" i="2"/>
  <c r="AQ20" i="2"/>
  <c r="X20" i="2"/>
  <c r="AV20" i="2"/>
  <c r="V21" i="2"/>
  <c r="W21" i="2"/>
  <c r="AQ21" i="2"/>
  <c r="X21" i="2"/>
  <c r="AE21" i="2"/>
  <c r="AY21" i="2" s="1"/>
  <c r="AV21" i="2"/>
  <c r="V22" i="2"/>
  <c r="W22" i="2"/>
  <c r="AE22" i="2"/>
  <c r="AV22" i="2"/>
  <c r="V23" i="2"/>
  <c r="W23" i="2"/>
  <c r="AQ23" i="2"/>
  <c r="AE23" i="2"/>
  <c r="AV23" i="2"/>
  <c r="BB24" i="2"/>
  <c r="W24" i="2"/>
  <c r="X24" i="2"/>
  <c r="V24" i="2"/>
  <c r="Y24" i="2"/>
  <c r="AE24" i="2"/>
  <c r="AQ24" i="2"/>
  <c r="AV24" i="2"/>
  <c r="AW24" i="2"/>
  <c r="AX24" i="2" s="1"/>
  <c r="AW25" i="2"/>
  <c r="BB25" i="2" s="1"/>
  <c r="V25" i="2"/>
  <c r="AE25" i="2"/>
  <c r="AF25" i="2" s="1"/>
  <c r="AV25" i="2"/>
  <c r="AY25" i="2"/>
  <c r="AE26" i="2"/>
  <c r="Y26" i="2"/>
  <c r="AV26" i="2"/>
  <c r="AE27" i="2"/>
  <c r="Y27" i="2"/>
  <c r="AK27" i="2"/>
  <c r="AV27" i="2"/>
  <c r="AE28" i="2"/>
  <c r="Y28" i="2"/>
  <c r="AV28" i="2"/>
  <c r="AE29" i="2"/>
  <c r="Y29" i="2"/>
  <c r="AK29" i="2"/>
  <c r="AV29" i="2"/>
  <c r="AE30" i="2"/>
  <c r="Y30" i="2"/>
  <c r="AV30" i="2"/>
  <c r="AE31" i="2"/>
  <c r="AY31" i="2" s="1"/>
  <c r="AK31" i="2"/>
  <c r="AV31" i="2"/>
  <c r="AK32" i="2"/>
  <c r="AV32" i="2"/>
  <c r="AK33" i="2"/>
  <c r="AV33" i="2"/>
  <c r="AK34" i="2"/>
  <c r="AV34" i="2"/>
  <c r="V35" i="2"/>
  <c r="W35" i="2"/>
  <c r="Y35" i="2"/>
  <c r="AE35" i="2"/>
  <c r="AF35" i="2" s="1"/>
  <c r="AK35" i="2"/>
  <c r="AV35" i="2"/>
  <c r="Y36" i="2"/>
  <c r="AE36" i="2"/>
  <c r="V36" i="2"/>
  <c r="X36" i="2"/>
  <c r="AQ36" i="2"/>
  <c r="AR36" i="2" s="1"/>
  <c r="AV36" i="2"/>
  <c r="AW36" i="2"/>
  <c r="AX36" i="2" s="1"/>
  <c r="BA36" i="2"/>
  <c r="Y37" i="2"/>
  <c r="AE37" i="2"/>
  <c r="V37" i="2"/>
  <c r="X37" i="2"/>
  <c r="AQ37" i="2"/>
  <c r="AR37" i="2" s="1"/>
  <c r="AV37" i="2"/>
  <c r="AW37" i="2"/>
  <c r="BA37" i="2"/>
  <c r="Y38" i="2"/>
  <c r="AE38" i="2"/>
  <c r="AQ38" i="2"/>
  <c r="V38" i="2"/>
  <c r="X38" i="2"/>
  <c r="AV38" i="2"/>
  <c r="AW38" i="2"/>
  <c r="AX38" i="2" s="1"/>
  <c r="Y39" i="2"/>
  <c r="AE39" i="2"/>
  <c r="V39" i="2"/>
  <c r="X39" i="2"/>
  <c r="AQ39" i="2"/>
  <c r="AR39" i="2" s="1"/>
  <c r="AV39" i="2"/>
  <c r="AW39" i="2"/>
  <c r="BA39" i="2"/>
  <c r="Y40" i="2"/>
  <c r="AE40" i="2"/>
  <c r="AQ40" i="2"/>
  <c r="V40" i="2"/>
  <c r="X40" i="2"/>
  <c r="AV40" i="2"/>
  <c r="AW40" i="2"/>
  <c r="AX40" i="2" s="1"/>
  <c r="Y41" i="2"/>
  <c r="AE41" i="2"/>
  <c r="V41" i="2"/>
  <c r="X41" i="2"/>
  <c r="AQ41" i="2"/>
  <c r="AR41" i="2" s="1"/>
  <c r="AV41" i="2"/>
  <c r="AW41" i="2"/>
  <c r="BA41" i="2"/>
  <c r="Y42" i="2"/>
  <c r="AE42" i="2"/>
  <c r="AQ42" i="2"/>
  <c r="V42" i="2"/>
  <c r="X42" i="2"/>
  <c r="AV42" i="2"/>
  <c r="AW42" i="2"/>
  <c r="AX42" i="2" s="1"/>
  <c r="Y43" i="2"/>
  <c r="AE43" i="2"/>
  <c r="V43" i="2"/>
  <c r="X43" i="2"/>
  <c r="AQ43" i="2"/>
  <c r="AR43" i="2" s="1"/>
  <c r="AV43" i="2"/>
  <c r="AW43" i="2"/>
  <c r="BA43" i="2"/>
  <c r="AK44" i="2"/>
  <c r="AL44" i="2" s="1"/>
  <c r="X44" i="2"/>
  <c r="W44" i="2"/>
  <c r="Y44" i="2"/>
  <c r="AF44" i="2"/>
  <c r="AW44" i="2"/>
  <c r="AX44" i="2" s="1"/>
  <c r="AV44" i="2"/>
  <c r="AY44" i="2"/>
  <c r="BB45" i="2"/>
  <c r="W45" i="2"/>
  <c r="Y45" i="2"/>
  <c r="AF45" i="2"/>
  <c r="AV45" i="2"/>
  <c r="AW45" i="2"/>
  <c r="AX45" i="2" s="1"/>
  <c r="AY45" i="2"/>
  <c r="AK46" i="2"/>
  <c r="X46" i="2"/>
  <c r="W46" i="2"/>
  <c r="Z46" i="2" s="1"/>
  <c r="Y46" i="2"/>
  <c r="AF46" i="2"/>
  <c r="AW46" i="2"/>
  <c r="AX46" i="2" s="1"/>
  <c r="AV46" i="2"/>
  <c r="W47" i="2"/>
  <c r="Y47" i="2"/>
  <c r="AF47" i="2"/>
  <c r="AV47" i="2"/>
  <c r="AW47" i="2"/>
  <c r="AY47" i="2"/>
  <c r="Y48" i="2"/>
  <c r="X48" i="2"/>
  <c r="Z48" i="2" s="1"/>
  <c r="AE48" i="2"/>
  <c r="AF48" i="2" s="1"/>
  <c r="AL48" i="2"/>
  <c r="AQ48" i="2"/>
  <c r="AR48" i="2" s="1"/>
  <c r="AV48" i="2"/>
  <c r="X49" i="2"/>
  <c r="AQ49" i="2"/>
  <c r="Y49" i="2"/>
  <c r="AL49" i="2"/>
  <c r="AV49" i="2"/>
  <c r="AZ49" i="2"/>
  <c r="V50" i="2"/>
  <c r="Y50" i="2"/>
  <c r="AE50" i="2"/>
  <c r="AY50" i="2" s="1"/>
  <c r="AF50" i="2"/>
  <c r="AL50" i="2"/>
  <c r="AV50" i="2"/>
  <c r="AW50" i="2"/>
  <c r="AX50" i="2" s="1"/>
  <c r="X51" i="2"/>
  <c r="V51" i="2"/>
  <c r="Z51" i="2" s="1"/>
  <c r="Y51" i="2"/>
  <c r="AL51" i="2"/>
  <c r="AW51" i="2"/>
  <c r="AX51" i="2" s="1"/>
  <c r="AV51" i="2"/>
  <c r="W52" i="2"/>
  <c r="AK52" i="2"/>
  <c r="AL52" i="2" s="1"/>
  <c r="V52" i="2"/>
  <c r="AE52" i="2"/>
  <c r="AF52" i="2" s="1"/>
  <c r="AR52" i="2"/>
  <c r="AV52" i="2"/>
  <c r="AY52" i="2"/>
  <c r="BA52" i="2"/>
  <c r="V53" i="2"/>
  <c r="Y53" i="2"/>
  <c r="AR53" i="2"/>
  <c r="AW53" i="2"/>
  <c r="AX53" i="2" s="1"/>
  <c r="AV53" i="2"/>
  <c r="W54" i="2"/>
  <c r="AE54" i="2"/>
  <c r="AF54" i="2" s="1"/>
  <c r="AK54" i="2"/>
  <c r="AL54" i="2" s="1"/>
  <c r="V54" i="2"/>
  <c r="Y54" i="2"/>
  <c r="AR54" i="2"/>
  <c r="AV54" i="2"/>
  <c r="AW54" i="2"/>
  <c r="AE55" i="2"/>
  <c r="AF55" i="2" s="1"/>
  <c r="W55" i="2"/>
  <c r="Y55" i="2"/>
  <c r="V55" i="2"/>
  <c r="AR55" i="2"/>
  <c r="AV55" i="2"/>
  <c r="AW55" i="2"/>
  <c r="AY55" i="2"/>
  <c r="BA55" i="2"/>
  <c r="AE56" i="2"/>
  <c r="V56" i="2"/>
  <c r="AQ56" i="2"/>
  <c r="AR56" i="2" s="1"/>
  <c r="AV56" i="2"/>
  <c r="AX56" i="2"/>
  <c r="BB57" i="2"/>
  <c r="W57" i="2"/>
  <c r="AK57" i="2"/>
  <c r="AV57" i="2"/>
  <c r="AX57" i="2"/>
  <c r="V58" i="2"/>
  <c r="X58" i="2"/>
  <c r="AQ58" i="2"/>
  <c r="AR58" i="2"/>
  <c r="AV58" i="2"/>
  <c r="AX58" i="2"/>
  <c r="BB59" i="2"/>
  <c r="AK59" i="2"/>
  <c r="AL59" i="2" s="1"/>
  <c r="AE59" i="2"/>
  <c r="AF59" i="2" s="1"/>
  <c r="V59" i="2"/>
  <c r="W59" i="2"/>
  <c r="AV59" i="2"/>
  <c r="AX59" i="2"/>
  <c r="AQ60" i="2"/>
  <c r="AV60" i="2"/>
  <c r="AY61" i="2"/>
  <c r="Y61" i="2"/>
  <c r="AQ61" i="2"/>
  <c r="BA61" i="2" s="1"/>
  <c r="V61" i="2"/>
  <c r="W61" i="2"/>
  <c r="Z61" i="2" s="1"/>
  <c r="X61" i="2"/>
  <c r="AE61" i="2"/>
  <c r="AF61" i="2" s="1"/>
  <c r="AK61" i="2"/>
  <c r="AL61" i="2" s="1"/>
  <c r="AV61" i="2"/>
  <c r="AW61" i="2"/>
  <c r="AX61" i="2"/>
  <c r="BB61" i="2"/>
  <c r="AY62" i="2"/>
  <c r="Y62" i="2"/>
  <c r="V62" i="2"/>
  <c r="W62" i="2"/>
  <c r="AE62" i="2"/>
  <c r="AF62" i="2" s="1"/>
  <c r="AK62" i="2"/>
  <c r="AL62" i="2" s="1"/>
  <c r="AV62" i="2"/>
  <c r="AW62" i="2"/>
  <c r="AX62" i="2"/>
  <c r="BB62" i="2"/>
  <c r="AY63" i="2"/>
  <c r="Y63" i="2"/>
  <c r="AK63" i="2"/>
  <c r="V63" i="2"/>
  <c r="W63" i="2"/>
  <c r="AE63" i="2"/>
  <c r="AF63" i="2" s="1"/>
  <c r="AV63" i="2"/>
  <c r="AW63" i="2"/>
  <c r="AX63" i="2"/>
  <c r="BB63" i="2"/>
  <c r="Y64" i="2"/>
  <c r="AX64" i="2" s="1"/>
  <c r="AK64" i="2"/>
  <c r="AL64" i="2" s="1"/>
  <c r="V64" i="2"/>
  <c r="W64" i="2"/>
  <c r="AE64" i="2"/>
  <c r="AF64" i="2" s="1"/>
  <c r="AV64" i="2"/>
  <c r="AW64" i="2"/>
  <c r="BB64" i="2"/>
  <c r="Y65" i="2"/>
  <c r="AX65" i="2" s="1"/>
  <c r="V65" i="2"/>
  <c r="W65" i="2"/>
  <c r="AE65" i="2"/>
  <c r="AF65" i="2" s="1"/>
  <c r="AK65" i="2"/>
  <c r="AL65" i="2" s="1"/>
  <c r="AV65" i="2"/>
  <c r="AW65" i="2"/>
  <c r="BB65" i="2"/>
  <c r="AY66" i="2"/>
  <c r="Y66" i="2"/>
  <c r="V66" i="2"/>
  <c r="W66" i="2"/>
  <c r="AE66" i="2"/>
  <c r="AF66" i="2" s="1"/>
  <c r="AK66" i="2"/>
  <c r="AL66" i="2" s="1"/>
  <c r="AV66" i="2"/>
  <c r="AW66" i="2"/>
  <c r="AX66" i="2"/>
  <c r="BB66" i="2"/>
  <c r="AY67" i="2"/>
  <c r="Y67" i="2"/>
  <c r="AK67" i="2"/>
  <c r="V67" i="2"/>
  <c r="W67" i="2"/>
  <c r="AE67" i="2"/>
  <c r="AF67" i="2" s="1"/>
  <c r="AV67" i="2"/>
  <c r="AW67" i="2"/>
  <c r="AX67" i="2"/>
  <c r="BB67" i="2"/>
  <c r="Y68" i="2"/>
  <c r="AX68" i="2" s="1"/>
  <c r="AK68" i="2"/>
  <c r="AL68" i="2" s="1"/>
  <c r="V68" i="2"/>
  <c r="W68" i="2"/>
  <c r="AE68" i="2"/>
  <c r="AF68" i="2" s="1"/>
  <c r="AV68" i="2"/>
  <c r="AW68" i="2"/>
  <c r="BB68" i="2"/>
  <c r="Y69" i="2"/>
  <c r="AX69" i="2" s="1"/>
  <c r="V69" i="2"/>
  <c r="W69" i="2"/>
  <c r="AE69" i="2"/>
  <c r="AF69" i="2" s="1"/>
  <c r="AK69" i="2"/>
  <c r="AL69" i="2" s="1"/>
  <c r="AV69" i="2"/>
  <c r="AW69" i="2"/>
  <c r="BB69" i="2"/>
  <c r="AY70" i="2"/>
  <c r="Y70" i="2"/>
  <c r="V70" i="2"/>
  <c r="W70" i="2"/>
  <c r="AE70" i="2"/>
  <c r="AF70" i="2" s="1"/>
  <c r="AK70" i="2"/>
  <c r="AL70" i="2" s="1"/>
  <c r="AV70" i="2"/>
  <c r="AW70" i="2"/>
  <c r="AX70" i="2"/>
  <c r="BB70" i="2"/>
  <c r="AY71" i="2"/>
  <c r="Y71" i="2"/>
  <c r="AK71" i="2"/>
  <c r="V71" i="2"/>
  <c r="W71" i="2"/>
  <c r="AE71" i="2"/>
  <c r="AF71" i="2" s="1"/>
  <c r="AV71" i="2"/>
  <c r="AW71" i="2"/>
  <c r="AX71" i="2"/>
  <c r="BB71" i="2"/>
  <c r="Y72" i="2"/>
  <c r="AX72" i="2" s="1"/>
  <c r="AK72" i="2"/>
  <c r="AL72" i="2" s="1"/>
  <c r="V72" i="2"/>
  <c r="W72" i="2"/>
  <c r="AE72" i="2"/>
  <c r="AF72" i="2" s="1"/>
  <c r="AV72" i="2"/>
  <c r="AW72" i="2"/>
  <c r="BB72" i="2"/>
  <c r="Y73" i="2"/>
  <c r="AX73" i="2" s="1"/>
  <c r="V73" i="2"/>
  <c r="W73" i="2"/>
  <c r="AE73" i="2"/>
  <c r="AF73" i="2" s="1"/>
  <c r="AK73" i="2"/>
  <c r="AL73" i="2" s="1"/>
  <c r="AV73" i="2"/>
  <c r="AW73" i="2"/>
  <c r="BB73" i="2"/>
  <c r="AY74" i="2"/>
  <c r="Y74" i="2"/>
  <c r="V74" i="2"/>
  <c r="W74" i="2"/>
  <c r="AE74" i="2"/>
  <c r="AF74" i="2" s="1"/>
  <c r="AK74" i="2"/>
  <c r="AL74" i="2" s="1"/>
  <c r="AV74" i="2"/>
  <c r="AW74" i="2"/>
  <c r="AX74" i="2"/>
  <c r="BB74" i="2"/>
  <c r="AY75" i="2"/>
  <c r="Y75" i="2"/>
  <c r="AK75" i="2"/>
  <c r="V75" i="2"/>
  <c r="W75" i="2"/>
  <c r="AE75" i="2"/>
  <c r="AF75" i="2" s="1"/>
  <c r="AV75" i="2"/>
  <c r="AW75" i="2"/>
  <c r="AX75" i="2"/>
  <c r="BB75" i="2"/>
  <c r="Y76" i="2"/>
  <c r="AX76" i="2" s="1"/>
  <c r="AK76" i="2"/>
  <c r="AL76" i="2" s="1"/>
  <c r="V76" i="2"/>
  <c r="W76" i="2"/>
  <c r="AE76" i="2"/>
  <c r="AF76" i="2" s="1"/>
  <c r="AV76" i="2"/>
  <c r="AW76" i="2"/>
  <c r="BB76" i="2"/>
  <c r="Y77" i="2"/>
  <c r="AX77" i="2" s="1"/>
  <c r="V77" i="2"/>
  <c r="W77" i="2"/>
  <c r="AE77" i="2"/>
  <c r="AF77" i="2" s="1"/>
  <c r="AK77" i="2"/>
  <c r="AL77" i="2" s="1"/>
  <c r="AV77" i="2"/>
  <c r="AW77" i="2"/>
  <c r="BB77" i="2"/>
  <c r="AY78" i="2"/>
  <c r="Y78" i="2"/>
  <c r="V78" i="2"/>
  <c r="W78" i="2"/>
  <c r="AE78" i="2"/>
  <c r="AF78" i="2" s="1"/>
  <c r="AK78" i="2"/>
  <c r="AL78" i="2" s="1"/>
  <c r="AV78" i="2"/>
  <c r="AW78" i="2"/>
  <c r="AX78" i="2"/>
  <c r="BB78" i="2"/>
  <c r="AY79" i="2"/>
  <c r="Y79" i="2"/>
  <c r="AK79" i="2"/>
  <c r="V79" i="2"/>
  <c r="W79" i="2"/>
  <c r="AE79" i="2"/>
  <c r="AF79" i="2" s="1"/>
  <c r="AV79" i="2"/>
  <c r="AW79" i="2"/>
  <c r="AX79" i="2"/>
  <c r="BB79" i="2"/>
  <c r="AK80" i="2"/>
  <c r="AL80" i="2" s="1"/>
  <c r="V80" i="2"/>
  <c r="W80" i="2"/>
  <c r="Y80" i="2"/>
  <c r="AE80" i="2"/>
  <c r="AF80" i="2" s="1"/>
  <c r="AV80" i="2"/>
  <c r="AW80" i="2"/>
  <c r="AX80" i="2"/>
  <c r="BB80" i="2"/>
  <c r="AK81" i="2"/>
  <c r="AL81" i="2" s="1"/>
  <c r="V81" i="2"/>
  <c r="W81" i="2"/>
  <c r="Y81" i="2"/>
  <c r="AE81" i="2"/>
  <c r="AF81" i="2" s="1"/>
  <c r="AV81" i="2"/>
  <c r="AW81" i="2"/>
  <c r="AX81" i="2"/>
  <c r="BB81" i="2"/>
  <c r="V82" i="2"/>
  <c r="W82" i="2"/>
  <c r="Y82" i="2"/>
  <c r="AE82" i="2"/>
  <c r="AF82" i="2" s="1"/>
  <c r="AK82" i="2"/>
  <c r="AL82" i="2" s="1"/>
  <c r="AV82" i="2"/>
  <c r="AW82" i="2"/>
  <c r="AX82" i="2"/>
  <c r="BB82" i="2"/>
  <c r="V83" i="2"/>
  <c r="W83" i="2"/>
  <c r="Y83" i="2"/>
  <c r="AV83" i="2"/>
  <c r="AW83" i="2"/>
  <c r="AX83" i="2"/>
  <c r="X84" i="2"/>
  <c r="Y84" i="2"/>
  <c r="V84" i="2"/>
  <c r="AW84" i="2"/>
  <c r="AV84" i="2"/>
  <c r="V85" i="2"/>
  <c r="AK85" i="2"/>
  <c r="AZ85" i="2" s="1"/>
  <c r="W85" i="2"/>
  <c r="AE85" i="2"/>
  <c r="AF85" i="2" s="1"/>
  <c r="AL85" i="2"/>
  <c r="AV85" i="2"/>
  <c r="AY85" i="2"/>
  <c r="V86" i="2"/>
  <c r="AK86" i="2"/>
  <c r="AZ86" i="2" s="1"/>
  <c r="W86" i="2"/>
  <c r="AE86" i="2"/>
  <c r="AF86" i="2" s="1"/>
  <c r="AL86" i="2"/>
  <c r="AV86" i="2"/>
  <c r="AY86" i="2"/>
  <c r="V87" i="2"/>
  <c r="AK87" i="2"/>
  <c r="AZ87" i="2" s="1"/>
  <c r="W87" i="2"/>
  <c r="AE87" i="2"/>
  <c r="AF87" i="2" s="1"/>
  <c r="AL87" i="2"/>
  <c r="AV87" i="2"/>
  <c r="AY87" i="2"/>
  <c r="V88" i="2"/>
  <c r="AK88" i="2"/>
  <c r="AZ88" i="2" s="1"/>
  <c r="W88" i="2"/>
  <c r="AE88" i="2"/>
  <c r="AF88" i="2" s="1"/>
  <c r="AL88" i="2"/>
  <c r="AV88" i="2"/>
  <c r="AY88" i="2"/>
  <c r="V89" i="2"/>
  <c r="AK89" i="2"/>
  <c r="AZ89" i="2" s="1"/>
  <c r="W89" i="2"/>
  <c r="AE89" i="2"/>
  <c r="AF89" i="2" s="1"/>
  <c r="AL89" i="2"/>
  <c r="AV89" i="2"/>
  <c r="AY89" i="2"/>
  <c r="V90" i="2"/>
  <c r="AK90" i="2"/>
  <c r="AZ90" i="2" s="1"/>
  <c r="W90" i="2"/>
  <c r="AE90" i="2"/>
  <c r="AF90" i="2" s="1"/>
  <c r="AL90" i="2"/>
  <c r="AV90" i="2"/>
  <c r="AY90" i="2"/>
  <c r="V91" i="2"/>
  <c r="AK91" i="2"/>
  <c r="AZ91" i="2" s="1"/>
  <c r="W91" i="2"/>
  <c r="AE91" i="2"/>
  <c r="AF91" i="2" s="1"/>
  <c r="AL91" i="2"/>
  <c r="AV91" i="2"/>
  <c r="AY91" i="2"/>
  <c r="V92" i="2"/>
  <c r="AK92" i="2"/>
  <c r="AZ92" i="2" s="1"/>
  <c r="W92" i="2"/>
  <c r="AE92" i="2"/>
  <c r="AF92" i="2" s="1"/>
  <c r="AL92" i="2"/>
  <c r="AV92" i="2"/>
  <c r="AY92" i="2"/>
  <c r="V93" i="2"/>
  <c r="W93" i="2"/>
  <c r="AE93" i="2"/>
  <c r="AK93" i="2"/>
  <c r="AZ93" i="2" s="1"/>
  <c r="AV93" i="2"/>
  <c r="V94" i="2"/>
  <c r="W94" i="2"/>
  <c r="AE94" i="2"/>
  <c r="AK94" i="2"/>
  <c r="AZ94" i="2" s="1"/>
  <c r="AV94" i="2"/>
  <c r="V95" i="2"/>
  <c r="W95" i="2"/>
  <c r="AE95" i="2"/>
  <c r="AK95" i="2"/>
  <c r="AZ95" i="2" s="1"/>
  <c r="AV95" i="2"/>
  <c r="V96" i="2"/>
  <c r="W96" i="2"/>
  <c r="AE96" i="2"/>
  <c r="AK96" i="2"/>
  <c r="AZ96" i="2" s="1"/>
  <c r="AV96" i="2"/>
  <c r="V97" i="2"/>
  <c r="W97" i="2"/>
  <c r="AE97" i="2"/>
  <c r="AK97" i="2"/>
  <c r="AZ97" i="2" s="1"/>
  <c r="AV97" i="2"/>
  <c r="V98" i="2"/>
  <c r="W98" i="2"/>
  <c r="AE98" i="2"/>
  <c r="AK98" i="2"/>
  <c r="AZ98" i="2" s="1"/>
  <c r="AV98" i="2"/>
  <c r="V99" i="2"/>
  <c r="W99" i="2"/>
  <c r="AE99" i="2"/>
  <c r="AK99" i="2"/>
  <c r="AZ99" i="2" s="1"/>
  <c r="AV99" i="2"/>
  <c r="V100" i="2"/>
  <c r="W100" i="2"/>
  <c r="AE100" i="2"/>
  <c r="AK100" i="2"/>
  <c r="AL100" i="2" s="1"/>
  <c r="AV100" i="2"/>
  <c r="V101" i="2"/>
  <c r="AK101" i="2"/>
  <c r="Y101" i="2"/>
  <c r="X101" i="2"/>
  <c r="AV101" i="2"/>
  <c r="V102" i="2"/>
  <c r="AQ102" i="2"/>
  <c r="BA102" i="2" s="1"/>
  <c r="AK102" i="2"/>
  <c r="Y102" i="2"/>
  <c r="X102" i="2"/>
  <c r="AR102" i="2"/>
  <c r="AV102" i="2"/>
  <c r="V103" i="2"/>
  <c r="AK103" i="2"/>
  <c r="Y103" i="2"/>
  <c r="X103" i="2"/>
  <c r="AV103" i="2"/>
  <c r="V104" i="2"/>
  <c r="AQ104" i="2"/>
  <c r="BA104" i="2" s="1"/>
  <c r="AK104" i="2"/>
  <c r="AZ104" i="2" s="1"/>
  <c r="Y104" i="2"/>
  <c r="X104" i="2"/>
  <c r="AR104" i="2"/>
  <c r="AV104" i="2"/>
  <c r="V105" i="2"/>
  <c r="AQ105" i="2"/>
  <c r="Y105" i="2"/>
  <c r="AV105" i="2"/>
  <c r="AW105" i="2"/>
  <c r="Y106" i="2"/>
  <c r="AE106" i="2"/>
  <c r="V106" i="2"/>
  <c r="X106" i="2"/>
  <c r="AQ106" i="2"/>
  <c r="AR106" i="2" s="1"/>
  <c r="AV106" i="2"/>
  <c r="AW106" i="2"/>
  <c r="AX106" i="2" s="1"/>
  <c r="BA106" i="2"/>
  <c r="Y107" i="2"/>
  <c r="AE107" i="2"/>
  <c r="AQ107" i="2"/>
  <c r="V107" i="2"/>
  <c r="X107" i="2"/>
  <c r="AV107" i="2"/>
  <c r="AW107" i="2"/>
  <c r="Y108" i="2"/>
  <c r="AE108" i="2"/>
  <c r="V108" i="2"/>
  <c r="X108" i="2"/>
  <c r="AQ108" i="2"/>
  <c r="AR108" i="2" s="1"/>
  <c r="AV108" i="2"/>
  <c r="AW108" i="2"/>
  <c r="BA108" i="2"/>
  <c r="Y109" i="2"/>
  <c r="AE109" i="2"/>
  <c r="AQ109" i="2"/>
  <c r="V109" i="2"/>
  <c r="X109" i="2"/>
  <c r="AV109" i="2"/>
  <c r="AW109" i="2"/>
  <c r="Y110" i="2"/>
  <c r="AE110" i="2"/>
  <c r="V110" i="2"/>
  <c r="X110" i="2"/>
  <c r="AQ110" i="2"/>
  <c r="AR110" i="2" s="1"/>
  <c r="AV110" i="2"/>
  <c r="AW110" i="2"/>
  <c r="BA110" i="2"/>
  <c r="Y111" i="2"/>
  <c r="AE111" i="2"/>
  <c r="AQ111" i="2"/>
  <c r="V111" i="2"/>
  <c r="X111" i="2"/>
  <c r="AV111" i="2"/>
  <c r="AW111" i="2"/>
  <c r="Y112" i="2"/>
  <c r="AE112" i="2"/>
  <c r="V112" i="2"/>
  <c r="X112" i="2"/>
  <c r="AQ112" i="2"/>
  <c r="AR112" i="2" s="1"/>
  <c r="AV112" i="2"/>
  <c r="AW112" i="2"/>
  <c r="BA112" i="2"/>
  <c r="Y113" i="2"/>
  <c r="AE113" i="2"/>
  <c r="AQ113" i="2"/>
  <c r="V113" i="2"/>
  <c r="X113" i="2"/>
  <c r="AV113" i="2"/>
  <c r="AW113" i="2"/>
  <c r="Y114" i="2"/>
  <c r="AE114" i="2"/>
  <c r="V114" i="2"/>
  <c r="X114" i="2"/>
  <c r="AQ114" i="2"/>
  <c r="AR114" i="2" s="1"/>
  <c r="AV114" i="2"/>
  <c r="AW114" i="2"/>
  <c r="BA114" i="2"/>
  <c r="Y115" i="2"/>
  <c r="AE115" i="2"/>
  <c r="AQ115" i="2"/>
  <c r="V115" i="2"/>
  <c r="X115" i="2"/>
  <c r="AV115" i="2"/>
  <c r="AW115" i="2"/>
  <c r="Y116" i="2"/>
  <c r="AE116" i="2"/>
  <c r="V116" i="2"/>
  <c r="X116" i="2"/>
  <c r="AQ116" i="2"/>
  <c r="AR116" i="2" s="1"/>
  <c r="AV116" i="2"/>
  <c r="AW116" i="2"/>
  <c r="BA116" i="2"/>
  <c r="Y117" i="2"/>
  <c r="AE117" i="2"/>
  <c r="AQ117" i="2"/>
  <c r="V117" i="2"/>
  <c r="X117" i="2"/>
  <c r="AV117" i="2"/>
  <c r="AW117" i="2"/>
  <c r="Y118" i="2"/>
  <c r="AE118" i="2"/>
  <c r="V118" i="2"/>
  <c r="X118" i="2"/>
  <c r="AQ118" i="2"/>
  <c r="AR118" i="2" s="1"/>
  <c r="AV118" i="2"/>
  <c r="AW118" i="2"/>
  <c r="BA118" i="2"/>
  <c r="Y119" i="2"/>
  <c r="AE119" i="2"/>
  <c r="AQ119" i="2"/>
  <c r="V119" i="2"/>
  <c r="X119" i="2"/>
  <c r="AV119" i="2"/>
  <c r="AW119" i="2"/>
  <c r="Y120" i="2"/>
  <c r="AE120" i="2"/>
  <c r="V120" i="2"/>
  <c r="X120" i="2"/>
  <c r="AQ120" i="2"/>
  <c r="AR120" i="2" s="1"/>
  <c r="AV120" i="2"/>
  <c r="AW120" i="2"/>
  <c r="BA120" i="2"/>
  <c r="Y121" i="2"/>
  <c r="AE121" i="2"/>
  <c r="AQ121" i="2"/>
  <c r="V121" i="2"/>
  <c r="X121" i="2"/>
  <c r="AV121" i="2"/>
  <c r="AW121" i="2"/>
  <c r="Y122" i="2"/>
  <c r="AE122" i="2"/>
  <c r="V122" i="2"/>
  <c r="X122" i="2"/>
  <c r="AQ122" i="2"/>
  <c r="AR122" i="2" s="1"/>
  <c r="AV122" i="2"/>
  <c r="AW122" i="2"/>
  <c r="BA122" i="2"/>
  <c r="Y123" i="2"/>
  <c r="AE123" i="2"/>
  <c r="AQ123" i="2"/>
  <c r="V123" i="2"/>
  <c r="X123" i="2"/>
  <c r="AV123" i="2"/>
  <c r="AW123" i="2"/>
  <c r="Y124" i="2"/>
  <c r="AE124" i="2"/>
  <c r="V124" i="2"/>
  <c r="X124" i="2"/>
  <c r="AQ124" i="2"/>
  <c r="AR124" i="2" s="1"/>
  <c r="AV124" i="2"/>
  <c r="AW124" i="2"/>
  <c r="BA124" i="2"/>
  <c r="Y125" i="2"/>
  <c r="AE125" i="2"/>
  <c r="AQ125" i="2"/>
  <c r="V125" i="2"/>
  <c r="X125" i="2"/>
  <c r="AV125" i="2"/>
  <c r="AW125" i="2"/>
  <c r="Y126" i="2"/>
  <c r="AE126" i="2"/>
  <c r="V126" i="2"/>
  <c r="X126" i="2"/>
  <c r="AQ126" i="2"/>
  <c r="AR126" i="2" s="1"/>
  <c r="AV126" i="2"/>
  <c r="AW126" i="2"/>
  <c r="BA126" i="2"/>
  <c r="Y127" i="2"/>
  <c r="AE127" i="2"/>
  <c r="AQ127" i="2"/>
  <c r="V127" i="2"/>
  <c r="X127" i="2"/>
  <c r="AV127" i="2"/>
  <c r="AW127" i="2"/>
  <c r="Y128" i="2"/>
  <c r="AE128" i="2"/>
  <c r="V128" i="2"/>
  <c r="AQ128" i="2"/>
  <c r="AW128" i="2"/>
  <c r="AX128" i="2" s="1"/>
  <c r="AV128" i="2"/>
  <c r="AE129" i="2"/>
  <c r="V129" i="2"/>
  <c r="AV129" i="2"/>
  <c r="AY129" i="2"/>
  <c r="AE130" i="2"/>
  <c r="AF130" i="2" s="1"/>
  <c r="X130" i="2"/>
  <c r="V130" i="2"/>
  <c r="Y130" i="2"/>
  <c r="AQ130" i="2"/>
  <c r="AR130" i="2" s="1"/>
  <c r="AW130" i="2"/>
  <c r="AX130" i="2" s="1"/>
  <c r="AV130" i="2"/>
  <c r="Y131" i="2"/>
  <c r="X131" i="2"/>
  <c r="V131" i="2"/>
  <c r="AE131" i="2"/>
  <c r="AF131" i="2" s="1"/>
  <c r="AV131" i="2"/>
  <c r="Y132" i="2"/>
  <c r="X132" i="2"/>
  <c r="V132" i="2"/>
  <c r="AE132" i="2"/>
  <c r="AF132" i="2" s="1"/>
  <c r="AV132" i="2"/>
  <c r="AW132" i="2"/>
  <c r="Y133" i="2"/>
  <c r="AE133" i="2"/>
  <c r="AF133" i="2" s="1"/>
  <c r="X133" i="2"/>
  <c r="V133" i="2"/>
  <c r="AQ133" i="2"/>
  <c r="AR133" i="2" s="1"/>
  <c r="AV133" i="2"/>
  <c r="AW133" i="2"/>
  <c r="AW134" i="2"/>
  <c r="AX134" i="2" s="1"/>
  <c r="AE134" i="2"/>
  <c r="AF134" i="2" s="1"/>
  <c r="X134" i="2"/>
  <c r="V134" i="2"/>
  <c r="Y134" i="2"/>
  <c r="AQ134" i="2"/>
  <c r="AR134" i="2" s="1"/>
  <c r="AV134" i="2"/>
  <c r="Y135" i="2"/>
  <c r="X135" i="2"/>
  <c r="V135" i="2"/>
  <c r="AE135" i="2"/>
  <c r="AF135" i="2" s="1"/>
  <c r="AV135" i="2"/>
  <c r="Y136" i="2"/>
  <c r="X136" i="2"/>
  <c r="V136" i="2"/>
  <c r="AE136" i="2"/>
  <c r="AF136" i="2" s="1"/>
  <c r="AV136" i="2"/>
  <c r="AW136" i="2"/>
  <c r="BB136" i="2" s="1"/>
  <c r="AK137" i="2"/>
  <c r="AW137" i="2"/>
  <c r="AV137" i="2"/>
  <c r="AK138" i="2"/>
  <c r="AW138" i="2"/>
  <c r="AV138" i="2"/>
  <c r="AK139" i="2"/>
  <c r="AW139" i="2"/>
  <c r="AV139" i="2"/>
  <c r="AK140" i="2"/>
  <c r="AW140" i="2"/>
  <c r="AV140" i="2"/>
  <c r="AK141" i="2"/>
  <c r="AW141" i="2"/>
  <c r="AV141" i="2"/>
  <c r="AK142" i="2"/>
  <c r="AW142" i="2"/>
  <c r="AV142" i="2"/>
  <c r="AE143" i="2"/>
  <c r="X143" i="2"/>
  <c r="AK143" i="2"/>
  <c r="AW143" i="2"/>
  <c r="W143" i="2"/>
  <c r="AQ143" i="2"/>
  <c r="BA143" i="2" s="1"/>
  <c r="AV143" i="2"/>
  <c r="V144" i="2"/>
  <c r="AQ144" i="2"/>
  <c r="AK144" i="2"/>
  <c r="AW144" i="2"/>
  <c r="W144" i="2"/>
  <c r="Y144" i="2"/>
  <c r="AV144" i="2"/>
  <c r="V145" i="2"/>
  <c r="AQ145" i="2"/>
  <c r="AK145" i="2"/>
  <c r="AW145" i="2"/>
  <c r="W145" i="2"/>
  <c r="Y145" i="2"/>
  <c r="AV145" i="2"/>
  <c r="V146" i="2"/>
  <c r="AQ146" i="2"/>
  <c r="AK146" i="2"/>
  <c r="AW146" i="2"/>
  <c r="W146" i="2"/>
  <c r="Y146" i="2"/>
  <c r="AV146" i="2"/>
  <c r="V147" i="2"/>
  <c r="AQ147" i="2"/>
  <c r="AK147" i="2"/>
  <c r="AW147" i="2"/>
  <c r="W147" i="2"/>
  <c r="Y147" i="2"/>
  <c r="AV147" i="2"/>
  <c r="V148" i="2"/>
  <c r="AQ148" i="2"/>
  <c r="AK148" i="2"/>
  <c r="AW148" i="2"/>
  <c r="W148" i="2"/>
  <c r="Y148" i="2"/>
  <c r="AV148" i="2"/>
  <c r="V149" i="2"/>
  <c r="AQ149" i="2"/>
  <c r="AK149" i="2"/>
  <c r="AW149" i="2"/>
  <c r="W149" i="2"/>
  <c r="Y149" i="2"/>
  <c r="AV149" i="2"/>
  <c r="V150" i="2"/>
  <c r="AQ150" i="2"/>
  <c r="AK150" i="2"/>
  <c r="AW150" i="2"/>
  <c r="W150" i="2"/>
  <c r="Y150" i="2"/>
  <c r="AV150" i="2"/>
  <c r="V151" i="2"/>
  <c r="AQ151" i="2"/>
  <c r="AK151" i="2"/>
  <c r="AW151" i="2"/>
  <c r="W151" i="2"/>
  <c r="Y151" i="2"/>
  <c r="AV151" i="2"/>
  <c r="V152" i="2"/>
  <c r="AQ152" i="2"/>
  <c r="AK152" i="2"/>
  <c r="AW152" i="2"/>
  <c r="W152" i="2"/>
  <c r="Y152" i="2"/>
  <c r="AV152" i="2"/>
  <c r="V153" i="2"/>
  <c r="AQ153" i="2"/>
  <c r="AK153" i="2"/>
  <c r="AL153" i="2" s="1"/>
  <c r="AW153" i="2"/>
  <c r="W153" i="2"/>
  <c r="Y153" i="2"/>
  <c r="AV153" i="2"/>
  <c r="AQ154" i="2"/>
  <c r="AK154" i="2"/>
  <c r="AL154" i="2" s="1"/>
  <c r="AW154" i="2"/>
  <c r="W154" i="2"/>
  <c r="AV154" i="2"/>
  <c r="AQ155" i="2"/>
  <c r="AK155" i="2"/>
  <c r="AL155" i="2" s="1"/>
  <c r="AW155" i="2"/>
  <c r="W155" i="2"/>
  <c r="AV155" i="2"/>
  <c r="AK156" i="2"/>
  <c r="AW156" i="2"/>
  <c r="BB156" i="2" s="1"/>
  <c r="AV156" i="2"/>
  <c r="AK157" i="2"/>
  <c r="AW157" i="2"/>
  <c r="BB157" i="2" s="1"/>
  <c r="AV157" i="2"/>
  <c r="AK158" i="2"/>
  <c r="AW158" i="2"/>
  <c r="BB158" i="2" s="1"/>
  <c r="AV158" i="2"/>
  <c r="AK159" i="2"/>
  <c r="AW159" i="2"/>
  <c r="BB159" i="2" s="1"/>
  <c r="AV159" i="2"/>
  <c r="AK160" i="2"/>
  <c r="AW160" i="2"/>
  <c r="BB160" i="2" s="1"/>
  <c r="AV160" i="2"/>
  <c r="AK161" i="2"/>
  <c r="AW161" i="2"/>
  <c r="BB161" i="2" s="1"/>
  <c r="AV161" i="2"/>
  <c r="AK162" i="2"/>
  <c r="AW162" i="2"/>
  <c r="BB162" i="2" s="1"/>
  <c r="AV162" i="2"/>
  <c r="AK163" i="2"/>
  <c r="AW163" i="2"/>
  <c r="BB163" i="2" s="1"/>
  <c r="AV163" i="2"/>
  <c r="AK164" i="2"/>
  <c r="AW164" i="2"/>
  <c r="BB164" i="2" s="1"/>
  <c r="AV164" i="2"/>
  <c r="AK165" i="2"/>
  <c r="AW165" i="2"/>
  <c r="BB165" i="2" s="1"/>
  <c r="AV165" i="2"/>
  <c r="V166" i="2"/>
  <c r="X166" i="2"/>
  <c r="AK166" i="2"/>
  <c r="Y166" i="2"/>
  <c r="AV166" i="2"/>
  <c r="V167" i="2"/>
  <c r="AQ167" i="2"/>
  <c r="AK167" i="2"/>
  <c r="AW167" i="2"/>
  <c r="W167" i="2"/>
  <c r="Y167" i="2"/>
  <c r="AV167" i="2"/>
  <c r="V168" i="2"/>
  <c r="AQ168" i="2"/>
  <c r="AK168" i="2"/>
  <c r="AW168" i="2"/>
  <c r="W168" i="2"/>
  <c r="Y168" i="2"/>
  <c r="AV168" i="2"/>
  <c r="V169" i="2"/>
  <c r="AQ169" i="2"/>
  <c r="AK169" i="2"/>
  <c r="AW169" i="2"/>
  <c r="W169" i="2"/>
  <c r="Y169" i="2"/>
  <c r="AV169" i="2"/>
  <c r="V170" i="2"/>
  <c r="AQ170" i="2"/>
  <c r="AK170" i="2"/>
  <c r="AW170" i="2"/>
  <c r="W170" i="2"/>
  <c r="Y170" i="2"/>
  <c r="AV170" i="2"/>
  <c r="V171" i="2"/>
  <c r="AQ171" i="2"/>
  <c r="AK171" i="2"/>
  <c r="AW171" i="2"/>
  <c r="W171" i="2"/>
  <c r="Y171" i="2"/>
  <c r="AV171" i="2"/>
  <c r="V172" i="2"/>
  <c r="AQ172" i="2"/>
  <c r="AK172" i="2"/>
  <c r="AW172" i="2"/>
  <c r="W172" i="2"/>
  <c r="Y172" i="2"/>
  <c r="AV172" i="2"/>
  <c r="V173" i="2"/>
  <c r="AQ173" i="2"/>
  <c r="AK173" i="2"/>
  <c r="AW173" i="2"/>
  <c r="W173" i="2"/>
  <c r="Y173" i="2"/>
  <c r="AV173" i="2"/>
  <c r="V174" i="2"/>
  <c r="AQ174" i="2"/>
  <c r="AK174" i="2"/>
  <c r="AW174" i="2"/>
  <c r="W174" i="2"/>
  <c r="Y174" i="2"/>
  <c r="AV174" i="2"/>
  <c r="V175" i="2"/>
  <c r="AQ175" i="2"/>
  <c r="AK175" i="2"/>
  <c r="AW175" i="2"/>
  <c r="W175" i="2"/>
  <c r="Y175" i="2"/>
  <c r="AV175" i="2"/>
  <c r="V176" i="2"/>
  <c r="AQ176" i="2"/>
  <c r="AK176" i="2"/>
  <c r="AW176" i="2"/>
  <c r="W176" i="2"/>
  <c r="Y176" i="2"/>
  <c r="AV176" i="2"/>
  <c r="V177" i="2"/>
  <c r="AQ177" i="2"/>
  <c r="AK177" i="2"/>
  <c r="AW177" i="2"/>
  <c r="W177" i="2"/>
  <c r="Y177" i="2"/>
  <c r="AV177" i="2"/>
  <c r="V178" i="2"/>
  <c r="AQ178" i="2"/>
  <c r="AK178" i="2"/>
  <c r="AW178" i="2"/>
  <c r="W178" i="2"/>
  <c r="Y178" i="2"/>
  <c r="AV178" i="2"/>
  <c r="V179" i="2"/>
  <c r="AQ179" i="2"/>
  <c r="AW179" i="2"/>
  <c r="AK179" i="2"/>
  <c r="W179" i="2"/>
  <c r="X179" i="2"/>
  <c r="Y179" i="2"/>
  <c r="AE179" i="2"/>
  <c r="AV179" i="2"/>
  <c r="AY179" i="2"/>
  <c r="V180" i="2"/>
  <c r="AQ180" i="2"/>
  <c r="AK180" i="2"/>
  <c r="W180" i="2"/>
  <c r="X180" i="2"/>
  <c r="Y180" i="2"/>
  <c r="AE180" i="2"/>
  <c r="AV180" i="2"/>
  <c r="AY180" i="2"/>
  <c r="V181" i="2"/>
  <c r="Z181" i="2" s="1"/>
  <c r="AQ181" i="2"/>
  <c r="AW181" i="2"/>
  <c r="AK181" i="2"/>
  <c r="W181" i="2"/>
  <c r="X181" i="2"/>
  <c r="Y181" i="2"/>
  <c r="AV181" i="2"/>
  <c r="V182" i="2"/>
  <c r="Z182" i="2" s="1"/>
  <c r="AQ182" i="2"/>
  <c r="AK182" i="2"/>
  <c r="W182" i="2"/>
  <c r="X182" i="2"/>
  <c r="Y182" i="2"/>
  <c r="AV182" i="2"/>
  <c r="V183" i="2"/>
  <c r="AQ183" i="2"/>
  <c r="AW183" i="2"/>
  <c r="AK183" i="2"/>
  <c r="W183" i="2"/>
  <c r="Y183" i="2"/>
  <c r="AV183" i="2"/>
  <c r="V184" i="2"/>
  <c r="AQ184" i="2"/>
  <c r="AW184" i="2"/>
  <c r="AK184" i="2"/>
  <c r="W184" i="2"/>
  <c r="Y184" i="2"/>
  <c r="AV184" i="2"/>
  <c r="V185" i="2"/>
  <c r="AQ185" i="2"/>
  <c r="AW185" i="2"/>
  <c r="AK185" i="2"/>
  <c r="W185" i="2"/>
  <c r="Y185" i="2"/>
  <c r="AV185" i="2"/>
  <c r="AW186" i="2"/>
  <c r="AK186" i="2"/>
  <c r="AL186" i="2" s="1"/>
  <c r="W186" i="2"/>
  <c r="AV186" i="2"/>
  <c r="AZ186" i="2"/>
  <c r="AW187" i="2"/>
  <c r="AK187" i="2"/>
  <c r="AL187" i="2" s="1"/>
  <c r="W187" i="2"/>
  <c r="Y187" i="2"/>
  <c r="AV187" i="2"/>
  <c r="AK188" i="2"/>
  <c r="Y188" i="2"/>
  <c r="AV188" i="2"/>
  <c r="AK189" i="2"/>
  <c r="Y189" i="2"/>
  <c r="AV189" i="2"/>
  <c r="V190" i="2"/>
  <c r="AK190" i="2"/>
  <c r="Y190" i="2"/>
  <c r="X190" i="2"/>
  <c r="AV190" i="2"/>
  <c r="V191" i="2"/>
  <c r="AQ191" i="2"/>
  <c r="BA191" i="2" s="1"/>
  <c r="AK191" i="2"/>
  <c r="Y191" i="2"/>
  <c r="X191" i="2"/>
  <c r="AR191" i="2"/>
  <c r="AV191" i="2"/>
  <c r="V192" i="2"/>
  <c r="AK192" i="2"/>
  <c r="X192" i="2"/>
  <c r="Y192" i="2"/>
  <c r="AV192" i="2"/>
  <c r="V193" i="2"/>
  <c r="AK193" i="2"/>
  <c r="Y193" i="2"/>
  <c r="W193" i="2"/>
  <c r="X193" i="2"/>
  <c r="AV193" i="2"/>
  <c r="V194" i="2"/>
  <c r="AK194" i="2"/>
  <c r="X194" i="2"/>
  <c r="Y194" i="2"/>
  <c r="AV194" i="2"/>
  <c r="V195" i="2"/>
  <c r="AK195" i="2"/>
  <c r="Y195" i="2"/>
  <c r="W195" i="2"/>
  <c r="X195" i="2"/>
  <c r="AV195" i="2"/>
  <c r="V196" i="2"/>
  <c r="AK196" i="2"/>
  <c r="X196" i="2"/>
  <c r="Y196" i="2"/>
  <c r="AV196" i="2"/>
  <c r="D13" i="1"/>
  <c r="V197" i="2"/>
  <c r="AK197" i="2"/>
  <c r="Y197" i="2"/>
  <c r="W197" i="2"/>
  <c r="X197" i="2"/>
  <c r="AV197" i="2"/>
  <c r="V198" i="2"/>
  <c r="AK198" i="2"/>
  <c r="X198" i="2"/>
  <c r="Y198" i="2"/>
  <c r="AV198" i="2"/>
  <c r="V199" i="2"/>
  <c r="AK199" i="2"/>
  <c r="Y199" i="2"/>
  <c r="W199" i="2"/>
  <c r="X199" i="2"/>
  <c r="AV199" i="2"/>
  <c r="V200" i="2"/>
  <c r="AK200" i="2"/>
  <c r="X200" i="2"/>
  <c r="Y200" i="2"/>
  <c r="AV200" i="2"/>
  <c r="V201" i="2"/>
  <c r="AK201" i="2"/>
  <c r="Y201" i="2"/>
  <c r="W201" i="2"/>
  <c r="X201" i="2"/>
  <c r="AV201" i="2"/>
  <c r="V202" i="2"/>
  <c r="AK202" i="2"/>
  <c r="X202" i="2"/>
  <c r="Y202" i="2"/>
  <c r="AV202" i="2"/>
  <c r="V203" i="2"/>
  <c r="AK203" i="2"/>
  <c r="Y203" i="2"/>
  <c r="W203" i="2"/>
  <c r="X203" i="2"/>
  <c r="AV203" i="2"/>
  <c r="V204" i="2"/>
  <c r="AK204" i="2"/>
  <c r="X204" i="2"/>
  <c r="Y204" i="2"/>
  <c r="AV204" i="2"/>
  <c r="V205" i="2"/>
  <c r="AQ205" i="2"/>
  <c r="BA205" i="2" s="1"/>
  <c r="AK205" i="2"/>
  <c r="Y205" i="2"/>
  <c r="X205" i="2"/>
  <c r="AR205" i="2"/>
  <c r="AV205" i="2"/>
  <c r="V206" i="2"/>
  <c r="AK206" i="2"/>
  <c r="Y206" i="2"/>
  <c r="X206" i="2"/>
  <c r="AV206" i="2"/>
  <c r="V207" i="2"/>
  <c r="AQ207" i="2"/>
  <c r="BA207" i="2" s="1"/>
  <c r="AK207" i="2"/>
  <c r="Y207" i="2"/>
  <c r="X207" i="2"/>
  <c r="AR207" i="2"/>
  <c r="AV207" i="2"/>
  <c r="V208" i="2"/>
  <c r="AK208" i="2"/>
  <c r="Y208" i="2"/>
  <c r="X208" i="2"/>
  <c r="AV208" i="2"/>
  <c r="V209" i="2"/>
  <c r="AQ209" i="2"/>
  <c r="BA209" i="2" s="1"/>
  <c r="AK209" i="2"/>
  <c r="Y209" i="2"/>
  <c r="X209" i="2"/>
  <c r="AR209" i="2"/>
  <c r="AV209" i="2"/>
  <c r="V210" i="2"/>
  <c r="AK210" i="2"/>
  <c r="Y210" i="2"/>
  <c r="X210" i="2"/>
  <c r="AV210" i="2"/>
  <c r="V211" i="2"/>
  <c r="AQ211" i="2"/>
  <c r="BA211" i="2" s="1"/>
  <c r="AK211" i="2"/>
  <c r="Y211" i="2"/>
  <c r="X211" i="2"/>
  <c r="AR211" i="2"/>
  <c r="AV211" i="2"/>
  <c r="V212" i="2"/>
  <c r="AK212" i="2"/>
  <c r="Y212" i="2"/>
  <c r="X212" i="2"/>
  <c r="AV212" i="2"/>
  <c r="V213" i="2"/>
  <c r="AQ213" i="2"/>
  <c r="BA213" i="2" s="1"/>
  <c r="AK213" i="2"/>
  <c r="Y213" i="2"/>
  <c r="X213" i="2"/>
  <c r="AR213" i="2"/>
  <c r="AV213" i="2"/>
  <c r="V214" i="2"/>
  <c r="AK214" i="2"/>
  <c r="Y214" i="2"/>
  <c r="X214" i="2"/>
  <c r="AV214" i="2"/>
  <c r="V215" i="2"/>
  <c r="AQ215" i="2"/>
  <c r="BA215" i="2" s="1"/>
  <c r="AK215" i="2"/>
  <c r="Y215" i="2"/>
  <c r="X215" i="2"/>
  <c r="AR215" i="2"/>
  <c r="AV215" i="2"/>
  <c r="D11" i="1"/>
  <c r="V216" i="2"/>
  <c r="AK216" i="2"/>
  <c r="Y216" i="2"/>
  <c r="X216" i="2"/>
  <c r="AV216" i="2"/>
  <c r="V217" i="2"/>
  <c r="AQ217" i="2"/>
  <c r="BA217" i="2" s="1"/>
  <c r="AK217" i="2"/>
  <c r="Y217" i="2"/>
  <c r="AV217" i="2"/>
  <c r="V218" i="2"/>
  <c r="AK218" i="2"/>
  <c r="Y218" i="2"/>
  <c r="X218" i="2"/>
  <c r="AV218" i="2"/>
  <c r="V219" i="2"/>
  <c r="X219" i="2"/>
  <c r="W219" i="2"/>
  <c r="Y219" i="2"/>
  <c r="AE219" i="2"/>
  <c r="AF219" i="2" s="1"/>
  <c r="AW219" i="2"/>
  <c r="AV219" i="2"/>
  <c r="AY219" i="2"/>
  <c r="D220" i="2"/>
  <c r="AY220" i="2"/>
  <c r="BC220" i="2" s="1"/>
  <c r="AZ220" i="2"/>
  <c r="BA220" i="2"/>
  <c r="BB220" i="2"/>
  <c r="H230" i="2"/>
  <c r="I230" i="2"/>
  <c r="K230" i="2"/>
  <c r="J9" i="1"/>
  <c r="D10" i="1"/>
  <c r="A10" i="1" s="1"/>
  <c r="J10" i="1"/>
  <c r="J11" i="1"/>
  <c r="J12" i="1"/>
  <c r="J22" i="1" s="1"/>
  <c r="J13" i="1"/>
  <c r="J14" i="1"/>
  <c r="J15" i="1"/>
  <c r="J16" i="1"/>
  <c r="J17" i="1"/>
  <c r="J18" i="1"/>
  <c r="F19" i="1"/>
  <c r="J19" i="1"/>
  <c r="N19" i="1"/>
  <c r="R19" i="1"/>
  <c r="T19" i="1"/>
  <c r="U19" i="1"/>
  <c r="V19" i="1"/>
  <c r="F20" i="1"/>
  <c r="J20" i="1"/>
  <c r="N20" i="1"/>
  <c r="R20" i="1"/>
  <c r="T20" i="1"/>
  <c r="E22" i="1"/>
  <c r="H22" i="1"/>
  <c r="I22" i="1"/>
  <c r="L22" i="1"/>
  <c r="P22" i="1"/>
  <c r="AX219" i="2" l="1"/>
  <c r="BB219" i="2"/>
  <c r="AZ215" i="2"/>
  <c r="AZ211" i="2"/>
  <c r="AZ207" i="2"/>
  <c r="AZ206" i="2"/>
  <c r="AZ204" i="2"/>
  <c r="AZ202" i="2"/>
  <c r="AZ200" i="2"/>
  <c r="AZ198" i="2"/>
  <c r="F13" i="1"/>
  <c r="A13" i="1"/>
  <c r="T13" i="1"/>
  <c r="AZ196" i="2"/>
  <c r="AZ194" i="2"/>
  <c r="AZ192" i="2"/>
  <c r="AZ188" i="2"/>
  <c r="A11" i="1"/>
  <c r="F11" i="1"/>
  <c r="T11" i="1"/>
  <c r="AZ214" i="2"/>
  <c r="AZ210" i="2"/>
  <c r="Z219" i="2"/>
  <c r="AZ218" i="2"/>
  <c r="AZ217" i="2"/>
  <c r="AZ216" i="2"/>
  <c r="AZ213" i="2"/>
  <c r="AZ212" i="2"/>
  <c r="AZ209" i="2"/>
  <c r="AZ208" i="2"/>
  <c r="AZ205" i="2"/>
  <c r="AZ203" i="2"/>
  <c r="AL203" i="2"/>
  <c r="AZ201" i="2"/>
  <c r="AL201" i="2"/>
  <c r="AZ199" i="2"/>
  <c r="AL199" i="2"/>
  <c r="AZ197" i="2"/>
  <c r="AL197" i="2"/>
  <c r="AZ195" i="2"/>
  <c r="AL195" i="2"/>
  <c r="AZ193" i="2"/>
  <c r="AL193" i="2"/>
  <c r="AZ191" i="2"/>
  <c r="AZ190" i="2"/>
  <c r="AZ189" i="2"/>
  <c r="D16" i="1"/>
  <c r="AQ219" i="2"/>
  <c r="AK219" i="2"/>
  <c r="AQ218" i="2"/>
  <c r="AQ216" i="2"/>
  <c r="AQ214" i="2"/>
  <c r="AQ212" i="2"/>
  <c r="AQ204" i="2"/>
  <c r="AQ202" i="2"/>
  <c r="Z199" i="2"/>
  <c r="Z197" i="2"/>
  <c r="AQ196" i="2"/>
  <c r="Z195" i="2"/>
  <c r="AQ194" i="2"/>
  <c r="Z193" i="2"/>
  <c r="AQ192" i="2"/>
  <c r="AQ190" i="2"/>
  <c r="AQ189" i="2"/>
  <c r="X189" i="2"/>
  <c r="AQ188" i="2"/>
  <c r="X188" i="2"/>
  <c r="AQ187" i="2"/>
  <c r="Y186" i="2"/>
  <c r="AQ186" i="2"/>
  <c r="AZ184" i="2"/>
  <c r="AL184" i="2"/>
  <c r="BA184" i="2"/>
  <c r="AW182" i="2"/>
  <c r="AZ181" i="2"/>
  <c r="AL181" i="2"/>
  <c r="BA181" i="2"/>
  <c r="AR181" i="2"/>
  <c r="AW180" i="2"/>
  <c r="Z220" i="2"/>
  <c r="AR217" i="2"/>
  <c r="X217" i="2"/>
  <c r="J230" i="2"/>
  <c r="Z217" i="2"/>
  <c r="AQ210" i="2"/>
  <c r="AQ208" i="2"/>
  <c r="AQ206" i="2"/>
  <c r="Z203" i="2"/>
  <c r="Z201" i="2"/>
  <c r="AQ200" i="2"/>
  <c r="AQ198" i="2"/>
  <c r="U20" i="1"/>
  <c r="V20" i="1" s="1"/>
  <c r="D17" i="1"/>
  <c r="F10" i="1"/>
  <c r="AE218" i="2"/>
  <c r="W218" i="2"/>
  <c r="AL218" i="2" s="1"/>
  <c r="AW217" i="2"/>
  <c r="AE216" i="2"/>
  <c r="W216" i="2"/>
  <c r="Z216" i="2" s="1"/>
  <c r="AW215" i="2"/>
  <c r="AE214" i="2"/>
  <c r="W214" i="2"/>
  <c r="AL214" i="2" s="1"/>
  <c r="AW213" i="2"/>
  <c r="AE212" i="2"/>
  <c r="W212" i="2"/>
  <c r="Z212" i="2" s="1"/>
  <c r="AW211" i="2"/>
  <c r="AE210" i="2"/>
  <c r="W210" i="2"/>
  <c r="AL210" i="2" s="1"/>
  <c r="AW209" i="2"/>
  <c r="AE208" i="2"/>
  <c r="W208" i="2"/>
  <c r="AL208" i="2" s="1"/>
  <c r="AW207" i="2"/>
  <c r="AE206" i="2"/>
  <c r="W206" i="2"/>
  <c r="AL206" i="2" s="1"/>
  <c r="AW205" i="2"/>
  <c r="AE204" i="2"/>
  <c r="W204" i="2"/>
  <c r="AL204" i="2" s="1"/>
  <c r="AW203" i="2"/>
  <c r="AE202" i="2"/>
  <c r="W202" i="2"/>
  <c r="AL202" i="2" s="1"/>
  <c r="AW201" i="2"/>
  <c r="AE200" i="2"/>
  <c r="W200" i="2"/>
  <c r="AL200" i="2" s="1"/>
  <c r="AW199" i="2"/>
  <c r="AE198" i="2"/>
  <c r="W198" i="2"/>
  <c r="AL198" i="2" s="1"/>
  <c r="AW197" i="2"/>
  <c r="AE196" i="2"/>
  <c r="W196" i="2"/>
  <c r="Z196" i="2" s="1"/>
  <c r="AW195" i="2"/>
  <c r="AE194" i="2"/>
  <c r="W194" i="2"/>
  <c r="AL194" i="2" s="1"/>
  <c r="AW193" i="2"/>
  <c r="AE192" i="2"/>
  <c r="W192" i="2"/>
  <c r="Z192" i="2" s="1"/>
  <c r="AW191" i="2"/>
  <c r="AE190" i="2"/>
  <c r="W190" i="2"/>
  <c r="AL190" i="2" s="1"/>
  <c r="W189" i="2"/>
  <c r="AL189" i="2" s="1"/>
  <c r="W188" i="2"/>
  <c r="AL188" i="2" s="1"/>
  <c r="AX185" i="2"/>
  <c r="BB185" i="2"/>
  <c r="AX183" i="2"/>
  <c r="BB183" i="2"/>
  <c r="AZ182" i="2"/>
  <c r="AL182" i="2"/>
  <c r="BA182" i="2"/>
  <c r="AR182" i="2"/>
  <c r="AZ180" i="2"/>
  <c r="AL180" i="2"/>
  <c r="BA180" i="2"/>
  <c r="AR180" i="2"/>
  <c r="AF179" i="2"/>
  <c r="Z179" i="2"/>
  <c r="AZ178" i="2"/>
  <c r="AL178" i="2"/>
  <c r="BA178" i="2"/>
  <c r="AX177" i="2"/>
  <c r="BB177" i="2"/>
  <c r="AZ176" i="2"/>
  <c r="AL176" i="2"/>
  <c r="BA176" i="2"/>
  <c r="AX175" i="2"/>
  <c r="BB175" i="2"/>
  <c r="AZ174" i="2"/>
  <c r="AL174" i="2"/>
  <c r="BA174" i="2"/>
  <c r="AX173" i="2"/>
  <c r="BB173" i="2"/>
  <c r="Z173" i="2"/>
  <c r="AZ172" i="2"/>
  <c r="AL172" i="2"/>
  <c r="BA172" i="2"/>
  <c r="AR172" i="2"/>
  <c r="AX171" i="2"/>
  <c r="BB171" i="2"/>
  <c r="AZ170" i="2"/>
  <c r="AL170" i="2"/>
  <c r="BA170" i="2"/>
  <c r="AX169" i="2"/>
  <c r="BB169" i="2"/>
  <c r="AZ168" i="2"/>
  <c r="AL168" i="2"/>
  <c r="BA168" i="2"/>
  <c r="AX167" i="2"/>
  <c r="BB167" i="2"/>
  <c r="Z218" i="2"/>
  <c r="Z214" i="2"/>
  <c r="Z208" i="2"/>
  <c r="Z206" i="2"/>
  <c r="AQ203" i="2"/>
  <c r="Z202" i="2"/>
  <c r="AQ201" i="2"/>
  <c r="AQ199" i="2"/>
  <c r="Z198" i="2"/>
  <c r="AQ197" i="2"/>
  <c r="AQ195" i="2"/>
  <c r="Z194" i="2"/>
  <c r="AQ193" i="2"/>
  <c r="V189" i="2"/>
  <c r="AE189" i="2"/>
  <c r="V188" i="2"/>
  <c r="Z188" i="2" s="1"/>
  <c r="AE188" i="2"/>
  <c r="V187" i="2"/>
  <c r="AE187" i="2"/>
  <c r="V186" i="2"/>
  <c r="AE186" i="2"/>
  <c r="AZ185" i="2"/>
  <c r="AL185" i="2"/>
  <c r="BA185" i="2"/>
  <c r="Z184" i="2"/>
  <c r="AZ183" i="2"/>
  <c r="AL183" i="2"/>
  <c r="BA183" i="2"/>
  <c r="AX179" i="2"/>
  <c r="BB179" i="2"/>
  <c r="AY174" i="2"/>
  <c r="BC174" i="2" s="1"/>
  <c r="D15" i="1"/>
  <c r="T10" i="1"/>
  <c r="AW218" i="2"/>
  <c r="AE217" i="2"/>
  <c r="W217" i="2"/>
  <c r="AL217" i="2" s="1"/>
  <c r="AW216" i="2"/>
  <c r="AE215" i="2"/>
  <c r="W215" i="2"/>
  <c r="AL215" i="2" s="1"/>
  <c r="AW214" i="2"/>
  <c r="AE213" i="2"/>
  <c r="W213" i="2"/>
  <c r="AL213" i="2" s="1"/>
  <c r="AW212" i="2"/>
  <c r="AE211" i="2"/>
  <c r="W211" i="2"/>
  <c r="AL211" i="2" s="1"/>
  <c r="AW210" i="2"/>
  <c r="AE209" i="2"/>
  <c r="W209" i="2"/>
  <c r="Z209" i="2" s="1"/>
  <c r="AW208" i="2"/>
  <c r="AE207" i="2"/>
  <c r="W207" i="2"/>
  <c r="AL207" i="2" s="1"/>
  <c r="AW206" i="2"/>
  <c r="AE205" i="2"/>
  <c r="W205" i="2"/>
  <c r="AL205" i="2" s="1"/>
  <c r="AW204" i="2"/>
  <c r="AE203" i="2"/>
  <c r="AW202" i="2"/>
  <c r="AE201" i="2"/>
  <c r="AW200" i="2"/>
  <c r="AE199" i="2"/>
  <c r="AW198" i="2"/>
  <c r="AE197" i="2"/>
  <c r="AW196" i="2"/>
  <c r="AE195" i="2"/>
  <c r="AW194" i="2"/>
  <c r="AE193" i="2"/>
  <c r="AW192" i="2"/>
  <c r="AE191" i="2"/>
  <c r="W191" i="2"/>
  <c r="Z191" i="2" s="1"/>
  <c r="AW190" i="2"/>
  <c r="AW189" i="2"/>
  <c r="AW188" i="2"/>
  <c r="AZ187" i="2"/>
  <c r="AX187" i="2"/>
  <c r="BB187" i="2"/>
  <c r="AX186" i="2"/>
  <c r="BB186" i="2"/>
  <c r="AX184" i="2"/>
  <c r="BB184" i="2"/>
  <c r="AX181" i="2"/>
  <c r="BB181" i="2"/>
  <c r="AF180" i="2"/>
  <c r="Z180" i="2"/>
  <c r="AZ179" i="2"/>
  <c r="BC179" i="2" s="1"/>
  <c r="AL179" i="2"/>
  <c r="BA179" i="2"/>
  <c r="AR179" i="2"/>
  <c r="AX178" i="2"/>
  <c r="BB178" i="2"/>
  <c r="Z178" i="2"/>
  <c r="AZ177" i="2"/>
  <c r="AL177" i="2"/>
  <c r="BA177" i="2"/>
  <c r="AR177" i="2"/>
  <c r="AX176" i="2"/>
  <c r="BB176" i="2"/>
  <c r="AZ175" i="2"/>
  <c r="AL175" i="2"/>
  <c r="BA175" i="2"/>
  <c r="AX174" i="2"/>
  <c r="BB174" i="2"/>
  <c r="Z174" i="2"/>
  <c r="AZ173" i="2"/>
  <c r="AL173" i="2"/>
  <c r="BA173" i="2"/>
  <c r="AR173" i="2"/>
  <c r="AX172" i="2"/>
  <c r="BB172" i="2"/>
  <c r="AZ171" i="2"/>
  <c r="AL171" i="2"/>
  <c r="BA171" i="2"/>
  <c r="AR171" i="2"/>
  <c r="AX170" i="2"/>
  <c r="BB170" i="2"/>
  <c r="Z170" i="2"/>
  <c r="AZ169" i="2"/>
  <c r="AL169" i="2"/>
  <c r="BA169" i="2"/>
  <c r="AR169" i="2"/>
  <c r="AX168" i="2"/>
  <c r="BB168" i="2"/>
  <c r="AZ167" i="2"/>
  <c r="AL167" i="2"/>
  <c r="BA167" i="2"/>
  <c r="AZ166" i="2"/>
  <c r="AL165" i="2"/>
  <c r="AZ165" i="2"/>
  <c r="AZ164" i="2"/>
  <c r="AL163" i="2"/>
  <c r="AZ163" i="2"/>
  <c r="AZ162" i="2"/>
  <c r="AL161" i="2"/>
  <c r="AZ161" i="2"/>
  <c r="AZ160" i="2"/>
  <c r="AL159" i="2"/>
  <c r="AZ159" i="2"/>
  <c r="AZ158" i="2"/>
  <c r="AL157" i="2"/>
  <c r="AZ157" i="2"/>
  <c r="AZ156" i="2"/>
  <c r="X187" i="2"/>
  <c r="X186" i="2"/>
  <c r="AE185" i="2"/>
  <c r="X185" i="2"/>
  <c r="Z185" i="2" s="1"/>
  <c r="AE184" i="2"/>
  <c r="X184" i="2"/>
  <c r="AR184" i="2" s="1"/>
  <c r="AE183" i="2"/>
  <c r="X183" i="2"/>
  <c r="Z183" i="2" s="1"/>
  <c r="AE182" i="2"/>
  <c r="AE181" i="2"/>
  <c r="AE178" i="2"/>
  <c r="AF178" i="2" s="1"/>
  <c r="X178" i="2"/>
  <c r="AR178" i="2" s="1"/>
  <c r="AE177" i="2"/>
  <c r="AF177" i="2" s="1"/>
  <c r="X177" i="2"/>
  <c r="Z177" i="2" s="1"/>
  <c r="AE176" i="2"/>
  <c r="AF176" i="2" s="1"/>
  <c r="X176" i="2"/>
  <c r="Z176" i="2" s="1"/>
  <c r="AE175" i="2"/>
  <c r="AF175" i="2" s="1"/>
  <c r="X175" i="2"/>
  <c r="Z175" i="2" s="1"/>
  <c r="AE174" i="2"/>
  <c r="AF174" i="2" s="1"/>
  <c r="X174" i="2"/>
  <c r="AR174" i="2" s="1"/>
  <c r="AE173" i="2"/>
  <c r="AF173" i="2" s="1"/>
  <c r="X173" i="2"/>
  <c r="AE172" i="2"/>
  <c r="AF172" i="2" s="1"/>
  <c r="X172" i="2"/>
  <c r="Z172" i="2" s="1"/>
  <c r="AE171" i="2"/>
  <c r="AF171" i="2" s="1"/>
  <c r="X171" i="2"/>
  <c r="Z171" i="2" s="1"/>
  <c r="AE170" i="2"/>
  <c r="AF170" i="2" s="1"/>
  <c r="X170" i="2"/>
  <c r="AR170" i="2" s="1"/>
  <c r="AE169" i="2"/>
  <c r="AF169" i="2" s="1"/>
  <c r="X169" i="2"/>
  <c r="Z169" i="2" s="1"/>
  <c r="AE168" i="2"/>
  <c r="AF168" i="2" s="1"/>
  <c r="X168" i="2"/>
  <c r="Z168" i="2" s="1"/>
  <c r="AE167" i="2"/>
  <c r="AF167" i="2" s="1"/>
  <c r="X167" i="2"/>
  <c r="Z167" i="2" s="1"/>
  <c r="AW166" i="2"/>
  <c r="AE166" i="2"/>
  <c r="W166" i="2"/>
  <c r="Z166" i="2" s="1"/>
  <c r="W165" i="2"/>
  <c r="W164" i="2"/>
  <c r="AL164" i="2" s="1"/>
  <c r="W163" i="2"/>
  <c r="W162" i="2"/>
  <c r="AL162" i="2" s="1"/>
  <c r="W161" i="2"/>
  <c r="W160" i="2"/>
  <c r="AL160" i="2" s="1"/>
  <c r="W159" i="2"/>
  <c r="W158" i="2"/>
  <c r="AL158" i="2" s="1"/>
  <c r="W157" i="2"/>
  <c r="W156" i="2"/>
  <c r="AL156" i="2" s="1"/>
  <c r="V165" i="2"/>
  <c r="AE165" i="2"/>
  <c r="V164" i="2"/>
  <c r="AE164" i="2"/>
  <c r="V163" i="2"/>
  <c r="AE163" i="2"/>
  <c r="V162" i="2"/>
  <c r="AE162" i="2"/>
  <c r="V161" i="2"/>
  <c r="AE161" i="2"/>
  <c r="V160" i="2"/>
  <c r="AE160" i="2"/>
  <c r="V159" i="2"/>
  <c r="AE159" i="2"/>
  <c r="V158" i="2"/>
  <c r="AE158" i="2"/>
  <c r="V157" i="2"/>
  <c r="AE157" i="2"/>
  <c r="V156" i="2"/>
  <c r="AE156" i="2"/>
  <c r="BB155" i="2"/>
  <c r="V155" i="2"/>
  <c r="AE155" i="2"/>
  <c r="BB154" i="2"/>
  <c r="V154" i="2"/>
  <c r="AE154" i="2"/>
  <c r="AX153" i="2"/>
  <c r="BB153" i="2"/>
  <c r="Z153" i="2"/>
  <c r="AZ152" i="2"/>
  <c r="AL152" i="2"/>
  <c r="BA152" i="2"/>
  <c r="AX151" i="2"/>
  <c r="BB151" i="2"/>
  <c r="Z151" i="2"/>
  <c r="AZ150" i="2"/>
  <c r="AL150" i="2"/>
  <c r="BA150" i="2"/>
  <c r="AR150" i="2"/>
  <c r="AX149" i="2"/>
  <c r="BB149" i="2"/>
  <c r="AZ148" i="2"/>
  <c r="AL148" i="2"/>
  <c r="BA148" i="2"/>
  <c r="AX147" i="2"/>
  <c r="BB147" i="2"/>
  <c r="Z147" i="2"/>
  <c r="AZ146" i="2"/>
  <c r="AL146" i="2"/>
  <c r="BA146" i="2"/>
  <c r="AR146" i="2"/>
  <c r="AX145" i="2"/>
  <c r="BB145" i="2"/>
  <c r="Z145" i="2"/>
  <c r="AZ144" i="2"/>
  <c r="AL144" i="2"/>
  <c r="BA144" i="2"/>
  <c r="AX143" i="2"/>
  <c r="BB143" i="2"/>
  <c r="AX141" i="2"/>
  <c r="AX137" i="2"/>
  <c r="AQ166" i="2"/>
  <c r="AZ155" i="2"/>
  <c r="AZ154" i="2"/>
  <c r="AZ153" i="2"/>
  <c r="Y165" i="2"/>
  <c r="AX165" i="2" s="1"/>
  <c r="AQ165" i="2"/>
  <c r="X165" i="2"/>
  <c r="Y164" i="2"/>
  <c r="AX164" i="2" s="1"/>
  <c r="AQ164" i="2"/>
  <c r="X164" i="2"/>
  <c r="Y163" i="2"/>
  <c r="AX163" i="2" s="1"/>
  <c r="AQ163" i="2"/>
  <c r="X163" i="2"/>
  <c r="Y162" i="2"/>
  <c r="AX162" i="2" s="1"/>
  <c r="AQ162" i="2"/>
  <c r="X162" i="2"/>
  <c r="Y161" i="2"/>
  <c r="AX161" i="2" s="1"/>
  <c r="AQ161" i="2"/>
  <c r="X161" i="2"/>
  <c r="Y160" i="2"/>
  <c r="AX160" i="2" s="1"/>
  <c r="AQ160" i="2"/>
  <c r="X160" i="2"/>
  <c r="Y159" i="2"/>
  <c r="AX159" i="2" s="1"/>
  <c r="AQ159" i="2"/>
  <c r="X159" i="2"/>
  <c r="Y158" i="2"/>
  <c r="AX158" i="2" s="1"/>
  <c r="AQ158" i="2"/>
  <c r="X158" i="2"/>
  <c r="Y157" i="2"/>
  <c r="AX157" i="2" s="1"/>
  <c r="AQ157" i="2"/>
  <c r="X157" i="2"/>
  <c r="Y156" i="2"/>
  <c r="AX156" i="2" s="1"/>
  <c r="AQ156" i="2"/>
  <c r="Y155" i="2"/>
  <c r="AX155" i="2" s="1"/>
  <c r="BA155" i="2"/>
  <c r="Y154" i="2"/>
  <c r="AX154" i="2" s="1"/>
  <c r="BA154" i="2"/>
  <c r="BA153" i="2"/>
  <c r="AR153" i="2"/>
  <c r="AX152" i="2"/>
  <c r="BB152" i="2"/>
  <c r="Z152" i="2"/>
  <c r="AZ151" i="2"/>
  <c r="AL151" i="2"/>
  <c r="BA151" i="2"/>
  <c r="AR151" i="2"/>
  <c r="AX150" i="2"/>
  <c r="BB150" i="2"/>
  <c r="AZ149" i="2"/>
  <c r="AL149" i="2"/>
  <c r="BA149" i="2"/>
  <c r="AX148" i="2"/>
  <c r="BB148" i="2"/>
  <c r="Z148" i="2"/>
  <c r="AZ147" i="2"/>
  <c r="AL147" i="2"/>
  <c r="BA147" i="2"/>
  <c r="AR147" i="2"/>
  <c r="AX146" i="2"/>
  <c r="BB146" i="2"/>
  <c r="AZ145" i="2"/>
  <c r="AL145" i="2"/>
  <c r="BA145" i="2"/>
  <c r="AR145" i="2"/>
  <c r="AX144" i="2"/>
  <c r="BB144" i="2"/>
  <c r="Z144" i="2"/>
  <c r="AL143" i="2"/>
  <c r="AZ143" i="2"/>
  <c r="AZ142" i="2"/>
  <c r="AZ141" i="2"/>
  <c r="AZ140" i="2"/>
  <c r="AZ139" i="2"/>
  <c r="AZ138" i="2"/>
  <c r="AZ137" i="2"/>
  <c r="X156" i="2"/>
  <c r="X155" i="2"/>
  <c r="AR155" i="2" s="1"/>
  <c r="X154" i="2"/>
  <c r="AR154" i="2" s="1"/>
  <c r="AE153" i="2"/>
  <c r="X153" i="2"/>
  <c r="AE152" i="2"/>
  <c r="X152" i="2"/>
  <c r="AR152" i="2" s="1"/>
  <c r="AE151" i="2"/>
  <c r="X151" i="2"/>
  <c r="AE150" i="2"/>
  <c r="X150" i="2"/>
  <c r="Z150" i="2" s="1"/>
  <c r="AE149" i="2"/>
  <c r="X149" i="2"/>
  <c r="Z149" i="2" s="1"/>
  <c r="AE148" i="2"/>
  <c r="X148" i="2"/>
  <c r="AR148" i="2" s="1"/>
  <c r="AE147" i="2"/>
  <c r="X147" i="2"/>
  <c r="AE146" i="2"/>
  <c r="X146" i="2"/>
  <c r="Z146" i="2" s="1"/>
  <c r="AE145" i="2"/>
  <c r="X145" i="2"/>
  <c r="AE144" i="2"/>
  <c r="X144" i="2"/>
  <c r="AR144" i="2" s="1"/>
  <c r="AY143" i="2"/>
  <c r="BC143" i="2" s="1"/>
  <c r="AR143" i="2"/>
  <c r="Y143" i="2"/>
  <c r="BB142" i="2"/>
  <c r="BB141" i="2"/>
  <c r="BB140" i="2"/>
  <c r="BB139" i="2"/>
  <c r="BB138" i="2"/>
  <c r="BB137" i="2"/>
  <c r="AQ135" i="2"/>
  <c r="AR135" i="2" s="1"/>
  <c r="Z135" i="2"/>
  <c r="W135" i="2"/>
  <c r="AK135" i="2"/>
  <c r="AY135" i="2"/>
  <c r="BA135" i="2"/>
  <c r="AQ131" i="2"/>
  <c r="AR131" i="2" s="1"/>
  <c r="W131" i="2"/>
  <c r="Z131" i="2" s="1"/>
  <c r="AK131" i="2"/>
  <c r="BB131" i="2"/>
  <c r="AY131" i="2"/>
  <c r="AF129" i="2"/>
  <c r="BA129" i="2"/>
  <c r="AR127" i="2"/>
  <c r="BA127" i="2"/>
  <c r="AR125" i="2"/>
  <c r="BA125" i="2"/>
  <c r="AR123" i="2"/>
  <c r="BA123" i="2"/>
  <c r="AR121" i="2"/>
  <c r="BA121" i="2"/>
  <c r="AR119" i="2"/>
  <c r="BA119" i="2"/>
  <c r="AR117" i="2"/>
  <c r="BA117" i="2"/>
  <c r="AR115" i="2"/>
  <c r="BA115" i="2"/>
  <c r="AR113" i="2"/>
  <c r="BA113" i="2"/>
  <c r="AR111" i="2"/>
  <c r="BA111" i="2"/>
  <c r="AR109" i="2"/>
  <c r="BA109" i="2"/>
  <c r="AR107" i="2"/>
  <c r="BA107" i="2"/>
  <c r="Y142" i="2"/>
  <c r="AX142" i="2" s="1"/>
  <c r="AQ142" i="2"/>
  <c r="X142" i="2"/>
  <c r="Y141" i="2"/>
  <c r="AQ141" i="2"/>
  <c r="X141" i="2"/>
  <c r="Y140" i="2"/>
  <c r="AX140" i="2" s="1"/>
  <c r="AQ140" i="2"/>
  <c r="X140" i="2"/>
  <c r="Y139" i="2"/>
  <c r="AX139" i="2" s="1"/>
  <c r="AQ139" i="2"/>
  <c r="X139" i="2"/>
  <c r="Y138" i="2"/>
  <c r="AX138" i="2" s="1"/>
  <c r="AQ138" i="2"/>
  <c r="X138" i="2"/>
  <c r="Y137" i="2"/>
  <c r="AQ137" i="2"/>
  <c r="X137" i="2"/>
  <c r="AQ136" i="2"/>
  <c r="AR136" i="2" s="1"/>
  <c r="Z136" i="2"/>
  <c r="W136" i="2"/>
  <c r="AK136" i="2"/>
  <c r="BA136" i="2"/>
  <c r="AY136" i="2"/>
  <c r="AW135" i="2"/>
  <c r="AX135" i="2" s="1"/>
  <c r="AQ132" i="2"/>
  <c r="AR132" i="2" s="1"/>
  <c r="W132" i="2"/>
  <c r="Z132" i="2" s="1"/>
  <c r="AK132" i="2"/>
  <c r="BB132" i="2"/>
  <c r="AY132" i="2"/>
  <c r="AW131" i="2"/>
  <c r="AX131" i="2" s="1"/>
  <c r="V143" i="2"/>
  <c r="Z143" i="2" s="1"/>
  <c r="W142" i="2"/>
  <c r="AL142" i="2" s="1"/>
  <c r="W141" i="2"/>
  <c r="AL141" i="2" s="1"/>
  <c r="W140" i="2"/>
  <c r="AL140" i="2" s="1"/>
  <c r="W139" i="2"/>
  <c r="AL139" i="2" s="1"/>
  <c r="W138" i="2"/>
  <c r="AL138" i="2" s="1"/>
  <c r="W137" i="2"/>
  <c r="AL137" i="2" s="1"/>
  <c r="AX136" i="2"/>
  <c r="Z133" i="2"/>
  <c r="W133" i="2"/>
  <c r="AK133" i="2"/>
  <c r="BB133" i="2"/>
  <c r="AY133" i="2"/>
  <c r="BA133" i="2"/>
  <c r="AX132" i="2"/>
  <c r="AQ129" i="2"/>
  <c r="X129" i="2"/>
  <c r="Y129" i="2"/>
  <c r="AW129" i="2"/>
  <c r="AX129" i="2" s="1"/>
  <c r="V142" i="2"/>
  <c r="Z142" i="2" s="1"/>
  <c r="AE142" i="2"/>
  <c r="AF142" i="2" s="1"/>
  <c r="V141" i="2"/>
  <c r="AE141" i="2"/>
  <c r="AF141" i="2" s="1"/>
  <c r="V140" i="2"/>
  <c r="Z140" i="2" s="1"/>
  <c r="AE140" i="2"/>
  <c r="AF140" i="2" s="1"/>
  <c r="V139" i="2"/>
  <c r="AE139" i="2"/>
  <c r="AF139" i="2" s="1"/>
  <c r="V138" i="2"/>
  <c r="Z138" i="2" s="1"/>
  <c r="AE138" i="2"/>
  <c r="AF138" i="2" s="1"/>
  <c r="V137" i="2"/>
  <c r="AE137" i="2"/>
  <c r="AF137" i="2" s="1"/>
  <c r="W134" i="2"/>
  <c r="Z134" i="2" s="1"/>
  <c r="AK134" i="2"/>
  <c r="BB134" i="2"/>
  <c r="BA134" i="2"/>
  <c r="AY134" i="2"/>
  <c r="AX133" i="2"/>
  <c r="Z130" i="2"/>
  <c r="W130" i="2"/>
  <c r="AK130" i="2"/>
  <c r="BB130" i="2"/>
  <c r="BA130" i="2"/>
  <c r="AY130" i="2"/>
  <c r="Z128" i="2"/>
  <c r="AF128" i="2"/>
  <c r="BA105" i="2"/>
  <c r="X128" i="2"/>
  <c r="AX127" i="2"/>
  <c r="AX125" i="2"/>
  <c r="AX123" i="2"/>
  <c r="AX121" i="2"/>
  <c r="AX119" i="2"/>
  <c r="AX117" i="2"/>
  <c r="AX115" i="2"/>
  <c r="AX113" i="2"/>
  <c r="AX111" i="2"/>
  <c r="AX109" i="2"/>
  <c r="AX107" i="2"/>
  <c r="AX105" i="2"/>
  <c r="BB105" i="2"/>
  <c r="W128" i="2"/>
  <c r="AK128" i="2"/>
  <c r="AL128" i="2" s="1"/>
  <c r="BB128" i="2"/>
  <c r="AF126" i="2"/>
  <c r="W126" i="2"/>
  <c r="Z126" i="2" s="1"/>
  <c r="AK126" i="2"/>
  <c r="BB126" i="2"/>
  <c r="AY126" i="2"/>
  <c r="AZ126" i="2"/>
  <c r="AF124" i="2"/>
  <c r="W124" i="2"/>
  <c r="Z124" i="2" s="1"/>
  <c r="AK124" i="2"/>
  <c r="BB124" i="2"/>
  <c r="AY124" i="2"/>
  <c r="AZ124" i="2"/>
  <c r="AF122" i="2"/>
  <c r="W122" i="2"/>
  <c r="Z122" i="2" s="1"/>
  <c r="AK122" i="2"/>
  <c r="BB122" i="2"/>
  <c r="AY122" i="2"/>
  <c r="AZ122" i="2"/>
  <c r="AF120" i="2"/>
  <c r="W120" i="2"/>
  <c r="Z120" i="2" s="1"/>
  <c r="AK120" i="2"/>
  <c r="BB120" i="2"/>
  <c r="AY120" i="2"/>
  <c r="AZ120" i="2"/>
  <c r="AF118" i="2"/>
  <c r="W118" i="2"/>
  <c r="Z118" i="2" s="1"/>
  <c r="AK118" i="2"/>
  <c r="BB118" i="2"/>
  <c r="AY118" i="2"/>
  <c r="AZ118" i="2"/>
  <c r="AF116" i="2"/>
  <c r="W116" i="2"/>
  <c r="Z116" i="2" s="1"/>
  <c r="AK116" i="2"/>
  <c r="BB116" i="2"/>
  <c r="AY116" i="2"/>
  <c r="AZ116" i="2"/>
  <c r="AF114" i="2"/>
  <c r="W114" i="2"/>
  <c r="Z114" i="2" s="1"/>
  <c r="AK114" i="2"/>
  <c r="BB114" i="2"/>
  <c r="AY114" i="2"/>
  <c r="AZ114" i="2"/>
  <c r="AF112" i="2"/>
  <c r="W112" i="2"/>
  <c r="Z112" i="2" s="1"/>
  <c r="AK112" i="2"/>
  <c r="BB112" i="2"/>
  <c r="AY112" i="2"/>
  <c r="AZ112" i="2"/>
  <c r="AF110" i="2"/>
  <c r="W110" i="2"/>
  <c r="Z110" i="2" s="1"/>
  <c r="AK110" i="2"/>
  <c r="BB110" i="2"/>
  <c r="AY110" i="2"/>
  <c r="AZ110" i="2"/>
  <c r="AF108" i="2"/>
  <c r="W108" i="2"/>
  <c r="Z108" i="2" s="1"/>
  <c r="AK108" i="2"/>
  <c r="BB108" i="2"/>
  <c r="AY108" i="2"/>
  <c r="AZ108" i="2"/>
  <c r="AF106" i="2"/>
  <c r="W106" i="2"/>
  <c r="Z106" i="2" s="1"/>
  <c r="AK106" i="2"/>
  <c r="BB106" i="2"/>
  <c r="AY106" i="2"/>
  <c r="AZ106" i="2"/>
  <c r="AK105" i="2"/>
  <c r="W105" i="2"/>
  <c r="AZ103" i="2"/>
  <c r="AF100" i="2"/>
  <c r="AY100" i="2"/>
  <c r="AF98" i="2"/>
  <c r="AY98" i="2"/>
  <c r="AF96" i="2"/>
  <c r="AY96" i="2"/>
  <c r="AF94" i="2"/>
  <c r="AY94" i="2"/>
  <c r="BA128" i="2"/>
  <c r="AX126" i="2"/>
  <c r="AX124" i="2"/>
  <c r="AX122" i="2"/>
  <c r="AX120" i="2"/>
  <c r="AX118" i="2"/>
  <c r="AX116" i="2"/>
  <c r="AX114" i="2"/>
  <c r="AX112" i="2"/>
  <c r="AX110" i="2"/>
  <c r="AX108" i="2"/>
  <c r="X105" i="2"/>
  <c r="Z105" i="2" s="1"/>
  <c r="W129" i="2"/>
  <c r="Z129" i="2" s="1"/>
  <c r="AK129" i="2"/>
  <c r="BB129" i="2"/>
  <c r="AZ129" i="2"/>
  <c r="BC129" i="2" s="1"/>
  <c r="AY128" i="2"/>
  <c r="AR128" i="2"/>
  <c r="AF127" i="2"/>
  <c r="W127" i="2"/>
  <c r="Z127" i="2" s="1"/>
  <c r="AK127" i="2"/>
  <c r="AL127" i="2" s="1"/>
  <c r="BB127" i="2"/>
  <c r="AY127" i="2"/>
  <c r="AF125" i="2"/>
  <c r="W125" i="2"/>
  <c r="Z125" i="2" s="1"/>
  <c r="AK125" i="2"/>
  <c r="AL125" i="2" s="1"/>
  <c r="BB125" i="2"/>
  <c r="AY125" i="2"/>
  <c r="AF123" i="2"/>
  <c r="W123" i="2"/>
  <c r="Z123" i="2" s="1"/>
  <c r="AK123" i="2"/>
  <c r="AL123" i="2" s="1"/>
  <c r="BB123" i="2"/>
  <c r="AY123" i="2"/>
  <c r="AF121" i="2"/>
  <c r="W121" i="2"/>
  <c r="Z121" i="2" s="1"/>
  <c r="AK121" i="2"/>
  <c r="AL121" i="2" s="1"/>
  <c r="BB121" i="2"/>
  <c r="AY121" i="2"/>
  <c r="AF119" i="2"/>
  <c r="W119" i="2"/>
  <c r="Z119" i="2" s="1"/>
  <c r="AK119" i="2"/>
  <c r="AL119" i="2" s="1"/>
  <c r="BB119" i="2"/>
  <c r="AY119" i="2"/>
  <c r="AF117" i="2"/>
  <c r="W117" i="2"/>
  <c r="Z117" i="2" s="1"/>
  <c r="AK117" i="2"/>
  <c r="AL117" i="2" s="1"/>
  <c r="BB117" i="2"/>
  <c r="AY117" i="2"/>
  <c r="AF115" i="2"/>
  <c r="W115" i="2"/>
  <c r="Z115" i="2" s="1"/>
  <c r="AK115" i="2"/>
  <c r="AL115" i="2" s="1"/>
  <c r="BB115" i="2"/>
  <c r="AY115" i="2"/>
  <c r="AF113" i="2"/>
  <c r="W113" i="2"/>
  <c r="Z113" i="2" s="1"/>
  <c r="AK113" i="2"/>
  <c r="AL113" i="2" s="1"/>
  <c r="BB113" i="2"/>
  <c r="AY113" i="2"/>
  <c r="AF111" i="2"/>
  <c r="W111" i="2"/>
  <c r="Z111" i="2" s="1"/>
  <c r="AK111" i="2"/>
  <c r="AL111" i="2" s="1"/>
  <c r="BB111" i="2"/>
  <c r="AY111" i="2"/>
  <c r="AF109" i="2"/>
  <c r="W109" i="2"/>
  <c r="Z109" i="2" s="1"/>
  <c r="AK109" i="2"/>
  <c r="AL109" i="2" s="1"/>
  <c r="BB109" i="2"/>
  <c r="AY109" i="2"/>
  <c r="AF107" i="2"/>
  <c r="W107" i="2"/>
  <c r="Z107" i="2" s="1"/>
  <c r="AK107" i="2"/>
  <c r="AL107" i="2" s="1"/>
  <c r="BB107" i="2"/>
  <c r="AY107" i="2"/>
  <c r="AZ102" i="2"/>
  <c r="AZ101" i="2"/>
  <c r="AF99" i="2"/>
  <c r="AY99" i="2"/>
  <c r="AF97" i="2"/>
  <c r="AY97" i="2"/>
  <c r="AF95" i="2"/>
  <c r="AY95" i="2"/>
  <c r="AF93" i="2"/>
  <c r="AY93" i="2"/>
  <c r="AQ103" i="2"/>
  <c r="AQ101" i="2"/>
  <c r="Y99" i="2"/>
  <c r="AW99" i="2"/>
  <c r="Y97" i="2"/>
  <c r="AW97" i="2"/>
  <c r="Y95" i="2"/>
  <c r="AW95" i="2"/>
  <c r="Y93" i="2"/>
  <c r="AW93" i="2"/>
  <c r="Y91" i="2"/>
  <c r="AW91" i="2"/>
  <c r="Y89" i="2"/>
  <c r="AW89" i="2"/>
  <c r="Y87" i="2"/>
  <c r="AW87" i="2"/>
  <c r="Y85" i="2"/>
  <c r="AW85" i="2"/>
  <c r="Z82" i="2"/>
  <c r="AL71" i="2"/>
  <c r="X71" i="2"/>
  <c r="Z71" i="2" s="1"/>
  <c r="AQ71" i="2"/>
  <c r="AL29" i="2"/>
  <c r="AZ29" i="2"/>
  <c r="AF24" i="2"/>
  <c r="AY24" i="2"/>
  <c r="AF13" i="2"/>
  <c r="AY13" i="2"/>
  <c r="AQ9" i="2"/>
  <c r="X9" i="2"/>
  <c r="Y9" i="2"/>
  <c r="AW9" i="2"/>
  <c r="AE105" i="2"/>
  <c r="AW104" i="2"/>
  <c r="AE103" i="2"/>
  <c r="W103" i="2"/>
  <c r="AL103" i="2" s="1"/>
  <c r="AW102" i="2"/>
  <c r="AE101" i="2"/>
  <c r="W101" i="2"/>
  <c r="AL101" i="2" s="1"/>
  <c r="AZ100" i="2"/>
  <c r="Z100" i="2"/>
  <c r="AL99" i="2"/>
  <c r="X99" i="2"/>
  <c r="Z99" i="2" s="1"/>
  <c r="AQ99" i="2"/>
  <c r="Z98" i="2"/>
  <c r="AL97" i="2"/>
  <c r="X97" i="2"/>
  <c r="Z97" i="2" s="1"/>
  <c r="AQ97" i="2"/>
  <c r="Z96" i="2"/>
  <c r="AL95" i="2"/>
  <c r="X95" i="2"/>
  <c r="Z95" i="2" s="1"/>
  <c r="AQ95" i="2"/>
  <c r="Z94" i="2"/>
  <c r="AL93" i="2"/>
  <c r="X93" i="2"/>
  <c r="Z93" i="2" s="1"/>
  <c r="AQ93" i="2"/>
  <c r="X91" i="2"/>
  <c r="AQ91" i="2"/>
  <c r="X89" i="2"/>
  <c r="Z89" i="2" s="1"/>
  <c r="AQ89" i="2"/>
  <c r="X87" i="2"/>
  <c r="AQ87" i="2"/>
  <c r="X85" i="2"/>
  <c r="Z85" i="2" s="1"/>
  <c r="AQ85" i="2"/>
  <c r="AL67" i="2"/>
  <c r="X67" i="2"/>
  <c r="Z67" i="2" s="1"/>
  <c r="AQ67" i="2"/>
  <c r="Y52" i="2"/>
  <c r="AW52" i="2"/>
  <c r="Z101" i="2"/>
  <c r="Y100" i="2"/>
  <c r="AW100" i="2"/>
  <c r="Y98" i="2"/>
  <c r="AW98" i="2"/>
  <c r="Y96" i="2"/>
  <c r="AW96" i="2"/>
  <c r="Y94" i="2"/>
  <c r="AW94" i="2"/>
  <c r="Y92" i="2"/>
  <c r="AW92" i="2"/>
  <c r="Y90" i="2"/>
  <c r="AW90" i="2"/>
  <c r="Y88" i="2"/>
  <c r="AW88" i="2"/>
  <c r="Y86" i="2"/>
  <c r="AW86" i="2"/>
  <c r="X83" i="2"/>
  <c r="AQ83" i="2"/>
  <c r="AR83" i="2" s="1"/>
  <c r="AL79" i="2"/>
  <c r="X79" i="2"/>
  <c r="Z79" i="2" s="1"/>
  <c r="AQ79" i="2"/>
  <c r="Z63" i="2"/>
  <c r="AL63" i="2"/>
  <c r="X63" i="2"/>
  <c r="AQ63" i="2"/>
  <c r="AL46" i="2"/>
  <c r="AZ46" i="2"/>
  <c r="BB46" i="2"/>
  <c r="AY46" i="2"/>
  <c r="Z41" i="2"/>
  <c r="AE104" i="2"/>
  <c r="W104" i="2"/>
  <c r="AL104" i="2" s="1"/>
  <c r="AW103" i="2"/>
  <c r="AE102" i="2"/>
  <c r="W102" i="2"/>
  <c r="Z102" i="2" s="1"/>
  <c r="AW101" i="2"/>
  <c r="X100" i="2"/>
  <c r="AQ100" i="2"/>
  <c r="AL98" i="2"/>
  <c r="X98" i="2"/>
  <c r="AQ98" i="2"/>
  <c r="AL96" i="2"/>
  <c r="X96" i="2"/>
  <c r="AQ96" i="2"/>
  <c r="AL94" i="2"/>
  <c r="X94" i="2"/>
  <c r="AQ94" i="2"/>
  <c r="X92" i="2"/>
  <c r="Z92" i="2" s="1"/>
  <c r="AQ92" i="2"/>
  <c r="Z91" i="2"/>
  <c r="X90" i="2"/>
  <c r="Z90" i="2" s="1"/>
  <c r="AQ90" i="2"/>
  <c r="X88" i="2"/>
  <c r="Z88" i="2" s="1"/>
  <c r="AQ88" i="2"/>
  <c r="Z87" i="2"/>
  <c r="X86" i="2"/>
  <c r="Z86" i="2" s="1"/>
  <c r="AQ86" i="2"/>
  <c r="AX84" i="2"/>
  <c r="W84" i="2"/>
  <c r="Z84" i="2" s="1"/>
  <c r="AK84" i="2"/>
  <c r="AZ84" i="2" s="1"/>
  <c r="BB84" i="2"/>
  <c r="Z83" i="2"/>
  <c r="AK83" i="2"/>
  <c r="X82" i="2"/>
  <c r="AQ82" i="2"/>
  <c r="Z75" i="2"/>
  <c r="AL75" i="2"/>
  <c r="X75" i="2"/>
  <c r="AQ75" i="2"/>
  <c r="BA60" i="2"/>
  <c r="AW60" i="2"/>
  <c r="AY59" i="2"/>
  <c r="AE84" i="2"/>
  <c r="AF84" i="2" s="1"/>
  <c r="AY82" i="2"/>
  <c r="Z81" i="2"/>
  <c r="X81" i="2"/>
  <c r="AQ81" i="2"/>
  <c r="Z80" i="2"/>
  <c r="X80" i="2"/>
  <c r="AQ80" i="2"/>
  <c r="Z76" i="2"/>
  <c r="X76" i="2"/>
  <c r="AQ76" i="2"/>
  <c r="Z72" i="2"/>
  <c r="X72" i="2"/>
  <c r="AQ72" i="2"/>
  <c r="Z68" i="2"/>
  <c r="X68" i="2"/>
  <c r="AQ68" i="2"/>
  <c r="Z64" i="2"/>
  <c r="X64" i="2"/>
  <c r="AQ64" i="2"/>
  <c r="Z58" i="2"/>
  <c r="W58" i="2"/>
  <c r="AK58" i="2"/>
  <c r="AZ58" i="2"/>
  <c r="AY58" i="2"/>
  <c r="BA58" i="2"/>
  <c r="AF56" i="2"/>
  <c r="AK56" i="2"/>
  <c r="AL56" i="2" s="1"/>
  <c r="W56" i="2"/>
  <c r="Z56" i="2" s="1"/>
  <c r="AY56" i="2"/>
  <c r="BA56" i="2"/>
  <c r="AZ56" i="2"/>
  <c r="BB56" i="2"/>
  <c r="AR42" i="2"/>
  <c r="BA42" i="2"/>
  <c r="AR40" i="2"/>
  <c r="BA40" i="2"/>
  <c r="AR38" i="2"/>
  <c r="BA38" i="2"/>
  <c r="AL35" i="2"/>
  <c r="AZ35" i="2"/>
  <c r="AL31" i="2"/>
  <c r="AZ31" i="2"/>
  <c r="AK26" i="2"/>
  <c r="W26" i="2"/>
  <c r="X26" i="2"/>
  <c r="AQ26" i="2"/>
  <c r="AQ84" i="2"/>
  <c r="AR84" i="2" s="1"/>
  <c r="BB83" i="2"/>
  <c r="AE83" i="2"/>
  <c r="AF83" i="2" s="1"/>
  <c r="AY81" i="2"/>
  <c r="AY80" i="2"/>
  <c r="X77" i="2"/>
  <c r="Z77" i="2" s="1"/>
  <c r="AQ77" i="2"/>
  <c r="AY76" i="2"/>
  <c r="X73" i="2"/>
  <c r="Z73" i="2" s="1"/>
  <c r="AQ73" i="2"/>
  <c r="AY72" i="2"/>
  <c r="X69" i="2"/>
  <c r="Z69" i="2" s="1"/>
  <c r="AQ69" i="2"/>
  <c r="AY68" i="2"/>
  <c r="X65" i="2"/>
  <c r="Z65" i="2" s="1"/>
  <c r="AQ65" i="2"/>
  <c r="AY64" i="2"/>
  <c r="BB58" i="2"/>
  <c r="Z53" i="2"/>
  <c r="W53" i="2"/>
  <c r="AK53" i="2"/>
  <c r="AZ53" i="2"/>
  <c r="BB53" i="2"/>
  <c r="AK45" i="2"/>
  <c r="AL45" i="2" s="1"/>
  <c r="Y33" i="2"/>
  <c r="AE33" i="2"/>
  <c r="V33" i="2"/>
  <c r="AY27" i="2"/>
  <c r="Z78" i="2"/>
  <c r="X78" i="2"/>
  <c r="AQ78" i="2"/>
  <c r="AY77" i="2"/>
  <c r="Z74" i="2"/>
  <c r="X74" i="2"/>
  <c r="AQ74" i="2"/>
  <c r="AY73" i="2"/>
  <c r="Z70" i="2"/>
  <c r="X70" i="2"/>
  <c r="AQ70" i="2"/>
  <c r="AY69" i="2"/>
  <c r="Z66" i="2"/>
  <c r="X66" i="2"/>
  <c r="AQ66" i="2"/>
  <c r="AY65" i="2"/>
  <c r="Z62" i="2"/>
  <c r="X62" i="2"/>
  <c r="AQ62" i="2"/>
  <c r="AR61" i="2"/>
  <c r="Y60" i="2"/>
  <c r="V60" i="2"/>
  <c r="AE60" i="2"/>
  <c r="AQ59" i="2"/>
  <c r="AR59" i="2" s="1"/>
  <c r="X59" i="2"/>
  <c r="Z59" i="2" s="1"/>
  <c r="AX54" i="2"/>
  <c r="BA53" i="2"/>
  <c r="Z50" i="2"/>
  <c r="BB50" i="2"/>
  <c r="AE58" i="2"/>
  <c r="AF58" i="2" s="1"/>
  <c r="AL57" i="2"/>
  <c r="AZ57" i="2"/>
  <c r="V57" i="2"/>
  <c r="AE57" i="2"/>
  <c r="AX55" i="2"/>
  <c r="Z54" i="2"/>
  <c r="BB54" i="2"/>
  <c r="AZ54" i="2"/>
  <c r="AE53" i="2"/>
  <c r="AF53" i="2" s="1"/>
  <c r="AZ51" i="2"/>
  <c r="BB51" i="2"/>
  <c r="AE49" i="2"/>
  <c r="BA48" i="2"/>
  <c r="AY48" i="2"/>
  <c r="AX47" i="2"/>
  <c r="AK47" i="2"/>
  <c r="AL47" i="2" s="1"/>
  <c r="BB47" i="2"/>
  <c r="AF43" i="2"/>
  <c r="W43" i="2"/>
  <c r="Z43" i="2" s="1"/>
  <c r="AK43" i="2"/>
  <c r="BB43" i="2"/>
  <c r="AY43" i="2"/>
  <c r="AZ43" i="2"/>
  <c r="AF41" i="2"/>
  <c r="W41" i="2"/>
  <c r="AK41" i="2"/>
  <c r="BB41" i="2"/>
  <c r="AY41" i="2"/>
  <c r="AZ41" i="2"/>
  <c r="AF39" i="2"/>
  <c r="W39" i="2"/>
  <c r="Z39" i="2" s="1"/>
  <c r="AK39" i="2"/>
  <c r="BB39" i="2"/>
  <c r="AY39" i="2"/>
  <c r="AZ39" i="2"/>
  <c r="AF37" i="2"/>
  <c r="W37" i="2"/>
  <c r="Z37" i="2" s="1"/>
  <c r="AK37" i="2"/>
  <c r="BB37" i="2"/>
  <c r="AY37" i="2"/>
  <c r="AZ37" i="2"/>
  <c r="AZ34" i="2"/>
  <c r="AW32" i="2"/>
  <c r="Y32" i="2"/>
  <c r="AE32" i="2"/>
  <c r="V32" i="2"/>
  <c r="Z32" i="2" s="1"/>
  <c r="AL27" i="2"/>
  <c r="AZ27" i="2"/>
  <c r="AZ82" i="2"/>
  <c r="AZ81" i="2"/>
  <c r="AZ80" i="2"/>
  <c r="AZ79" i="2"/>
  <c r="AZ78" i="2"/>
  <c r="AZ77" i="2"/>
  <c r="AZ76" i="2"/>
  <c r="AZ75" i="2"/>
  <c r="AZ74" i="2"/>
  <c r="AZ73" i="2"/>
  <c r="AZ72" i="2"/>
  <c r="AZ71" i="2"/>
  <c r="AZ70" i="2"/>
  <c r="AZ69" i="2"/>
  <c r="AZ68" i="2"/>
  <c r="AZ67" i="2"/>
  <c r="AZ66" i="2"/>
  <c r="AZ65" i="2"/>
  <c r="AZ64" i="2"/>
  <c r="AZ63" i="2"/>
  <c r="AZ62" i="2"/>
  <c r="AZ61" i="2"/>
  <c r="BC61" i="2" s="1"/>
  <c r="X60" i="2"/>
  <c r="AR60" i="2" s="1"/>
  <c r="AK55" i="2"/>
  <c r="AL55" i="2" s="1"/>
  <c r="BA54" i="2"/>
  <c r="Z52" i="2"/>
  <c r="BB52" i="2"/>
  <c r="AZ52" i="2"/>
  <c r="BC52" i="2" s="1"/>
  <c r="AE51" i="2"/>
  <c r="AF51" i="2" s="1"/>
  <c r="X50" i="2"/>
  <c r="AQ50" i="2"/>
  <c r="AW49" i="2"/>
  <c r="BA49" i="2"/>
  <c r="AR49" i="2"/>
  <c r="AZ48" i="2"/>
  <c r="X45" i="2"/>
  <c r="Z45" i="2" s="1"/>
  <c r="AQ45" i="2"/>
  <c r="AX43" i="2"/>
  <c r="AX41" i="2"/>
  <c r="AX39" i="2"/>
  <c r="AX37" i="2"/>
  <c r="X35" i="2"/>
  <c r="AW35" i="2"/>
  <c r="AZ33" i="2"/>
  <c r="Y31" i="2"/>
  <c r="AK30" i="2"/>
  <c r="W30" i="2"/>
  <c r="X30" i="2"/>
  <c r="AQ30" i="2"/>
  <c r="W60" i="2"/>
  <c r="AK60" i="2"/>
  <c r="BB60" i="2"/>
  <c r="AZ59" i="2"/>
  <c r="AQ57" i="2"/>
  <c r="Z55" i="2"/>
  <c r="AZ55" i="2"/>
  <c r="BC55" i="2" s="1"/>
  <c r="BB55" i="2"/>
  <c r="AY54" i="2"/>
  <c r="BC54" i="2" s="1"/>
  <c r="Z49" i="2"/>
  <c r="X47" i="2"/>
  <c r="Z47" i="2" s="1"/>
  <c r="AQ47" i="2"/>
  <c r="Z44" i="2"/>
  <c r="AZ44" i="2"/>
  <c r="BC44" i="2" s="1"/>
  <c r="BA44" i="2"/>
  <c r="BB44" i="2"/>
  <c r="AF42" i="2"/>
  <c r="W42" i="2"/>
  <c r="Z42" i="2" s="1"/>
  <c r="AK42" i="2"/>
  <c r="AL42" i="2" s="1"/>
  <c r="BB42" i="2"/>
  <c r="AY42" i="2"/>
  <c r="AF40" i="2"/>
  <c r="W40" i="2"/>
  <c r="Z40" i="2" s="1"/>
  <c r="AK40" i="2"/>
  <c r="BB40" i="2"/>
  <c r="AY40" i="2"/>
  <c r="BC40" i="2" s="1"/>
  <c r="AZ40" i="2"/>
  <c r="AF38" i="2"/>
  <c r="W38" i="2"/>
  <c r="Z38" i="2" s="1"/>
  <c r="AK38" i="2"/>
  <c r="AL38" i="2" s="1"/>
  <c r="BB38" i="2"/>
  <c r="AY38" i="2"/>
  <c r="AF36" i="2"/>
  <c r="W36" i="2"/>
  <c r="Z36" i="2" s="1"/>
  <c r="AK36" i="2"/>
  <c r="BB36" i="2"/>
  <c r="AY36" i="2"/>
  <c r="BC36" i="2" s="1"/>
  <c r="AZ36" i="2"/>
  <c r="Y34" i="2"/>
  <c r="AE34" i="2"/>
  <c r="V34" i="2"/>
  <c r="AZ32" i="2"/>
  <c r="AY29" i="2"/>
  <c r="AF29" i="2"/>
  <c r="AK28" i="2"/>
  <c r="W28" i="2"/>
  <c r="X28" i="2"/>
  <c r="AQ28" i="2"/>
  <c r="AF22" i="2"/>
  <c r="AY22" i="2"/>
  <c r="AZ50" i="2"/>
  <c r="AZ47" i="2"/>
  <c r="AY35" i="2"/>
  <c r="AQ35" i="2"/>
  <c r="AW34" i="2"/>
  <c r="AW33" i="2"/>
  <c r="AW31" i="2"/>
  <c r="AW29" i="2"/>
  <c r="AW27" i="2"/>
  <c r="Z21" i="2"/>
  <c r="AF20" i="2"/>
  <c r="AY20" i="2"/>
  <c r="AF12" i="2"/>
  <c r="AY12" i="2"/>
  <c r="X34" i="2"/>
  <c r="AQ34" i="2"/>
  <c r="X33" i="2"/>
  <c r="AQ33" i="2"/>
  <c r="X32" i="2"/>
  <c r="AQ32" i="2"/>
  <c r="X31" i="2"/>
  <c r="AQ31" i="2"/>
  <c r="AY30" i="2"/>
  <c r="X29" i="2"/>
  <c r="AQ29" i="2"/>
  <c r="AY28" i="2"/>
  <c r="X27" i="2"/>
  <c r="AQ27" i="2"/>
  <c r="AY26" i="2"/>
  <c r="AQ25" i="2"/>
  <c r="AR25" i="2" s="1"/>
  <c r="X25" i="2"/>
  <c r="AR24" i="2"/>
  <c r="BA24" i="2"/>
  <c r="Z24" i="2"/>
  <c r="AQ22" i="2"/>
  <c r="X22" i="2"/>
  <c r="Y22" i="2"/>
  <c r="AW22" i="2"/>
  <c r="AX22" i="2" s="1"/>
  <c r="AF19" i="2"/>
  <c r="AY19" i="2"/>
  <c r="AF17" i="2"/>
  <c r="AY17" i="2"/>
  <c r="AQ16" i="2"/>
  <c r="X16" i="2"/>
  <c r="Y16" i="2"/>
  <c r="AW16" i="2"/>
  <c r="AZ10" i="2"/>
  <c r="AL10" i="2"/>
  <c r="AQ51" i="2"/>
  <c r="AW48" i="2"/>
  <c r="AX48" i="2" s="1"/>
  <c r="AQ46" i="2"/>
  <c r="AR46" i="2" s="1"/>
  <c r="AQ44" i="2"/>
  <c r="AR44" i="2" s="1"/>
  <c r="Z35" i="2"/>
  <c r="W34" i="2"/>
  <c r="AL34" i="2" s="1"/>
  <c r="W33" i="2"/>
  <c r="AL33" i="2" s="1"/>
  <c r="W32" i="2"/>
  <c r="AL32" i="2" s="1"/>
  <c r="W31" i="2"/>
  <c r="AW30" i="2"/>
  <c r="W29" i="2"/>
  <c r="AW28" i="2"/>
  <c r="W27" i="2"/>
  <c r="AW26" i="2"/>
  <c r="Y25" i="2"/>
  <c r="AX25" i="2" s="1"/>
  <c r="AF23" i="2"/>
  <c r="AY23" i="2"/>
  <c r="AF16" i="2"/>
  <c r="AY16" i="2"/>
  <c r="AZ14" i="2"/>
  <c r="AL14" i="2"/>
  <c r="V31" i="2"/>
  <c r="V30" i="2"/>
  <c r="AF30" i="2" s="1"/>
  <c r="V29" i="2"/>
  <c r="V28" i="2"/>
  <c r="Z28" i="2" s="1"/>
  <c r="V27" i="2"/>
  <c r="AF27" i="2" s="1"/>
  <c r="V26" i="2"/>
  <c r="AF26" i="2" s="1"/>
  <c r="X23" i="2"/>
  <c r="BB23" i="2"/>
  <c r="BA21" i="2"/>
  <c r="AR21" i="2"/>
  <c r="Y21" i="2"/>
  <c r="AW21" i="2"/>
  <c r="AX21" i="2" s="1"/>
  <c r="X19" i="2"/>
  <c r="Z19" i="2" s="1"/>
  <c r="BA18" i="2"/>
  <c r="AR18" i="2"/>
  <c r="Y18" i="2"/>
  <c r="AW18" i="2"/>
  <c r="Z17" i="2"/>
  <c r="AY15" i="2"/>
  <c r="W25" i="2"/>
  <c r="Z25" i="2" s="1"/>
  <c r="AK25" i="2"/>
  <c r="AF21" i="2"/>
  <c r="BA20" i="2"/>
  <c r="AR20" i="2"/>
  <c r="Y20" i="2"/>
  <c r="Z20" i="2" s="1"/>
  <c r="AW20" i="2"/>
  <c r="BB20" i="2" s="1"/>
  <c r="BA17" i="2"/>
  <c r="AR17" i="2"/>
  <c r="Y17" i="2"/>
  <c r="AW17" i="2"/>
  <c r="Z16" i="2"/>
  <c r="BA14" i="2"/>
  <c r="AR14" i="2"/>
  <c r="Y14" i="2"/>
  <c r="Z14" i="2" s="1"/>
  <c r="AW14" i="2"/>
  <c r="BA13" i="2"/>
  <c r="AR13" i="2"/>
  <c r="Y13" i="2"/>
  <c r="Z13" i="2" s="1"/>
  <c r="AW13" i="2"/>
  <c r="AL12" i="2"/>
  <c r="Z12" i="2"/>
  <c r="BA12" i="2"/>
  <c r="AR12" i="2"/>
  <c r="Y12" i="2"/>
  <c r="AW12" i="2"/>
  <c r="BA23" i="2"/>
  <c r="AR23" i="2"/>
  <c r="Y23" i="2"/>
  <c r="Z23" i="2" s="1"/>
  <c r="AW23" i="2"/>
  <c r="Z22" i="2"/>
  <c r="BA19" i="2"/>
  <c r="M15" i="1" s="1"/>
  <c r="AR19" i="2"/>
  <c r="Y19" i="2"/>
  <c r="AW19" i="2"/>
  <c r="Z18" i="2"/>
  <c r="BA15" i="2"/>
  <c r="AR15" i="2"/>
  <c r="Y15" i="2"/>
  <c r="Z15" i="2" s="1"/>
  <c r="AW15" i="2"/>
  <c r="BA11" i="2"/>
  <c r="AR11" i="2"/>
  <c r="Y11" i="2"/>
  <c r="Z11" i="2" s="1"/>
  <c r="AW11" i="2"/>
  <c r="BA10" i="2"/>
  <c r="AR10" i="2"/>
  <c r="Y10" i="2"/>
  <c r="Z10" i="2" s="1"/>
  <c r="AW10" i="2"/>
  <c r="Z9" i="2"/>
  <c r="AK24" i="2"/>
  <c r="AK23" i="2"/>
  <c r="AK22" i="2"/>
  <c r="AK21" i="2"/>
  <c r="AK20" i="2"/>
  <c r="AK19" i="2"/>
  <c r="AK18" i="2"/>
  <c r="AK17" i="2"/>
  <c r="AK16" i="2"/>
  <c r="BB101" i="2" l="1"/>
  <c r="AX101" i="2"/>
  <c r="BB208" i="2"/>
  <c r="AX208" i="2"/>
  <c r="BB216" i="2"/>
  <c r="AX216" i="2"/>
  <c r="AX191" i="2"/>
  <c r="BB191" i="2"/>
  <c r="AX199" i="2"/>
  <c r="BB199" i="2"/>
  <c r="AX207" i="2"/>
  <c r="BB207" i="2"/>
  <c r="AX215" i="2"/>
  <c r="BB215" i="2"/>
  <c r="BB206" i="2"/>
  <c r="AX206" i="2"/>
  <c r="BB214" i="2"/>
  <c r="AX214" i="2"/>
  <c r="AX197" i="2"/>
  <c r="BB197" i="2"/>
  <c r="AX205" i="2"/>
  <c r="BB205" i="2"/>
  <c r="AX213" i="2"/>
  <c r="BB213" i="2"/>
  <c r="AX32" i="2"/>
  <c r="BB32" i="2"/>
  <c r="BB212" i="2"/>
  <c r="AX212" i="2"/>
  <c r="AX195" i="2"/>
  <c r="BB195" i="2"/>
  <c r="AX203" i="2"/>
  <c r="BB203" i="2"/>
  <c r="AX211" i="2"/>
  <c r="BB211" i="2"/>
  <c r="BB103" i="2"/>
  <c r="AX103" i="2"/>
  <c r="BB210" i="2"/>
  <c r="AX210" i="2"/>
  <c r="AX193" i="2"/>
  <c r="BB193" i="2"/>
  <c r="AX201" i="2"/>
  <c r="BB201" i="2"/>
  <c r="AX209" i="2"/>
  <c r="BB209" i="2"/>
  <c r="AX217" i="2"/>
  <c r="BB217" i="2"/>
  <c r="N15" i="1"/>
  <c r="AX30" i="2"/>
  <c r="BB30" i="2"/>
  <c r="AX31" i="2"/>
  <c r="BB31" i="2"/>
  <c r="AX49" i="2"/>
  <c r="BB49" i="2"/>
  <c r="Z33" i="2"/>
  <c r="AY83" i="2"/>
  <c r="BA75" i="2"/>
  <c r="BC75" i="2" s="1"/>
  <c r="AR75" i="2"/>
  <c r="BA86" i="2"/>
  <c r="AR86" i="2"/>
  <c r="BA96" i="2"/>
  <c r="AR96" i="2"/>
  <c r="AX94" i="2"/>
  <c r="BB94" i="2"/>
  <c r="BA91" i="2"/>
  <c r="AR91" i="2"/>
  <c r="AF145" i="2"/>
  <c r="AY145" i="2"/>
  <c r="BC145" i="2" s="1"/>
  <c r="AF149" i="2"/>
  <c r="AY149" i="2"/>
  <c r="BC149" i="2" s="1"/>
  <c r="BA165" i="2"/>
  <c r="AR165" i="2"/>
  <c r="AY158" i="2"/>
  <c r="AF158" i="2"/>
  <c r="F15" i="1"/>
  <c r="A15" i="1"/>
  <c r="T15" i="1"/>
  <c r="AY189" i="2"/>
  <c r="AF189" i="2"/>
  <c r="BA193" i="2"/>
  <c r="AR193" i="2"/>
  <c r="BA201" i="2"/>
  <c r="AR201" i="2"/>
  <c r="AZ17" i="2"/>
  <c r="BC17" i="2" s="1"/>
  <c r="AL17" i="2"/>
  <c r="AZ21" i="2"/>
  <c r="BC21" i="2" s="1"/>
  <c r="AL21" i="2"/>
  <c r="AX19" i="2"/>
  <c r="BB21" i="2"/>
  <c r="Q14" i="1" s="1"/>
  <c r="R14" i="1" s="1"/>
  <c r="AX17" i="2"/>
  <c r="BB17" i="2"/>
  <c r="AL25" i="2"/>
  <c r="AZ25" i="2"/>
  <c r="AX18" i="2"/>
  <c r="BB18" i="2"/>
  <c r="BB19" i="2"/>
  <c r="Q15" i="1" s="1"/>
  <c r="R15" i="1" s="1"/>
  <c r="Z29" i="2"/>
  <c r="AR51" i="2"/>
  <c r="BA51" i="2"/>
  <c r="AF28" i="2"/>
  <c r="BA32" i="2"/>
  <c r="AR32" i="2"/>
  <c r="BA34" i="2"/>
  <c r="AR34" i="2"/>
  <c r="AZ38" i="2"/>
  <c r="AZ42" i="2"/>
  <c r="AZ60" i="2"/>
  <c r="AL60" i="2"/>
  <c r="AR50" i="2"/>
  <c r="BA50" i="2"/>
  <c r="BC50" i="2" s="1"/>
  <c r="AY51" i="2"/>
  <c r="AY32" i="2"/>
  <c r="BC32" i="2" s="1"/>
  <c r="AF32" i="2"/>
  <c r="AL37" i="2"/>
  <c r="BC39" i="2"/>
  <c r="AL41" i="2"/>
  <c r="BC43" i="2"/>
  <c r="AF49" i="2"/>
  <c r="AY49" i="2"/>
  <c r="BC49" i="2" s="1"/>
  <c r="AF57" i="2"/>
  <c r="AY57" i="2"/>
  <c r="AF60" i="2"/>
  <c r="BA83" i="2"/>
  <c r="AY33" i="2"/>
  <c r="AF33" i="2"/>
  <c r="AL53" i="2"/>
  <c r="AY60" i="2"/>
  <c r="BC60" i="2" s="1"/>
  <c r="BC56" i="2"/>
  <c r="AL58" i="2"/>
  <c r="BA64" i="2"/>
  <c r="AR64" i="2"/>
  <c r="BA68" i="2"/>
  <c r="AR68" i="2"/>
  <c r="BA72" i="2"/>
  <c r="AR72" i="2"/>
  <c r="BA76" i="2"/>
  <c r="AR76" i="2"/>
  <c r="BA80" i="2"/>
  <c r="AR80" i="2"/>
  <c r="BA84" i="2"/>
  <c r="BA92" i="2"/>
  <c r="AR92" i="2"/>
  <c r="AF102" i="2"/>
  <c r="AY102" i="2"/>
  <c r="AF104" i="2"/>
  <c r="AY104" i="2"/>
  <c r="BA46" i="2"/>
  <c r="BA63" i="2"/>
  <c r="BC63" i="2" s="1"/>
  <c r="AR63" i="2"/>
  <c r="Z103" i="2"/>
  <c r="BA89" i="2"/>
  <c r="AR89" i="2"/>
  <c r="AF101" i="2"/>
  <c r="AY101" i="2"/>
  <c r="AF103" i="2"/>
  <c r="AY103" i="2"/>
  <c r="AX9" i="2"/>
  <c r="BB9" i="2"/>
  <c r="AX87" i="2"/>
  <c r="BB87" i="2"/>
  <c r="AX91" i="2"/>
  <c r="BB91" i="2"/>
  <c r="BB95" i="2"/>
  <c r="AX95" i="2"/>
  <c r="BB99" i="2"/>
  <c r="AX99" i="2"/>
  <c r="BA103" i="2"/>
  <c r="AR103" i="2"/>
  <c r="AL102" i="2"/>
  <c r="AZ109" i="2"/>
  <c r="AZ113" i="2"/>
  <c r="AZ117" i="2"/>
  <c r="AZ121" i="2"/>
  <c r="AZ125" i="2"/>
  <c r="AL129" i="2"/>
  <c r="BC106" i="2"/>
  <c r="AL108" i="2"/>
  <c r="BC110" i="2"/>
  <c r="AL112" i="2"/>
  <c r="BC114" i="2"/>
  <c r="AL116" i="2"/>
  <c r="BC118" i="2"/>
  <c r="AL120" i="2"/>
  <c r="BC122" i="2"/>
  <c r="AL124" i="2"/>
  <c r="BC126" i="2"/>
  <c r="AR105" i="2"/>
  <c r="AL134" i="2"/>
  <c r="AZ134" i="2"/>
  <c r="Z137" i="2"/>
  <c r="D18" i="1"/>
  <c r="Z139" i="2"/>
  <c r="Z141" i="2"/>
  <c r="AL132" i="2"/>
  <c r="AZ132" i="2"/>
  <c r="BC132" i="2" s="1"/>
  <c r="BA137" i="2"/>
  <c r="AR137" i="2"/>
  <c r="BA141" i="2"/>
  <c r="AR141" i="2"/>
  <c r="AL131" i="2"/>
  <c r="AZ131" i="2"/>
  <c r="BA156" i="2"/>
  <c r="AR156" i="2"/>
  <c r="BA160" i="2"/>
  <c r="AR160" i="2"/>
  <c r="BA164" i="2"/>
  <c r="AR164" i="2"/>
  <c r="BA166" i="2"/>
  <c r="AR166" i="2"/>
  <c r="Z154" i="2"/>
  <c r="Z155" i="2"/>
  <c r="Z156" i="2"/>
  <c r="Z158" i="2"/>
  <c r="Z160" i="2"/>
  <c r="Z162" i="2"/>
  <c r="Z164" i="2"/>
  <c r="AF166" i="2"/>
  <c r="AY166" i="2"/>
  <c r="AL166" i="2"/>
  <c r="BB189" i="2"/>
  <c r="AX189" i="2"/>
  <c r="AF191" i="2"/>
  <c r="AY191" i="2"/>
  <c r="BC191" i="2" s="1"/>
  <c r="AF195" i="2"/>
  <c r="AY195" i="2"/>
  <c r="AF199" i="2"/>
  <c r="AY199" i="2"/>
  <c r="AF203" i="2"/>
  <c r="AY203" i="2"/>
  <c r="AX218" i="2"/>
  <c r="BB218" i="2"/>
  <c r="AY168" i="2"/>
  <c r="BC168" i="2" s="1"/>
  <c r="AY176" i="2"/>
  <c r="BC176" i="2" s="1"/>
  <c r="AR183" i="2"/>
  <c r="Z187" i="2"/>
  <c r="Z189" i="2"/>
  <c r="A17" i="1"/>
  <c r="T17" i="1"/>
  <c r="F17" i="1"/>
  <c r="BA210" i="2"/>
  <c r="AR210" i="2"/>
  <c r="AY173" i="2"/>
  <c r="BC173" i="2" s="1"/>
  <c r="AX182" i="2"/>
  <c r="BB182" i="2"/>
  <c r="BA192" i="2"/>
  <c r="AR192" i="2"/>
  <c r="BA196" i="2"/>
  <c r="AR196" i="2"/>
  <c r="BA204" i="2"/>
  <c r="AR204" i="2"/>
  <c r="Z211" i="2"/>
  <c r="BA218" i="2"/>
  <c r="AR218" i="2"/>
  <c r="AL191" i="2"/>
  <c r="AL212" i="2"/>
  <c r="AL216" i="2"/>
  <c r="AL192" i="2"/>
  <c r="AL196" i="2"/>
  <c r="BB35" i="2"/>
  <c r="AX35" i="2"/>
  <c r="AX60" i="2"/>
  <c r="BA94" i="2"/>
  <c r="BC94" i="2" s="1"/>
  <c r="AR94" i="2"/>
  <c r="AX90" i="2"/>
  <c r="BB90" i="2"/>
  <c r="AL136" i="2"/>
  <c r="AZ136" i="2"/>
  <c r="BA138" i="2"/>
  <c r="AR138" i="2"/>
  <c r="BA142" i="2"/>
  <c r="AR142" i="2"/>
  <c r="AL135" i="2"/>
  <c r="AZ135" i="2"/>
  <c r="AF147" i="2"/>
  <c r="AY147" i="2"/>
  <c r="BC147" i="2" s="1"/>
  <c r="AF151" i="2"/>
  <c r="AY151" i="2"/>
  <c r="BC151" i="2" s="1"/>
  <c r="BA157" i="2"/>
  <c r="AR157" i="2"/>
  <c r="AY154" i="2"/>
  <c r="BC154" i="2" s="1"/>
  <c r="AF154" i="2"/>
  <c r="AY155" i="2"/>
  <c r="BC155" i="2" s="1"/>
  <c r="AF155" i="2"/>
  <c r="AY160" i="2"/>
  <c r="AF160" i="2"/>
  <c r="AY164" i="2"/>
  <c r="BC164" i="2" s="1"/>
  <c r="AF164" i="2"/>
  <c r="AZ18" i="2"/>
  <c r="BC18" i="2" s="1"/>
  <c r="AL18" i="2"/>
  <c r="AZ22" i="2"/>
  <c r="BC22" i="2" s="1"/>
  <c r="AL22" i="2"/>
  <c r="AX10" i="2"/>
  <c r="BB10" i="2"/>
  <c r="BC10" i="2" s="1"/>
  <c r="M13" i="1"/>
  <c r="AX13" i="2"/>
  <c r="BB13" i="2"/>
  <c r="AX20" i="2"/>
  <c r="W227" i="2"/>
  <c r="Z26" i="2"/>
  <c r="V227" i="2"/>
  <c r="D14" i="1"/>
  <c r="Z30" i="2"/>
  <c r="AX28" i="2"/>
  <c r="BB28" i="2"/>
  <c r="BB27" i="2"/>
  <c r="AX27" i="2"/>
  <c r="AX33" i="2"/>
  <c r="BB33" i="2"/>
  <c r="AZ45" i="2"/>
  <c r="AL28" i="2"/>
  <c r="AZ28" i="2"/>
  <c r="BC28" i="2" s="1"/>
  <c r="AL36" i="2"/>
  <c r="BC38" i="2"/>
  <c r="AL40" i="2"/>
  <c r="BC42" i="2"/>
  <c r="AR57" i="2"/>
  <c r="BA57" i="2"/>
  <c r="AL30" i="2"/>
  <c r="AZ30" i="2"/>
  <c r="BC30" i="2" s="1"/>
  <c r="Z57" i="2"/>
  <c r="D9" i="1"/>
  <c r="Z60" i="2"/>
  <c r="D12" i="1"/>
  <c r="BA62" i="2"/>
  <c r="BC62" i="2" s="1"/>
  <c r="AR62" i="2"/>
  <c r="BA66" i="2"/>
  <c r="BC66" i="2" s="1"/>
  <c r="AR66" i="2"/>
  <c r="BA70" i="2"/>
  <c r="BC70" i="2" s="1"/>
  <c r="AR70" i="2"/>
  <c r="BA74" i="2"/>
  <c r="BC74" i="2" s="1"/>
  <c r="AR74" i="2"/>
  <c r="BA78" i="2"/>
  <c r="BC78" i="2" s="1"/>
  <c r="AR78" i="2"/>
  <c r="AY53" i="2"/>
  <c r="BC53" i="2" s="1"/>
  <c r="BC64" i="2"/>
  <c r="BC68" i="2"/>
  <c r="BC72" i="2"/>
  <c r="BC76" i="2"/>
  <c r="BC80" i="2"/>
  <c r="AL26" i="2"/>
  <c r="AZ26" i="2"/>
  <c r="BC26" i="2" s="1"/>
  <c r="AL83" i="2"/>
  <c r="AZ83" i="2"/>
  <c r="BA90" i="2"/>
  <c r="BC90" i="2" s="1"/>
  <c r="AR90" i="2"/>
  <c r="BA79" i="2"/>
  <c r="BC79" i="2" s="1"/>
  <c r="AR79" i="2"/>
  <c r="AX88" i="2"/>
  <c r="BB88" i="2"/>
  <c r="AX92" i="2"/>
  <c r="BB92" i="2"/>
  <c r="AX96" i="2"/>
  <c r="BB96" i="2"/>
  <c r="AX100" i="2"/>
  <c r="BB100" i="2"/>
  <c r="BA87" i="2"/>
  <c r="BC87" i="2" s="1"/>
  <c r="AR87" i="2"/>
  <c r="AX102" i="2"/>
  <c r="BB102" i="2"/>
  <c r="AX104" i="2"/>
  <c r="BB104" i="2"/>
  <c r="Y227" i="2"/>
  <c r="BC13" i="2"/>
  <c r="BA71" i="2"/>
  <c r="BC71" i="2" s="1"/>
  <c r="AR71" i="2"/>
  <c r="Z104" i="2"/>
  <c r="BC109" i="2"/>
  <c r="BC113" i="2"/>
  <c r="BC117" i="2"/>
  <c r="BC121" i="2"/>
  <c r="BC125" i="2"/>
  <c r="BC96" i="2"/>
  <c r="AZ128" i="2"/>
  <c r="BC128" i="2" s="1"/>
  <c r="AL130" i="2"/>
  <c r="AZ130" i="2"/>
  <c r="BC134" i="2"/>
  <c r="AY138" i="2"/>
  <c r="BC138" i="2" s="1"/>
  <c r="AY140" i="2"/>
  <c r="AY142" i="2"/>
  <c r="BC142" i="2" s="1"/>
  <c r="BC136" i="2"/>
  <c r="BA140" i="2"/>
  <c r="AR140" i="2"/>
  <c r="BA131" i="2"/>
  <c r="M18" i="1" s="1"/>
  <c r="AF144" i="2"/>
  <c r="AY144" i="2"/>
  <c r="BC144" i="2" s="1"/>
  <c r="AF146" i="2"/>
  <c r="AY146" i="2"/>
  <c r="BC146" i="2" s="1"/>
  <c r="AF148" i="2"/>
  <c r="AY148" i="2"/>
  <c r="BC148" i="2" s="1"/>
  <c r="AF150" i="2"/>
  <c r="AY150" i="2"/>
  <c r="BC150" i="2" s="1"/>
  <c r="AF152" i="2"/>
  <c r="AY152" i="2"/>
  <c r="BC152" i="2" s="1"/>
  <c r="BA159" i="2"/>
  <c r="AR159" i="2"/>
  <c r="BA163" i="2"/>
  <c r="AR163" i="2"/>
  <c r="AF143" i="2"/>
  <c r="AY157" i="2"/>
  <c r="BC157" i="2" s="1"/>
  <c r="AF157" i="2"/>
  <c r="AY159" i="2"/>
  <c r="AF159" i="2"/>
  <c r="AY161" i="2"/>
  <c r="AF161" i="2"/>
  <c r="AY163" i="2"/>
  <c r="AF163" i="2"/>
  <c r="AY165" i="2"/>
  <c r="BC165" i="2" s="1"/>
  <c r="AF165" i="2"/>
  <c r="AX166" i="2"/>
  <c r="BB166" i="2"/>
  <c r="AF183" i="2"/>
  <c r="AY183" i="2"/>
  <c r="BC183" i="2" s="1"/>
  <c r="AF185" i="2"/>
  <c r="AY185" i="2"/>
  <c r="BC185" i="2" s="1"/>
  <c r="BB190" i="2"/>
  <c r="AX190" i="2"/>
  <c r="BB192" i="2"/>
  <c r="AX192" i="2"/>
  <c r="BB196" i="2"/>
  <c r="AX196" i="2"/>
  <c r="BB200" i="2"/>
  <c r="AX200" i="2"/>
  <c r="BB204" i="2"/>
  <c r="Q16" i="1" s="1"/>
  <c r="R16" i="1" s="1"/>
  <c r="AX204" i="2"/>
  <c r="AY170" i="2"/>
  <c r="BC170" i="2" s="1"/>
  <c r="AY178" i="2"/>
  <c r="BC178" i="2" s="1"/>
  <c r="AR185" i="2"/>
  <c r="AY186" i="2"/>
  <c r="AF186" i="2"/>
  <c r="AY188" i="2"/>
  <c r="AF188" i="2"/>
  <c r="Z190" i="2"/>
  <c r="BA195" i="2"/>
  <c r="AR195" i="2"/>
  <c r="BA199" i="2"/>
  <c r="AR199" i="2"/>
  <c r="BA203" i="2"/>
  <c r="AR203" i="2"/>
  <c r="Z210" i="2"/>
  <c r="AR168" i="2"/>
  <c r="AR176" i="2"/>
  <c r="AF190" i="2"/>
  <c r="AY190" i="2"/>
  <c r="AF192" i="2"/>
  <c r="AY192" i="2"/>
  <c r="BC192" i="2" s="1"/>
  <c r="AF194" i="2"/>
  <c r="AY194" i="2"/>
  <c r="AF196" i="2"/>
  <c r="AY196" i="2"/>
  <c r="BC196" i="2" s="1"/>
  <c r="AF198" i="2"/>
  <c r="AY198" i="2"/>
  <c r="AF200" i="2"/>
  <c r="AY200" i="2"/>
  <c r="AF202" i="2"/>
  <c r="AY202" i="2"/>
  <c r="AF204" i="2"/>
  <c r="AY204" i="2"/>
  <c r="BC204" i="2" s="1"/>
  <c r="AF206" i="2"/>
  <c r="AY206" i="2"/>
  <c r="AF208" i="2"/>
  <c r="AY208" i="2"/>
  <c r="AF210" i="2"/>
  <c r="AY210" i="2"/>
  <c r="BC210" i="2" s="1"/>
  <c r="AF212" i="2"/>
  <c r="AY212" i="2"/>
  <c r="BC212" i="2" s="1"/>
  <c r="AF214" i="2"/>
  <c r="AY214" i="2"/>
  <c r="AF216" i="2"/>
  <c r="AY216" i="2"/>
  <c r="AF218" i="2"/>
  <c r="AY218" i="2"/>
  <c r="BC218" i="2" s="1"/>
  <c r="Z213" i="2"/>
  <c r="AY167" i="2"/>
  <c r="BC167" i="2" s="1"/>
  <c r="AY175" i="2"/>
  <c r="BC175" i="2" s="1"/>
  <c r="BA187" i="2"/>
  <c r="AR187" i="2"/>
  <c r="BA189" i="2"/>
  <c r="AR189" i="2"/>
  <c r="Z205" i="2"/>
  <c r="BA212" i="2"/>
  <c r="M17" i="1" s="1"/>
  <c r="AR212" i="2"/>
  <c r="AL219" i="2"/>
  <c r="AZ219" i="2"/>
  <c r="AZ20" i="2"/>
  <c r="BC20" i="2" s="1"/>
  <c r="AL20" i="2"/>
  <c r="AX12" i="2"/>
  <c r="BB12" i="2"/>
  <c r="AX26" i="2"/>
  <c r="BB26" i="2"/>
  <c r="AX16" i="2"/>
  <c r="BB16" i="2"/>
  <c r="BA35" i="2"/>
  <c r="BC35" i="2" s="1"/>
  <c r="AR35" i="2"/>
  <c r="AY34" i="2"/>
  <c r="AF34" i="2"/>
  <c r="BA25" i="2"/>
  <c r="AR82" i="2"/>
  <c r="BA82" i="2"/>
  <c r="BA100" i="2"/>
  <c r="BC100" i="2" s="1"/>
  <c r="AR100" i="2"/>
  <c r="AX86" i="2"/>
  <c r="BB86" i="2"/>
  <c r="AX98" i="2"/>
  <c r="BB98" i="2"/>
  <c r="AY105" i="2"/>
  <c r="AF105" i="2"/>
  <c r="BC119" i="2"/>
  <c r="AY139" i="2"/>
  <c r="BC139" i="2" s="1"/>
  <c r="AZ19" i="2"/>
  <c r="BC19" i="2" s="1"/>
  <c r="AL19" i="2"/>
  <c r="AZ23" i="2"/>
  <c r="BC23" i="2" s="1"/>
  <c r="AL23" i="2"/>
  <c r="AX11" i="2"/>
  <c r="BB11" i="2"/>
  <c r="Q13" i="1" s="1"/>
  <c r="R13" i="1" s="1"/>
  <c r="AX15" i="2"/>
  <c r="BB15" i="2"/>
  <c r="Q10" i="1" s="1"/>
  <c r="R10" i="1" s="1"/>
  <c r="AX23" i="2"/>
  <c r="AX14" i="2"/>
  <c r="BB14" i="2"/>
  <c r="BC14" i="2" s="1"/>
  <c r="BB22" i="2"/>
  <c r="Z27" i="2"/>
  <c r="Z31" i="2"/>
  <c r="AF31" i="2"/>
  <c r="AF227" i="2" s="1"/>
  <c r="BA16" i="2"/>
  <c r="M10" i="1" s="1"/>
  <c r="AR16" i="2"/>
  <c r="BA22" i="2"/>
  <c r="M14" i="1" s="1"/>
  <c r="AR22" i="2"/>
  <c r="BA27" i="2"/>
  <c r="BC27" i="2" s="1"/>
  <c r="AR27" i="2"/>
  <c r="BA29" i="2"/>
  <c r="BC29" i="2" s="1"/>
  <c r="AR29" i="2"/>
  <c r="BA31" i="2"/>
  <c r="BC31" i="2" s="1"/>
  <c r="AR31" i="2"/>
  <c r="BA33" i="2"/>
  <c r="AR33" i="2"/>
  <c r="BC12" i="2"/>
  <c r="BB29" i="2"/>
  <c r="AX29" i="2"/>
  <c r="AX34" i="2"/>
  <c r="BB34" i="2"/>
  <c r="BA28" i="2"/>
  <c r="AR28" i="2"/>
  <c r="Z34" i="2"/>
  <c r="AR47" i="2"/>
  <c r="BA47" i="2"/>
  <c r="BC47" i="2" s="1"/>
  <c r="BA30" i="2"/>
  <c r="AR30" i="2"/>
  <c r="AR45" i="2"/>
  <c r="BA45" i="2"/>
  <c r="M9" i="1" s="1"/>
  <c r="BA59" i="2"/>
  <c r="BC37" i="2"/>
  <c r="AL39" i="2"/>
  <c r="BC41" i="2"/>
  <c r="AL43" i="2"/>
  <c r="BB48" i="2"/>
  <c r="Q9" i="1" s="1"/>
  <c r="BA65" i="2"/>
  <c r="BC65" i="2" s="1"/>
  <c r="AR65" i="2"/>
  <c r="BA69" i="2"/>
  <c r="BC69" i="2" s="1"/>
  <c r="AR69" i="2"/>
  <c r="BA73" i="2"/>
  <c r="BC73" i="2" s="1"/>
  <c r="AR73" i="2"/>
  <c r="BA77" i="2"/>
  <c r="BC77" i="2" s="1"/>
  <c r="AR77" i="2"/>
  <c r="BA26" i="2"/>
  <c r="AR26" i="2"/>
  <c r="BC58" i="2"/>
  <c r="BC82" i="2"/>
  <c r="BC59" i="2"/>
  <c r="AL84" i="2"/>
  <c r="BA88" i="2"/>
  <c r="BC88" i="2" s="1"/>
  <c r="AR88" i="2"/>
  <c r="BC46" i="2"/>
  <c r="AX52" i="2"/>
  <c r="BA67" i="2"/>
  <c r="BC67" i="2" s="1"/>
  <c r="AR67" i="2"/>
  <c r="BA85" i="2"/>
  <c r="AR85" i="2"/>
  <c r="BA93" i="2"/>
  <c r="AR93" i="2"/>
  <c r="BA95" i="2"/>
  <c r="BC95" i="2" s="1"/>
  <c r="AR95" i="2"/>
  <c r="BA97" i="2"/>
  <c r="AR97" i="2"/>
  <c r="BA99" i="2"/>
  <c r="BC99" i="2" s="1"/>
  <c r="AR99" i="2"/>
  <c r="X227" i="2"/>
  <c r="AX85" i="2"/>
  <c r="BB85" i="2"/>
  <c r="Q12" i="1" s="1"/>
  <c r="R12" i="1" s="1"/>
  <c r="AX89" i="2"/>
  <c r="BB89" i="2"/>
  <c r="BB93" i="2"/>
  <c r="BC93" i="2" s="1"/>
  <c r="AX93" i="2"/>
  <c r="BB97" i="2"/>
  <c r="BC97" i="2" s="1"/>
  <c r="AX97" i="2"/>
  <c r="BA101" i="2"/>
  <c r="AR101" i="2"/>
  <c r="AZ107" i="2"/>
  <c r="BC107" i="2" s="1"/>
  <c r="AZ111" i="2"/>
  <c r="AZ115" i="2"/>
  <c r="BC115" i="2" s="1"/>
  <c r="AZ119" i="2"/>
  <c r="AZ123" i="2"/>
  <c r="BC123" i="2" s="1"/>
  <c r="AZ127" i="2"/>
  <c r="BC127" i="2" s="1"/>
  <c r="AY84" i="2"/>
  <c r="BC84" i="2" s="1"/>
  <c r="AL105" i="2"/>
  <c r="AZ105" i="2"/>
  <c r="AL106" i="2"/>
  <c r="BC108" i="2"/>
  <c r="AL110" i="2"/>
  <c r="BC112" i="2"/>
  <c r="AL114" i="2"/>
  <c r="BC116" i="2"/>
  <c r="AL118" i="2"/>
  <c r="BC120" i="2"/>
  <c r="AL122" i="2"/>
  <c r="BC124" i="2"/>
  <c r="AL126" i="2"/>
  <c r="BC130" i="2"/>
  <c r="AR129" i="2"/>
  <c r="BA132" i="2"/>
  <c r="BA139" i="2"/>
  <c r="AR139" i="2"/>
  <c r="BC131" i="2"/>
  <c r="BB135" i="2"/>
  <c r="BC135" i="2" s="1"/>
  <c r="AR149" i="2"/>
  <c r="BA158" i="2"/>
  <c r="AR158" i="2"/>
  <c r="BA162" i="2"/>
  <c r="AR162" i="2"/>
  <c r="Z157" i="2"/>
  <c r="Z159" i="2"/>
  <c r="Z161" i="2"/>
  <c r="Z163" i="2"/>
  <c r="Z165" i="2"/>
  <c r="AF181" i="2"/>
  <c r="AY181" i="2"/>
  <c r="BC181" i="2" s="1"/>
  <c r="AR167" i="2"/>
  <c r="AR175" i="2"/>
  <c r="AF193" i="2"/>
  <c r="AY193" i="2"/>
  <c r="BC193" i="2" s="1"/>
  <c r="AF197" i="2"/>
  <c r="AY197" i="2"/>
  <c r="BC197" i="2" s="1"/>
  <c r="AF201" i="2"/>
  <c r="AY201" i="2"/>
  <c r="BC201" i="2" s="1"/>
  <c r="AY172" i="2"/>
  <c r="BC172" i="2" s="1"/>
  <c r="Z186" i="2"/>
  <c r="Z200" i="2"/>
  <c r="Z204" i="2"/>
  <c r="BA198" i="2"/>
  <c r="AR198" i="2"/>
  <c r="BA206" i="2"/>
  <c r="AR206" i="2"/>
  <c r="Z215" i="2"/>
  <c r="AY169" i="2"/>
  <c r="BC169" i="2" s="1"/>
  <c r="AY177" i="2"/>
  <c r="BC177" i="2" s="1"/>
  <c r="BA190" i="2"/>
  <c r="AR190" i="2"/>
  <c r="BA194" i="2"/>
  <c r="AR194" i="2"/>
  <c r="Z207" i="2"/>
  <c r="BA214" i="2"/>
  <c r="AR214" i="2"/>
  <c r="AR219" i="2"/>
  <c r="BA219" i="2"/>
  <c r="AL209" i="2"/>
  <c r="AZ16" i="2"/>
  <c r="BC16" i="2" s="1"/>
  <c r="AL16" i="2"/>
  <c r="AL227" i="2" s="1"/>
  <c r="AZ24" i="2"/>
  <c r="BC24" i="2" s="1"/>
  <c r="AL24" i="2"/>
  <c r="BA81" i="2"/>
  <c r="BC81" i="2" s="1"/>
  <c r="AR81" i="2"/>
  <c r="BA98" i="2"/>
  <c r="AR98" i="2"/>
  <c r="BA9" i="2"/>
  <c r="AR9" i="2"/>
  <c r="BC111" i="2"/>
  <c r="BC98" i="2"/>
  <c r="AL133" i="2"/>
  <c r="AZ133" i="2"/>
  <c r="BC133" i="2" s="1"/>
  <c r="AY137" i="2"/>
  <c r="BC137" i="2" s="1"/>
  <c r="AY141" i="2"/>
  <c r="BC141" i="2" s="1"/>
  <c r="AY153" i="2"/>
  <c r="BC153" i="2" s="1"/>
  <c r="AF153" i="2"/>
  <c r="BA161" i="2"/>
  <c r="AR161" i="2"/>
  <c r="AY156" i="2"/>
  <c r="BC156" i="2" s="1"/>
  <c r="AF156" i="2"/>
  <c r="AY162" i="2"/>
  <c r="AF162" i="2"/>
  <c r="AF182" i="2"/>
  <c r="AY182" i="2"/>
  <c r="BC182" i="2" s="1"/>
  <c r="AF184" i="2"/>
  <c r="AY184" i="2"/>
  <c r="BC184" i="2" s="1"/>
  <c r="BB188" i="2"/>
  <c r="AX188" i="2"/>
  <c r="BB194" i="2"/>
  <c r="AX194" i="2"/>
  <c r="BB198" i="2"/>
  <c r="AX198" i="2"/>
  <c r="BB202" i="2"/>
  <c r="AX202" i="2"/>
  <c r="AF205" i="2"/>
  <c r="AY205" i="2"/>
  <c r="BC205" i="2" s="1"/>
  <c r="AF207" i="2"/>
  <c r="AY207" i="2"/>
  <c r="BC207" i="2" s="1"/>
  <c r="AF209" i="2"/>
  <c r="AY209" i="2"/>
  <c r="BC209" i="2" s="1"/>
  <c r="AF211" i="2"/>
  <c r="AY211" i="2"/>
  <c r="BC211" i="2" s="1"/>
  <c r="AF213" i="2"/>
  <c r="AY213" i="2"/>
  <c r="BC213" i="2" s="1"/>
  <c r="AF215" i="2"/>
  <c r="AY215" i="2"/>
  <c r="BC215" i="2" s="1"/>
  <c r="AF217" i="2"/>
  <c r="AY217" i="2"/>
  <c r="BC217" i="2" s="1"/>
  <c r="AY187" i="2"/>
  <c r="BC187" i="2" s="1"/>
  <c r="AF187" i="2"/>
  <c r="BA197" i="2"/>
  <c r="AR197" i="2"/>
  <c r="BA200" i="2"/>
  <c r="AR200" i="2"/>
  <c r="BA208" i="2"/>
  <c r="AR208" i="2"/>
  <c r="AY171" i="2"/>
  <c r="BC171" i="2" s="1"/>
  <c r="AX180" i="2"/>
  <c r="BB180" i="2"/>
  <c r="BC180" i="2" s="1"/>
  <c r="BA186" i="2"/>
  <c r="AR186" i="2"/>
  <c r="BA188" i="2"/>
  <c r="AR188" i="2"/>
  <c r="BA202" i="2"/>
  <c r="AR202" i="2"/>
  <c r="BA216" i="2"/>
  <c r="AR216" i="2"/>
  <c r="A16" i="1"/>
  <c r="T16" i="1"/>
  <c r="F16" i="1"/>
  <c r="N9" i="1" l="1"/>
  <c r="U9" i="1"/>
  <c r="N10" i="1"/>
  <c r="U10" i="1"/>
  <c r="V10" i="1" s="1"/>
  <c r="R9" i="1"/>
  <c r="N18" i="1"/>
  <c r="N14" i="1"/>
  <c r="U14" i="1"/>
  <c r="AY227" i="2"/>
  <c r="AR227" i="2"/>
  <c r="BC85" i="2"/>
  <c r="BC216" i="2"/>
  <c r="BC208" i="2"/>
  <c r="BC200" i="2"/>
  <c r="BC188" i="2"/>
  <c r="D22" i="1"/>
  <c r="A22" i="1" s="1"/>
  <c r="F9" i="1"/>
  <c r="A9" i="1"/>
  <c r="T9" i="1"/>
  <c r="Z227" i="2"/>
  <c r="BC199" i="2"/>
  <c r="F18" i="1"/>
  <c r="A18" i="1"/>
  <c r="T18" i="1"/>
  <c r="Q11" i="1"/>
  <c r="R11" i="1" s="1"/>
  <c r="BB227" i="2"/>
  <c r="BC101" i="2"/>
  <c r="BC104" i="2"/>
  <c r="BC33" i="2"/>
  <c r="BC158" i="2"/>
  <c r="BC83" i="2"/>
  <c r="N17" i="1"/>
  <c r="BC163" i="2"/>
  <c r="BC159" i="2"/>
  <c r="BC45" i="2"/>
  <c r="BC160" i="2"/>
  <c r="BC166" i="2"/>
  <c r="AX227" i="2"/>
  <c r="BC92" i="2"/>
  <c r="BC51" i="2"/>
  <c r="BC86" i="2"/>
  <c r="U15" i="1"/>
  <c r="V15" i="1" s="1"/>
  <c r="BC9" i="2"/>
  <c r="BA227" i="2"/>
  <c r="M11" i="1"/>
  <c r="AZ227" i="2"/>
  <c r="BC34" i="2"/>
  <c r="BC162" i="2"/>
  <c r="BC15" i="2"/>
  <c r="BC105" i="2"/>
  <c r="BC219" i="2"/>
  <c r="BC214" i="2"/>
  <c r="BC206" i="2"/>
  <c r="BC202" i="2"/>
  <c r="BC198" i="2"/>
  <c r="BC194" i="2"/>
  <c r="BC190" i="2"/>
  <c r="BC186" i="2"/>
  <c r="Q18" i="1"/>
  <c r="R18" i="1" s="1"/>
  <c r="A12" i="1"/>
  <c r="T12" i="1"/>
  <c r="F12" i="1"/>
  <c r="BC48" i="2"/>
  <c r="M16" i="1"/>
  <c r="BC203" i="2"/>
  <c r="BC195" i="2"/>
  <c r="BC103" i="2"/>
  <c r="BC102" i="2"/>
  <c r="BC161" i="2"/>
  <c r="BC140" i="2"/>
  <c r="T14" i="1"/>
  <c r="F14" i="1"/>
  <c r="A14" i="1"/>
  <c r="N13" i="1"/>
  <c r="U13" i="1"/>
  <c r="V13" i="1" s="1"/>
  <c r="BC89" i="2"/>
  <c r="M12" i="1"/>
  <c r="BC57" i="2"/>
  <c r="BC25" i="2"/>
  <c r="BC189" i="2"/>
  <c r="BC91" i="2"/>
  <c r="BC11" i="2"/>
  <c r="Q17" i="1"/>
  <c r="R17" i="1" s="1"/>
  <c r="N16" i="1" l="1"/>
  <c r="U16" i="1"/>
  <c r="V16" i="1" s="1"/>
  <c r="U17" i="1"/>
  <c r="V17" i="1" s="1"/>
  <c r="F22" i="1"/>
  <c r="BC227" i="2"/>
  <c r="V14" i="1"/>
  <c r="Q22" i="1"/>
  <c r="V9" i="1"/>
  <c r="T22" i="1"/>
  <c r="R22" i="1"/>
  <c r="N12" i="1"/>
  <c r="U12" i="1"/>
  <c r="V12" i="1" s="1"/>
  <c r="N11" i="1"/>
  <c r="U11" i="1"/>
  <c r="V11" i="1" s="1"/>
  <c r="U18" i="1"/>
  <c r="V18" i="1" s="1"/>
  <c r="M22" i="1"/>
  <c r="N22" i="1" l="1"/>
  <c r="V22" i="1"/>
  <c r="U2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Jennifer H. Morris</author>
    <author>Jennifer H Morris</author>
  </authors>
  <commentList>
    <comment ref="C1" authorId="0" shapeId="0" xr:uid="{00000000-0006-0000-0200-000001000000}">
      <text>
        <r>
          <rPr>
            <sz val="9"/>
            <color indexed="81"/>
            <rFont val="Tahoma"/>
            <family val="2"/>
          </rPr>
          <t xml:space="preserve">The Measure-Level Adjustments Tab should be completed first before completing the Program-Level Adjustments Tab. As a general principle, when completing the EEPS Adjustable Savings Goal Template, Program Administrators should follow the calculation instructions specified in the comment boxes as well as the column headers and column labels (row 7) in the EEPS Adjustable Savings Goal Template.
</t>
        </r>
      </text>
    </comment>
    <comment ref="C2" authorId="0" shapeId="0" xr:uid="{00000000-0006-0000-0200-000002000000}">
      <text>
        <r>
          <rPr>
            <sz val="9"/>
            <color indexed="81"/>
            <rFont val="Tahoma"/>
            <family val="2"/>
          </rPr>
          <t xml:space="preserve">Please specify the current date in this cell and in the filename when saving the document.
</t>
        </r>
      </text>
    </comment>
    <comment ref="C3" authorId="0" shapeId="0" xr:uid="{00000000-0006-0000-0200-000003000000}">
      <text>
        <r>
          <rPr>
            <sz val="9"/>
            <color indexed="81"/>
            <rFont val="Tahoma"/>
            <family val="2"/>
          </rPr>
          <t>Please specify the name of the Program Administrator.</t>
        </r>
      </text>
    </comment>
    <comment ref="D5" authorId="0" shapeId="0" xr:uid="{00000000-0006-0000-0200-000004000000}">
      <text>
        <r>
          <rPr>
            <b/>
            <sz val="9"/>
            <color indexed="81"/>
            <rFont val="Tahoma"/>
            <family val="2"/>
          </rPr>
          <t>2018 Plan Energy Savings Goal:</t>
        </r>
        <r>
          <rPr>
            <sz val="9"/>
            <color indexed="81"/>
            <rFont val="Tahoma"/>
            <family val="2"/>
          </rPr>
          <t xml:space="preserve"> The value contained in column (b) – 2018 Plan Energy Savings Goal for the “Program A” row of the Program-Level Adjustments Tab should be equal to the sum of the values set forth in column (t) – 2018 Plan Goal for the rows associated with “Program A” Measures (Program designation specified in column (a)) of the Measure-Level Adjustments Tab.
</t>
        </r>
      </text>
    </comment>
    <comment ref="E5" authorId="0" shapeId="0" xr:uid="{00000000-0006-0000-0200-000005000000}">
      <text>
        <r>
          <rPr>
            <b/>
            <sz val="9"/>
            <color indexed="81"/>
            <rFont val="Tahoma"/>
            <family val="2"/>
          </rPr>
          <t xml:space="preserve">2018 Adjusted Energy Savings Goal: </t>
        </r>
        <r>
          <rPr>
            <sz val="9"/>
            <color indexed="81"/>
            <rFont val="Tahoma"/>
            <family val="2"/>
          </rPr>
          <t xml:space="preserve">The value contained in column (c) – 2018 Adjusted Energy Savings Goal for the “Program A” row of the Program-Level Adjustments Tab should be equal to the sum of the values set forth in column (aw) – 2018 Final Goal for the rows associated with “Program A” Measures (as listed in column (a)) of the Measure-Level Adjustments Tab.
</t>
        </r>
      </text>
    </comment>
    <comment ref="F5" authorId="0" shapeId="0" xr:uid="{00000000-0006-0000-0200-000006000000}">
      <text>
        <r>
          <rPr>
            <sz val="9"/>
            <color indexed="81"/>
            <rFont val="Tahoma"/>
            <family val="2"/>
          </rPr>
          <t xml:space="preserve">Complete </t>
        </r>
        <r>
          <rPr>
            <b/>
            <sz val="9"/>
            <color indexed="81"/>
            <rFont val="Tahoma"/>
            <family val="2"/>
          </rPr>
          <t>columns (d), (h), (l), (p), and (t) – Energy Savings Adjustment to Plan Goal</t>
        </r>
        <r>
          <rPr>
            <sz val="9"/>
            <color indexed="81"/>
            <rFont val="Tahoma"/>
            <family val="2"/>
          </rPr>
          <t xml:space="preserve"> by following the calculation instructions specified in the header row containing column labels to calculate the savings differential between the Adjusted Energy Savings Goal and the Plan Energy Savings Goal for the applicable Program Year and the Plan period; column (d)=(c-b), column (h)=(g-f), column (l)=(k-j), column (p)=(o-n), and column (t)=(s-r).</t>
        </r>
      </text>
    </comment>
    <comment ref="G5" authorId="0" shapeId="0" xr:uid="{00000000-0006-0000-0200-000007000000}">
      <text>
        <r>
          <rPr>
            <sz val="9"/>
            <color indexed="81"/>
            <rFont val="Tahoma"/>
            <family val="2"/>
          </rPr>
          <t>Briefly describe the main cause of the significant savings goal adjustments.</t>
        </r>
      </text>
    </comment>
    <comment ref="H5" authorId="0" shapeId="0" xr:uid="{0A8EDC99-3903-4533-9650-9335AECB413D}">
      <text>
        <r>
          <rPr>
            <b/>
            <sz val="9"/>
            <color indexed="81"/>
            <rFont val="Tahoma"/>
            <family val="2"/>
          </rPr>
          <t>2019 Plan Energy Savings Goal:</t>
        </r>
        <r>
          <rPr>
            <sz val="9"/>
            <color indexed="81"/>
            <rFont val="Tahoma"/>
            <family val="2"/>
          </rPr>
          <t xml:space="preserve"> The value contained in column (f) – 2019 Plan Energy Savings Goal for the “Program A” row of the Program-Level Adjustments Tab should be equal to the sum of the values set forth in column (u) – 2019 Plan Goal for the rows associated with “Program A” Measures (Program designation specified in column (a)) of the Measure-Level Adjustments Tab.
</t>
        </r>
      </text>
    </comment>
    <comment ref="I5" authorId="0" shapeId="0" xr:uid="{00000000-0006-0000-0200-000009000000}">
      <text>
        <r>
          <rPr>
            <b/>
            <sz val="9"/>
            <color indexed="81"/>
            <rFont val="Tahoma"/>
            <family val="2"/>
          </rPr>
          <t xml:space="preserve">2019 Adjusted Energy Savings Goal: </t>
        </r>
        <r>
          <rPr>
            <sz val="9"/>
            <color indexed="81"/>
            <rFont val="Tahoma"/>
            <family val="2"/>
          </rPr>
          <t xml:space="preserve">The value contained in column (g) – 2019 Adjusted Energy Savings Goal for the “Program A” row of the Program-Level Adjustments Tab should be equal to the sum of the values set forth in column (ax) – 2019 Final Goal for the rows associated with “Program A” Measures (as listed in column (a)) of the Measure-Level Adjustments Tab.
</t>
        </r>
        <r>
          <rPr>
            <b/>
            <sz val="9"/>
            <color indexed="81"/>
            <rFont val="Tahoma"/>
            <family val="2"/>
          </rPr>
          <t xml:space="preserve">
</t>
        </r>
      </text>
    </comment>
    <comment ref="J5" authorId="0" shapeId="0" xr:uid="{00000000-0006-0000-0200-00000A000000}">
      <text>
        <r>
          <rPr>
            <sz val="9"/>
            <color indexed="81"/>
            <rFont val="Tahoma"/>
            <family val="2"/>
          </rPr>
          <t xml:space="preserve">Complete </t>
        </r>
        <r>
          <rPr>
            <b/>
            <sz val="9"/>
            <color indexed="81"/>
            <rFont val="Tahoma"/>
            <family val="2"/>
          </rPr>
          <t>columns (d), (h), (l), (p), and (t) – Energy Savings Adjustment to Plan Goa</t>
        </r>
        <r>
          <rPr>
            <sz val="9"/>
            <color indexed="81"/>
            <rFont val="Tahoma"/>
            <family val="2"/>
          </rPr>
          <t xml:space="preserve">l by following the calculation instructions specified in the header row containing column labels to calculate the savings differential between the Adjusted Energy Savings Goal and the Plan Energy Savings Goal for the applicable Program Year and the Plan period; column (d)=(c-b), column (h)=(g-f), column (l)=(k-j), column (p)=(o-n), and column (t)=(s-r).
</t>
        </r>
      </text>
    </comment>
    <comment ref="K5" authorId="0" shapeId="0" xr:uid="{00000000-0006-0000-0200-00000B000000}">
      <text>
        <r>
          <rPr>
            <sz val="9"/>
            <color indexed="81"/>
            <rFont val="Tahoma"/>
            <family val="2"/>
          </rPr>
          <t xml:space="preserve">Briefly describe the main cause of the significant savings goal adjustments.
</t>
        </r>
      </text>
    </comment>
    <comment ref="L5" authorId="0" shapeId="0" xr:uid="{A4B825A1-83B8-48C7-8CDB-E6F4203B4E26}">
      <text>
        <r>
          <rPr>
            <b/>
            <sz val="9"/>
            <color indexed="81"/>
            <rFont val="Tahoma"/>
            <family val="2"/>
          </rPr>
          <t>2020 Plan Energy Savings Goal:</t>
        </r>
        <r>
          <rPr>
            <sz val="9"/>
            <color indexed="81"/>
            <rFont val="Tahoma"/>
            <family val="2"/>
          </rPr>
          <t xml:space="preserve"> The value contained in column (j) – 2020 Plan Energy Savings Goal for the “Program A” row of the Program-Level Adjustments Tab should be equal to the sum of the values set forth in column (v) – 2020 Plan Goal for the rows associated with “Program A” Measures (Program designation specified in column (a)) of the Measure-Level Adjustments Tab.
</t>
        </r>
      </text>
    </comment>
    <comment ref="M5" authorId="0" shapeId="0" xr:uid="{00000000-0006-0000-0200-00000D000000}">
      <text>
        <r>
          <rPr>
            <b/>
            <sz val="9"/>
            <color indexed="81"/>
            <rFont val="Tahoma"/>
            <family val="2"/>
          </rPr>
          <t xml:space="preserve">2020 Adjusted Energy Savings Goal: </t>
        </r>
        <r>
          <rPr>
            <sz val="9"/>
            <color indexed="81"/>
            <rFont val="Tahoma"/>
            <family val="2"/>
          </rPr>
          <t xml:space="preserve">The value contained in column (k) – 2020 Adjusted Energy Savings Goal for the “Program A” row of the Program-Level Adjustments Tab should be equal to the sum of the values set forth in column (ay) – 2020 Final Goal for the rows associated with “Program A” Measures (as listed in column (a)) of the Measure-Level Adjustments Tab.
</t>
        </r>
      </text>
    </comment>
    <comment ref="N5" authorId="0" shapeId="0" xr:uid="{00000000-0006-0000-0200-00000E000000}">
      <text>
        <r>
          <rPr>
            <sz val="9"/>
            <color indexed="81"/>
            <rFont val="Tahoma"/>
            <family val="2"/>
          </rPr>
          <t xml:space="preserve">Complete </t>
        </r>
        <r>
          <rPr>
            <b/>
            <sz val="9"/>
            <color indexed="81"/>
            <rFont val="Tahoma"/>
            <family val="2"/>
          </rPr>
          <t>columns (d), (h), (l), (p), and (t) – Energy Savings Adjustment to Plan Goal</t>
        </r>
        <r>
          <rPr>
            <sz val="9"/>
            <color indexed="81"/>
            <rFont val="Tahoma"/>
            <family val="2"/>
          </rPr>
          <t xml:space="preserve"> by following the calculation instructions specified in the header row containing column labels to calculate the savings differential between the Adjusted Energy Savings Goal and the Plan Energy Savings Goal for the applicable Program Year and the Plan period; column (d)=(c-b), column (h)=(g-f), column (l)=(k-j), column (p)=(o-n), and column (t)=(s-r).
</t>
        </r>
      </text>
    </comment>
    <comment ref="O5" authorId="0" shapeId="0" xr:uid="{00000000-0006-0000-0200-00000F000000}">
      <text>
        <r>
          <rPr>
            <sz val="9"/>
            <color indexed="81"/>
            <rFont val="Tahoma"/>
            <family val="2"/>
          </rPr>
          <t>Briefly describe the main cause of the significant savings goal adjustments.</t>
        </r>
      </text>
    </comment>
    <comment ref="P5" authorId="0" shapeId="0" xr:uid="{C34FBC2B-819E-4F13-9F7B-A71DD1803518}">
      <text>
        <r>
          <rPr>
            <b/>
            <sz val="9"/>
            <color indexed="81"/>
            <rFont val="Tahoma"/>
            <family val="2"/>
          </rPr>
          <t>2021 Plan Energy Savings Goal:</t>
        </r>
        <r>
          <rPr>
            <sz val="9"/>
            <color indexed="81"/>
            <rFont val="Tahoma"/>
            <family val="2"/>
          </rPr>
          <t xml:space="preserve"> The value contained in column (n) – 2021 Plan Energy Savings Goal for the “Program A” row of the Program-Level Adjustments Tab should be equal to the sum of the values set forth in column (w) – 2021 Plan Goal for the rows associated with “Program A” Measures (Program designation specified in column (a)) of the Measure-Level Adjustments Tab.
</t>
        </r>
      </text>
    </comment>
    <comment ref="Q5" authorId="0" shapeId="0" xr:uid="{00000000-0006-0000-0200-000011000000}">
      <text>
        <r>
          <rPr>
            <b/>
            <sz val="9"/>
            <color indexed="81"/>
            <rFont val="Tahoma"/>
            <family val="2"/>
          </rPr>
          <t xml:space="preserve">2021 Adjusted Energy Savings Goal: </t>
        </r>
        <r>
          <rPr>
            <sz val="9"/>
            <color indexed="81"/>
            <rFont val="Tahoma"/>
            <family val="2"/>
          </rPr>
          <t xml:space="preserve">The value contained in column (o) – 2021 Adjusted Energy Savings Goal for the “Program A” row of the Program-Level Adjustments Tab should be equal to the sum of the values set forth in column (az) – 2021 Final Goal for the rows associated with “Program A” Measures (as listed in column (a)) of the Measure-Level Adjustments Tab.
</t>
        </r>
      </text>
    </comment>
    <comment ref="R5" authorId="0" shapeId="0" xr:uid="{00000000-0006-0000-0200-000012000000}">
      <text>
        <r>
          <rPr>
            <sz val="9"/>
            <color indexed="81"/>
            <rFont val="Tahoma"/>
            <family val="2"/>
          </rPr>
          <t>Complete</t>
        </r>
        <r>
          <rPr>
            <b/>
            <sz val="9"/>
            <color indexed="81"/>
            <rFont val="Tahoma"/>
            <family val="2"/>
          </rPr>
          <t xml:space="preserve"> columns (d), (h), (l), (p), and (t) – Energy Savings Adjustment to Plan Goal </t>
        </r>
        <r>
          <rPr>
            <sz val="9"/>
            <color indexed="81"/>
            <rFont val="Tahoma"/>
            <family val="2"/>
          </rPr>
          <t xml:space="preserve">by following the calculation instructions specified in the header row containing column labels to calculate the savings differential between the Adjusted Energy Savings Goal and the Plan Energy Savings Goal for the applicable Program Year and the Plan period; column (d)=(c-b), column (h)=(g-f), column (l)=(k-j), column (p)=(o-n), and column (t)=(s-r).
</t>
        </r>
      </text>
    </comment>
    <comment ref="S5" authorId="0" shapeId="0" xr:uid="{00000000-0006-0000-0200-000013000000}">
      <text>
        <r>
          <rPr>
            <sz val="9"/>
            <color indexed="81"/>
            <rFont val="Tahoma"/>
            <family val="2"/>
          </rPr>
          <t>Briefly describe the main cause of the significant savings goal adjustments.</t>
        </r>
      </text>
    </comment>
    <comment ref="T5" authorId="1" shapeId="0" xr:uid="{00CEA8A8-D980-44DF-86DE-03D2FBA80883}">
      <text>
        <r>
          <rPr>
            <sz val="9"/>
            <color indexed="81"/>
            <rFont val="Tahoma"/>
            <family val="2"/>
          </rPr>
          <t xml:space="preserve">Complete </t>
        </r>
        <r>
          <rPr>
            <b/>
            <sz val="9"/>
            <color indexed="81"/>
            <rFont val="Tahoma"/>
            <family val="2"/>
          </rPr>
          <t>column (r) – Plan Period Plan Energy Savings Goal</t>
        </r>
        <r>
          <rPr>
            <sz val="9"/>
            <color indexed="81"/>
            <rFont val="Tahoma"/>
            <family val="2"/>
          </rPr>
          <t xml:space="preserve"> by following the calculation instructions specified in the header row containing column labels; column (r)=(b+f+j+n). Thus, the resulting value contained in column (r) should be equal to the sum of the values contained in column (b) – 2018 Plan Energy Savings Goal, column (f) – 2019 Plan Energy Savings Goal, column (j) – 2020 Plan Energy Savings Goal, and column (n) – 2021 Plan Energy Savings Goal. 
</t>
        </r>
      </text>
    </comment>
    <comment ref="U5" authorId="0" shapeId="0" xr:uid="{00000000-0006-0000-0200-000015000000}">
      <text>
        <r>
          <rPr>
            <sz val="9"/>
            <color indexed="81"/>
            <rFont val="Tahoma"/>
            <family val="2"/>
          </rPr>
          <t xml:space="preserve">Complete </t>
        </r>
        <r>
          <rPr>
            <b/>
            <sz val="9"/>
            <color indexed="81"/>
            <rFont val="Tahoma"/>
            <family val="2"/>
          </rPr>
          <t>column (s) – Plan Period Adjusted Energy Savings Goal</t>
        </r>
        <r>
          <rPr>
            <sz val="9"/>
            <color indexed="81"/>
            <rFont val="Tahoma"/>
            <family val="2"/>
          </rPr>
          <t xml:space="preserve"> by following the calculation instructions specified in the header row containing column labels; column (s)=(c+g+k+o). Thus, the resulting value contained in column (s) should be equal to the sum of the values contained in column (c) – 2018 Adjusted Energy Savings Goal, column (g) – 2019 Adjusted Energy Savings Goal, column (k) – 2020 Adjusted Energy Savings Goal, and column (o) – 2021 Adjusted Energy Savings Goal. 
Note: Each Program Administrator’s actual Portfolio Final Adjusted Net Energy Savings Goal for the Plan Period may not be known until after the Commission approves the 2022 IL-TRM, which may include IL-TRM updates specified as errata Measures applicable to 2021 that might necessitate additional energy savings goal adjustments to be made for the last Program Year to obtain an accurate calculation of the Final Adjusted Net Energy Savings Goal for the Plan Period.
</t>
        </r>
      </text>
    </comment>
    <comment ref="V5" authorId="0" shapeId="0" xr:uid="{00000000-0006-0000-0200-000016000000}">
      <text>
        <r>
          <rPr>
            <sz val="9"/>
            <color indexed="81"/>
            <rFont val="Tahoma"/>
            <family val="2"/>
          </rPr>
          <t>Complete</t>
        </r>
        <r>
          <rPr>
            <b/>
            <sz val="9"/>
            <color indexed="81"/>
            <rFont val="Tahoma"/>
            <family val="2"/>
          </rPr>
          <t xml:space="preserve"> columns (d), (h), (l), (p), and (t) – Energy Savings Adjustment to Plan Goal </t>
        </r>
        <r>
          <rPr>
            <sz val="9"/>
            <color indexed="81"/>
            <rFont val="Tahoma"/>
            <family val="2"/>
          </rPr>
          <t xml:space="preserve">by following the calculation instructions specified in the header row containing column labels to calculate the savings differential between the Adjusted Energy Savings Goal and the Plan Energy Savings Goal for the applicable Program Year and the Plan period; column (d)=(c-b), column (h)=(g-f), column (l)=(k-j), column (p)=(o-n), and column (t)=(s-r).
</t>
        </r>
      </text>
    </comment>
    <comment ref="C6" authorId="0" shapeId="0" xr:uid="{00000000-0006-0000-0200-000017000000}">
      <text>
        <r>
          <rPr>
            <b/>
            <sz val="9"/>
            <color indexed="81"/>
            <rFont val="Tahoma"/>
            <family val="2"/>
          </rPr>
          <t xml:space="preserve">Column (a) – Program: </t>
        </r>
        <r>
          <rPr>
            <sz val="9"/>
            <color indexed="81"/>
            <rFont val="Tahoma"/>
            <family val="2"/>
          </rPr>
          <t>List the name of the Energy Efficiency Program. The name of the Program should correspond with one of the 
Program names specified in column (a) of the Measure-Level Adjustments Tab.</t>
        </r>
        <r>
          <rPr>
            <b/>
            <sz val="9"/>
            <color indexed="81"/>
            <rFont val="Tahoma"/>
            <family val="2"/>
          </rPr>
          <t xml:space="preserve">
</t>
        </r>
        <r>
          <rPr>
            <b/>
            <sz val="9"/>
            <color indexed="81"/>
            <rFont val="Tahoma"/>
            <family val="2"/>
          </rPr>
          <t xml:space="preserve">
</t>
        </r>
      </text>
    </comment>
    <comment ref="C22" authorId="0" shapeId="0" xr:uid="{00000000-0006-0000-0200-000018000000}">
      <text>
        <r>
          <rPr>
            <b/>
            <sz val="9"/>
            <color indexed="81"/>
            <rFont val="Tahoma"/>
            <family val="2"/>
          </rPr>
          <t xml:space="preserve">Portfolio Total (Therms): </t>
        </r>
        <r>
          <rPr>
            <sz val="9"/>
            <color indexed="81"/>
            <rFont val="Tahoma"/>
            <family val="2"/>
          </rPr>
          <t xml:space="preserve">Below the rows of Programs, calculate the sum of the rows of Program savings within a column for the respective fuel type (Therms).
Note: The values contained in the row, Portfolio Total (Therms), in the Program-Level Adjustments Tab for columns (b), (f), (j), (n), and (r) should be equal to the values contained in the row, Portfolio Total (Therms), of the Measure-Level Adjustments Tab for columns (t), (u), (v), (w), and (x) respectively. </t>
        </r>
        <r>
          <rPr>
            <b/>
            <sz val="9"/>
            <color indexed="81"/>
            <rFont val="Tahoma"/>
            <family val="2"/>
          </rPr>
          <t xml:space="preserve">
</t>
        </r>
        <r>
          <rPr>
            <sz val="9"/>
            <color indexed="81"/>
            <rFont val="Tahoma"/>
            <family val="2"/>
          </rPr>
          <t xml:space="preserve">The values contained in the row, Portfolio Total (Therms), in the Program-Level Adjustments Tab for columns (c), (g), (k), (o), and (s) should be equal to the values contained in the row, Portfolio Total (Therms), of the Measure-Level Adjustments Tab for columns (aw), (ax), (ay), (az), and (ba) respectively. </t>
        </r>
      </text>
    </comment>
    <comment ref="D22" authorId="0" shapeId="0" xr:uid="{00000000-0006-0000-0200-000019000000}">
      <text>
        <r>
          <rPr>
            <b/>
            <sz val="9"/>
            <color indexed="81"/>
            <rFont val="Tahoma"/>
            <family val="2"/>
          </rPr>
          <t>Portfolio Total (Therms):</t>
        </r>
        <r>
          <rPr>
            <sz val="9"/>
            <color indexed="81"/>
            <rFont val="Tahoma"/>
            <family val="2"/>
          </rPr>
          <t xml:space="preserve"> Below the rows of Programs, calculate the sum of the rows of Program savings for the respective fuel type (Therms) for columns (b), (f), (j), and (n).
Note: The values contained in the row, Portfolio Total (Therms), in the Program-Level Adjustments Tab for columns (b), (f), (j), (n), and (r) should be equal to the values contained in the row, Portfolio Total (Therms), of the Measure-Level Adjustments Tab for columns (t), (u), (v), (w), and (x) respectively. 
</t>
        </r>
      </text>
    </comment>
    <comment ref="E22" authorId="0" shapeId="0" xr:uid="{00000000-0006-0000-0200-00001A000000}">
      <text>
        <r>
          <rPr>
            <b/>
            <sz val="9"/>
            <color indexed="81"/>
            <rFont val="Tahoma"/>
            <family val="2"/>
          </rPr>
          <t>Portfolio Total (Therms):</t>
        </r>
        <r>
          <rPr>
            <sz val="9"/>
            <color indexed="81"/>
            <rFont val="Tahoma"/>
            <family val="2"/>
          </rPr>
          <t xml:space="preserve"> Below the rows of Programs, calculate the sum of the rows of Program savings for the respective fuel type (Therms) for columns (b), (f), (j), and (n).
Note: The values contained in the row, Portfolio Total (Therms), in the Program-Level Adjustments Tab for columns (b), (f), (j), (n), and (r) should be equal to the values contained in the row, Portfolio Total (Therms), of the Measure-Level Adjustments Tab for columns (t), (u), (v), (w), and (x) respectively. 
</t>
        </r>
      </text>
    </comment>
    <comment ref="F22" authorId="0" shapeId="0" xr:uid="{00000000-0006-0000-0200-00001B000000}">
      <text>
        <r>
          <rPr>
            <b/>
            <sz val="9"/>
            <color indexed="81"/>
            <rFont val="Tahoma"/>
            <family val="2"/>
          </rPr>
          <t>Portfolio Total (Therms):</t>
        </r>
        <r>
          <rPr>
            <sz val="9"/>
            <color indexed="81"/>
            <rFont val="Tahoma"/>
            <family val="2"/>
          </rPr>
          <t xml:space="preserve"> Below the rows of Programs, calculate the sum of the rows of Program savings for the respective fuel type (Therms) for columns (b), (f), (j), and (n).
Note: The values contained in the row, Portfolio Total (Therms), in the Program-Level Adjustments Tab for columns (b), (f), (j), (n), and (r) should be equal to the values contained in the row, Portfolio Total (Therms), of the Measure-Level Adjustments Tab for columns (t), (u), (v), (w), and (x) respectively. 
</t>
        </r>
      </text>
    </comment>
    <comment ref="H22" authorId="0" shapeId="0" xr:uid="{00000000-0006-0000-0200-00001C000000}">
      <text>
        <r>
          <rPr>
            <b/>
            <sz val="9"/>
            <color indexed="81"/>
            <rFont val="Tahoma"/>
            <family val="2"/>
          </rPr>
          <t>Portfolio Total (Therms):</t>
        </r>
        <r>
          <rPr>
            <sz val="9"/>
            <color indexed="81"/>
            <rFont val="Tahoma"/>
            <family val="2"/>
          </rPr>
          <t xml:space="preserve"> Below the rows of Programs, calculate the sum of the rows of Program savings for the respective fuel type (Therms) for columns (b), (f), (j), and (n).
Note: The values contained in the row, Portfolio Total (Therms), in the Program-Level Adjustments Tab for columns (b), (f), (j), (n), and (r) should be equal to the values contained in the row, Portfolio Total (Therms), of the Measure-Level Adjustments Tab for columns (t), (u), (v), (w), and (x) respectively. 
</t>
        </r>
      </text>
    </comment>
    <comment ref="I22" authorId="0" shapeId="0" xr:uid="{00000000-0006-0000-0200-00001D000000}">
      <text>
        <r>
          <rPr>
            <b/>
            <sz val="9"/>
            <color indexed="81"/>
            <rFont val="Tahoma"/>
            <family val="2"/>
          </rPr>
          <t>Portfolio Total (Therms):</t>
        </r>
        <r>
          <rPr>
            <sz val="9"/>
            <color indexed="81"/>
            <rFont val="Tahoma"/>
            <family val="2"/>
          </rPr>
          <t xml:space="preserve"> Below the rows of Programs, calculate the sum of the rows of Program savings for the respective fuel type (Therms) for columns (b), (f), (j), and (n).
Note: The values contained in the row, Portfolio Total (Therms), in the Program-Level Adjustments Tab for columns (b), (f), (j), (n), and (r) should be equal to the values contained in the row, Portfolio Total (Therms), of the Measure-Level Adjustments Tab for columns (t), (u), (v), (w), and (x) respectively. 
</t>
        </r>
      </text>
    </comment>
    <comment ref="J22" authorId="0" shapeId="0" xr:uid="{00000000-0006-0000-0200-00001E000000}">
      <text>
        <r>
          <rPr>
            <b/>
            <sz val="9"/>
            <color indexed="81"/>
            <rFont val="Tahoma"/>
            <family val="2"/>
          </rPr>
          <t>Portfolio Total (Therms):</t>
        </r>
        <r>
          <rPr>
            <sz val="9"/>
            <color indexed="81"/>
            <rFont val="Tahoma"/>
            <family val="2"/>
          </rPr>
          <t xml:space="preserve"> Below the rows of Programs, calculate the sum of the rows of Program savings for the respective fuel type (Therms) for columns (b), (f), (j), and (n).
Note: The values contained in the row, Portfolio Total (Therms), in the Program-Level Adjustments Tab for columns (b), (f), (j), (n), and (r) should be equal to the values contained in the row, Portfolio Total (Therms), of the Measure-Level Adjustments Tab for columns (t), (u), (v), (w), and (x) respectively. 
</t>
        </r>
      </text>
    </comment>
    <comment ref="L22" authorId="0" shapeId="0" xr:uid="{00000000-0006-0000-0200-00001F000000}">
      <text>
        <r>
          <rPr>
            <b/>
            <sz val="9"/>
            <color indexed="81"/>
            <rFont val="Tahoma"/>
            <family val="2"/>
          </rPr>
          <t>Portfolio Total (Therms):</t>
        </r>
        <r>
          <rPr>
            <sz val="9"/>
            <color indexed="81"/>
            <rFont val="Tahoma"/>
            <family val="2"/>
          </rPr>
          <t xml:space="preserve"> Below the rows of Programs, calculate the sum of the rows of Program savings for the respective fuel type (Therms) for columns (b), (f), (j), and (n).
Note: The values contained in the row, Portfolio Total (Therms), in the Program-Level Adjustments Tab for columns (b), (f), (j), (n), and (r) should be equal to the values contained in the row, Portfolio Total (Therms), of the Measure-Level Adjustments Tab for columns (t), (u), (v), (w), and (x) respectively. 
</t>
        </r>
      </text>
    </comment>
    <comment ref="M22" authorId="0" shapeId="0" xr:uid="{00000000-0006-0000-0200-000020000000}">
      <text>
        <r>
          <rPr>
            <b/>
            <sz val="9"/>
            <color indexed="81"/>
            <rFont val="Tahoma"/>
            <family val="2"/>
          </rPr>
          <t>Portfolio Total (Therms):</t>
        </r>
        <r>
          <rPr>
            <sz val="9"/>
            <color indexed="81"/>
            <rFont val="Tahoma"/>
            <family val="2"/>
          </rPr>
          <t xml:space="preserve"> Below the rows of Programs, calculate the sum of the rows of Program savings for the respective fuel type (Therms) for columns (b), (f), (j), and (n).
Note: The values contained in the row, Portfolio Total (Therms), in the Program-Level Adjustments Tab for columns (b), (f), (j), (n), and (r) should be equal to the values contained in the row, Portfolio Total (Therms), of the Measure-Level Adjustments Tab for columns (t), (u), (v), (w), and (x) respectively. 
</t>
        </r>
      </text>
    </comment>
    <comment ref="N22" authorId="0" shapeId="0" xr:uid="{00000000-0006-0000-0200-000021000000}">
      <text>
        <r>
          <rPr>
            <b/>
            <sz val="9"/>
            <color indexed="81"/>
            <rFont val="Tahoma"/>
            <family val="2"/>
          </rPr>
          <t>Portfolio Total (Therms):</t>
        </r>
        <r>
          <rPr>
            <sz val="9"/>
            <color indexed="81"/>
            <rFont val="Tahoma"/>
            <family val="2"/>
          </rPr>
          <t xml:space="preserve"> Below the rows of Programs, calculate the sum of the rows of Program savings for the respective fuel type (Therms) for columns (b), (f), (j), and (n).
Note: The values contained in the row, Portfolio Total (Therms), in the Program-Level Adjustments Tab for columns (b), (f), (j), (n), and (r) should be equal to the values contained in the row, Portfolio Total (Therms), of the Measure-Level Adjustments Tab for columns (t), (u), (v), (w), and (x) respectively. 
</t>
        </r>
      </text>
    </comment>
    <comment ref="P22" authorId="0" shapeId="0" xr:uid="{00000000-0006-0000-0200-000022000000}">
      <text>
        <r>
          <rPr>
            <b/>
            <sz val="9"/>
            <color indexed="81"/>
            <rFont val="Tahoma"/>
            <family val="2"/>
          </rPr>
          <t>Portfolio Total (Therms):</t>
        </r>
        <r>
          <rPr>
            <sz val="9"/>
            <color indexed="81"/>
            <rFont val="Tahoma"/>
            <family val="2"/>
          </rPr>
          <t xml:space="preserve"> Below the rows of Programs, calculate the sum of the rows of Program savings for the respective fuel type (Therms) for columns (b), (f), (j), and (n).
Note: The values contained in the row, Portfolio Total (Therms), in the Program-Level Adjustments Tab for columns (b), (f), (j), (n), and (r) should be equal to the values contained in the row, Portfolio Total (Therms), of the Measure-Level Adjustments Tab for columns (t), (u), (v), (w), and (x) respectively. 
</t>
        </r>
      </text>
    </comment>
    <comment ref="Q22" authorId="0" shapeId="0" xr:uid="{00000000-0006-0000-0200-000023000000}">
      <text>
        <r>
          <rPr>
            <b/>
            <sz val="9"/>
            <color indexed="81"/>
            <rFont val="Tahoma"/>
            <family val="2"/>
          </rPr>
          <t>Portfolio Total (Therms):</t>
        </r>
        <r>
          <rPr>
            <sz val="9"/>
            <color indexed="81"/>
            <rFont val="Tahoma"/>
            <family val="2"/>
          </rPr>
          <t xml:space="preserve"> Below the rows of Programs, calculate the sum of the rows of Program savings for the respective fuel type (Therms) for columns (b), (f), (j), and (n).
Note: The values contained in the row, Portfolio Total (Therms), in the Program-Level Adjustments Tab for columns (b), (f), (j), (n), and (r) should be equal to the values contained in the row, Portfolio Total (Therms), of the Measure-Level Adjustments Tab for columns (t), (u), (v), (w), and (x) respectively. 
</t>
        </r>
      </text>
    </comment>
    <comment ref="R22" authorId="0" shapeId="0" xr:uid="{00000000-0006-0000-0200-000024000000}">
      <text>
        <r>
          <rPr>
            <b/>
            <sz val="9"/>
            <color indexed="81"/>
            <rFont val="Tahoma"/>
            <family val="2"/>
          </rPr>
          <t>Portfolio Total (Therms):</t>
        </r>
        <r>
          <rPr>
            <sz val="9"/>
            <color indexed="81"/>
            <rFont val="Tahoma"/>
            <family val="2"/>
          </rPr>
          <t xml:space="preserve"> Below the rows of Programs, calculate the sum of the rows of Program savings for the respective fuel type (Therms) for columns (b), (f), (j), and (n).
Note: The values contained in the row, Portfolio Total (Therms), in the Program-Level Adjustments Tab for columns (b), (f), (j), (n), and (r) should be equal to the values contained in the row, Portfolio Total (Therms), of the Measure-Level Adjustments Tab for columns (t), (u), (v), (w), and (x) respectively. 
</t>
        </r>
      </text>
    </comment>
    <comment ref="T22" authorId="0" shapeId="0" xr:uid="{00000000-0006-0000-0200-000025000000}">
      <text>
        <r>
          <rPr>
            <b/>
            <sz val="9"/>
            <color indexed="81"/>
            <rFont val="Tahoma"/>
            <family val="2"/>
          </rPr>
          <t>Portfolio Total (Therms):</t>
        </r>
        <r>
          <rPr>
            <sz val="9"/>
            <color indexed="81"/>
            <rFont val="Tahoma"/>
            <family val="2"/>
          </rPr>
          <t xml:space="preserve"> Below the rows of Programs, calculate the sum of the rows of Program savings for the respective fuel type (Therms) for columns (b), (f), (j), and (n).
Note: The values contained in the row, Portfolio Total (Therms), in the Program-Level Adjustments Tab for columns (b), (f), (j), (n), and (r) should be equal to the values contained in the row, Portfolio Total (Therms), of the Measure-Level Adjustments Tab for columns (t), (u), (v), (w), and (x) respectively. 
</t>
        </r>
      </text>
    </comment>
    <comment ref="U22" authorId="0" shapeId="0" xr:uid="{00000000-0006-0000-0200-000026000000}">
      <text>
        <r>
          <rPr>
            <b/>
            <sz val="9"/>
            <color indexed="81"/>
            <rFont val="Tahoma"/>
            <family val="2"/>
          </rPr>
          <t>Portfolio Total (Therms):</t>
        </r>
        <r>
          <rPr>
            <sz val="9"/>
            <color indexed="81"/>
            <rFont val="Tahoma"/>
            <family val="2"/>
          </rPr>
          <t xml:space="preserve"> Below the rows of Programs, calculate the sum of the rows of Program savings for the respective fuel type (Therms) for columns (b), (f), (j), and (n).
Note: The values contained in the row, Portfolio Total (Therms), in the Program-Level Adjustments Tab for columns (b), (f), (j), (n), and (r) should be equal to the values contained in the row, Portfolio Total (Therms), of the Measure-Level Adjustments Tab for columns (t), (u), (v), (w), and (x) respectively. 
</t>
        </r>
      </text>
    </comment>
    <comment ref="V22" authorId="0" shapeId="0" xr:uid="{00000000-0006-0000-0200-000027000000}">
      <text>
        <r>
          <rPr>
            <b/>
            <sz val="9"/>
            <color indexed="81"/>
            <rFont val="Tahoma"/>
            <family val="2"/>
          </rPr>
          <t>Portfolio Total (Therms):</t>
        </r>
        <r>
          <rPr>
            <sz val="9"/>
            <color indexed="81"/>
            <rFont val="Tahoma"/>
            <family val="2"/>
          </rPr>
          <t xml:space="preserve"> Below the rows of Programs, calculate the sum of the rows of Program savings for the respective fuel type (Therms) for columns (b), (f), (j), and (n).
Note: The values contained in the row, Portfolio Total (Therms), in the Program-Level Adjustments Tab for columns (b), (f), (j), (n), and (r) should be equal to the values contained in the row, Portfolio Total (Therms), of the Measure-Level Adjustments Tab for columns (t), (u), (v), (w), and (x) respectively. 
</t>
        </r>
      </text>
    </comment>
    <comment ref="W22" authorId="0" shapeId="0" xr:uid="{00000000-0006-0000-0200-000028000000}">
      <text>
        <r>
          <rPr>
            <b/>
            <sz val="9"/>
            <color indexed="81"/>
            <rFont val="Tahoma"/>
            <family val="2"/>
          </rPr>
          <t>Portfolio Total (Therms):</t>
        </r>
        <r>
          <rPr>
            <sz val="9"/>
            <color indexed="81"/>
            <rFont val="Tahoma"/>
            <family val="2"/>
          </rPr>
          <t xml:space="preserve"> Below the rows of Programs, calculate the sum of the rows of Program savings for the respective fuel type (Therms) for columns (b), (f), (j), and (n).
Note: The values contained in the row, Portfolio Total (Therms), in the Program-Level Adjustments Tab for columns (b), (f), (j), (n), and (r) should be equal to the values contained in the row, Portfolio Total (Therms), of the Measure-Level Adjustments Tab for columns (t), (u), (v), (w), and (x) respectively.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Jennifer H. Morris</author>
    <author>ICC Staff</author>
    <author>Jen Morris</author>
  </authors>
  <commentList>
    <comment ref="C1" authorId="0" shapeId="0" xr:uid="{00000000-0006-0000-0300-000001000000}">
      <text>
        <r>
          <rPr>
            <sz val="9"/>
            <color indexed="81"/>
            <rFont val="Tahoma"/>
            <family val="2"/>
          </rPr>
          <t xml:space="preserve">The Measure-Level Adjustments Tab should be completed first before completing the Program-Level Adjustments Tab. As a general principle, when completing the EEPS Adjustable Savings Goal Template, Program Administrators should follow the calculation instructions specified in the header row containing column labels (row 7) in the EEPS Adjustable Savings Goal Template, unless a deviation is specified.
</t>
        </r>
      </text>
    </comment>
    <comment ref="C2" authorId="0" shapeId="0" xr:uid="{00000000-0006-0000-0300-000002000000}">
      <text>
        <r>
          <rPr>
            <sz val="9"/>
            <color indexed="81"/>
            <rFont val="Tahoma"/>
            <family val="2"/>
          </rPr>
          <t xml:space="preserve">Please specify the current date in this cell and in the filename when saving the document.
</t>
        </r>
      </text>
    </comment>
    <comment ref="C3" authorId="0" shapeId="0" xr:uid="{00000000-0006-0000-0300-000003000000}">
      <text>
        <r>
          <rPr>
            <sz val="9"/>
            <color indexed="81"/>
            <rFont val="Tahoma"/>
            <family val="2"/>
          </rPr>
          <t xml:space="preserve">Please specify the name of the Program Administrator.
</t>
        </r>
      </text>
    </comment>
    <comment ref="AG4" authorId="1" shapeId="0" xr:uid="{00000000-0006-0000-0300-000004000000}">
      <text>
        <r>
          <rPr>
            <sz val="9"/>
            <color indexed="81"/>
            <rFont val="Tahoma"/>
            <family val="2"/>
          </rPr>
          <t xml:space="preserve">IL-TRM Adjustments: Energy savings goals will be adjusted annually based upon the updated IL-TRM values, where applicable. Program Administrators will file the updated EEPS Adjustable Savings Goal Template showing the adjusted energy savings goals within sixty (60) days after Commission approval of the annual IL-TRM update. If the updated IL-TRM identifies errata that are applicable to a previous Program Year, the EEPS Adjustable Savings Goal Template will need to be updated for all Program Years impacted by the errata. Template guidelines to support the IL-TRM adjusted energy savings goal calculation include the following:
Complete the IL-TRM adjustment for the second Program Year of the Plan, namely the </t>
        </r>
        <r>
          <rPr>
            <b/>
            <sz val="9"/>
            <color indexed="81"/>
            <rFont val="Tahoma"/>
            <family val="2"/>
          </rPr>
          <t>2019 Savings Goal Adjustment</t>
        </r>
        <r>
          <rPr>
            <sz val="9"/>
            <color indexed="81"/>
            <rFont val="Tahoma"/>
            <family val="2"/>
          </rPr>
          <t xml:space="preserve">, by completing the following columns: column (ae) – IL-TRM Measure Code from the 2019 IL-TRM or errata applicable to 2019, column (af) – Reference Document Explaining Gross Unit Savings Calculation Details, column (ag) – 2019 Gross Unit Savings (Therms), column (ah) – Gross Unit Savings Adjustment Explanation, column (ai) – 2019 Adjusted Goal, column (aj) – 2019 IL-TRM Adjustment, and column (ax) – 2019 Final Savings Goal (Therms), by following the calculation instructions specified in the headers of these columns within the Measure-Level Adjustments Tab. 
Note: Complete column (af) – Reference Document Explaining Gross Unit Savings Calculation Details by providing the name of the document, and date and tab name if applicable, where the supporting calculation details, Key Custom Input Assumptions, any necessary adjustments made to the Key IL-TRM Input Assumptions based upon IL-TRM updates, and any SAG consensus extenuating circumstance adjustment notes and documentation (see provisions contained in the guidelines for columns (bb) and (bc)), are specified for calculating the 2019 Gross Unit Savings values contained in column (ag) for the relevant Measure. 
As described in the provisions contained in these guidelines for column (c), the rows of Measures that are not IL-TRM Adjustable (column (c)=0) should be left blank and shaded gray for columns (y) – (av) and (bb) – (bc). The value contained in column (ax) – 2019 Final Savings Goal (Therms) should be set equal to the value contained in column (u) – 2019 Plan Goal for each row with a Measure that is not IL-TRM Adjustable (column (c)=0). 
The value contained in column (ax) – 2019 Final Savings Goal (Therms) should be set equal to the value contained in column (ai) – 2019 Adjusted Goal for each row with a Measure designated as IL-TRM Adjustable (column (c)=1).
</t>
        </r>
      </text>
    </comment>
    <comment ref="AS4" authorId="1" shapeId="0" xr:uid="{00000000-0006-0000-0300-000005000000}">
      <text>
        <r>
          <rPr>
            <sz val="9"/>
            <color indexed="81"/>
            <rFont val="Tahoma"/>
            <family val="2"/>
          </rPr>
          <t xml:space="preserve">IL-TRM Adjustments: Energy savings goals will be adjusted annually based upon the updated IL-TRM values, where applicable. Program Administrators will file the updated EEPS Adjustable Savings Goal Template showing the adjusted energy savings goals within sixty (60) days after Commission approval of the annual IL-TRM update. If the updated IL-TRM identifies errata that are applicable to a previous Program Year, the EEPS Adjustable Savings Goal Template will need to be updated for all Program Years impacted by the errata. Template guidelines to support the IL-TRM adjusted energy savings goal calculation include the following:
Complete the IL-TRM adjustment for the fourth Program Year of the Plan, namely the </t>
        </r>
        <r>
          <rPr>
            <b/>
            <sz val="9"/>
            <color indexed="81"/>
            <rFont val="Tahoma"/>
            <family val="2"/>
          </rPr>
          <t>2021 Savings Goal Adjustment</t>
        </r>
        <r>
          <rPr>
            <sz val="9"/>
            <color indexed="81"/>
            <rFont val="Tahoma"/>
            <family val="2"/>
          </rPr>
          <t xml:space="preserve">, by completing the following columns: column (aq) – IL-TRM Measure Code from the 2021 IL-TRM or errata applicable to 2021, column (ar) – Reference Document Explaining Gross Unit Savings Calculation Details, column (as) – 2021 Gross Unit Savings (Therms), column (at) – Gross Unit Savings Adjustment Explanation, column (au) – 2021 Adjusted Goal, column (av) – 2021 IL-TRM Adjustment, and column (az) – 2021 Final Savings Goal (Therms), by following the calculation instructions specified in the headers of these columns within the Measure-Level Adjustments Tab. 
Note: Complete column (ar) – Reference Document Explaining Gross Unit Savings Calculation Details by providing the name of the document, and date and tab name if applicable, where the supporting calculation details, Key Custom Input Assumptions, any necessary adjustments made to the Key IL-TRM Input Assumptions based upon IL-TRM updates, and any SAG consensus extenuating circumstance adjustment notes and documentation (see provisions contained in these guidelines for columns (bb) and (bc)), are specified for calculating the 2021 Gross Unit Savings values contained in column (as) for the relevant Measure. 
As described in the provisions contained in these guidelines for column (c), the rows of Measures that are not IL-TRM Adjustable (column (c)=0) should be left blank and shaded gray for columns (y) – (av) and (bb) – (bc). The value contained in column (az) – 2021 Final Savings Goal (Therms) should be set equal to the value contained in column (w) – 2021 Plan Goal for each row with a Measure that is not IL-TRM Adjustable (column (c)=0). 
The value contained in column (az) – 2021 Final Savings Goal (Therms) should be set equal to the value contained in column (au) – 2021 Adjusted Goal for each row with a Measure designated as IL-TRM Adjustable (column (c)=1).
</t>
        </r>
      </text>
    </comment>
    <comment ref="R5" authorId="0" shapeId="0" xr:uid="{00000000-0006-0000-0300-000006000000}">
      <text>
        <r>
          <rPr>
            <b/>
            <sz val="9"/>
            <color indexed="81"/>
            <rFont val="Tahoma"/>
            <family val="2"/>
          </rPr>
          <t>Columns (p), (q), (r), and (s) – Plan NTG (Fixed)</t>
        </r>
        <r>
          <rPr>
            <sz val="9"/>
            <color indexed="81"/>
            <rFont val="Tahoma"/>
            <family val="2"/>
          </rPr>
          <t xml:space="preserve">: Insert the assumed NTG value for the applicable Program Year, used to derive the Plan Energy Savings Goals set forth in columns (t), (u), (v), and (w).
Note: These NTG values identified in the approved Plan and in columns (p), (q), (r), and (s) that are used to derive the Plan Energy Savings Goals set forth in columns (t), (u), (v), and (w) will be fixed for the entirety of the Plan period for the purpose of calculating the Final Adjusted Net Energy Savings Goals set forth in columns (aw), (ax), (ay), and (az).
</t>
        </r>
      </text>
    </comment>
    <comment ref="C6" authorId="0" shapeId="0" xr:uid="{00000000-0006-0000-0300-000007000000}">
      <text>
        <r>
          <rPr>
            <b/>
            <sz val="9"/>
            <color indexed="81"/>
            <rFont val="Tahoma"/>
            <family val="2"/>
          </rPr>
          <t>Column (a) – Program:</t>
        </r>
        <r>
          <rPr>
            <sz val="9"/>
            <color indexed="81"/>
            <rFont val="Tahoma"/>
            <family val="2"/>
          </rPr>
          <t xml:space="preserve"> List the name of the Energy Efficiency Program. The name of the Program should correspond with one of the Program names specified in column (a) of the Program-Level Adjustments Tab.</t>
        </r>
      </text>
    </comment>
    <comment ref="D6" authorId="0" shapeId="0" xr:uid="{00000000-0006-0000-0300-000008000000}">
      <text>
        <r>
          <rPr>
            <b/>
            <sz val="9"/>
            <color indexed="81"/>
            <rFont val="Tahoma"/>
            <family val="2"/>
          </rPr>
          <t xml:space="preserve">Column (b) – Measure: </t>
        </r>
        <r>
          <rPr>
            <sz val="9"/>
            <color indexed="81"/>
            <rFont val="Tahoma"/>
            <family val="2"/>
          </rPr>
          <t xml:space="preserve">List the detailed name of the Energy Efficiency Measure, including the efficiency level, where applicable. For example, Gas High Efficiency Furnace 95% AFUE Early Replacement. </t>
        </r>
      </text>
    </comment>
    <comment ref="E6" authorId="0" shapeId="0" xr:uid="{00000000-0006-0000-0300-000009000000}">
      <text>
        <r>
          <rPr>
            <b/>
            <sz val="9"/>
            <color indexed="81"/>
            <rFont val="Tahoma"/>
            <family val="2"/>
          </rPr>
          <t xml:space="preserve">Column (c) – IL-TRM Adjustable? (1 if yes; 0 if no): </t>
        </r>
        <r>
          <rPr>
            <sz val="9"/>
            <color indexed="81"/>
            <rFont val="Tahoma"/>
            <family val="2"/>
          </rPr>
          <t xml:space="preserve">For Measures that are not significant to the overall Portfolio-level savings, recognizing the time and effort needed to provide information related to adjustable savings goals, Program Administrators will specify, prior to the start of the Plan, any Measures that will not be adjusted by annual IL-TRM changes for purposes of adjusting savings goals. Note that this flexibility is intended for Measures where the time and effort to make them adjustable per the Adjustable Savings Goals policy is high, and the Measures are not impactful to the Portfolio of Programs. 
Answer “1” if a Measure will adjust the savings goal based upon IL-TRM changes. 
Answer “0” if a Measure is not covered by the IL-TRM Version 6.0 and/or if the Program Administrator will not adjust the savings goal for a low-impact Measure based upon IL-TRM changes. 
Note: Once a decision is made concerning whether the Measure is IL-TRM Adjustable, that decision is effective for the entirety of the Plan period and it cannot be changed in subsequent Program Years of the Plan, unless consensus is reached at SAG that the extenuating circumstance warrants such a change.
For those Measures that are not IL-TRM Adjustable (column (c)=0), these “non-adjustable” rows should be shaded gray for columns (y) – (av) and (bb) – (bc) and no calculations should be performed for these shaded gray cells, leave them blank. For those rows with Measures that are not IL-TRM Adjustable, the values contained in columns (aw), (ax), (ay), (az), and (ba) should be set equal to the values contained in columns (t), (u), (v), (w), and (x), respectively, in calculating the Final Adjusted Net Energy Savings Goals. 
For those rows with Measures that are IL-TRM Adjustable (column (c)=1), the values contained in columns (aw), (ax), (ay), and (az) should be set equal to the values contained in columns (ac), (ai), (ao), and (au), respectively, in calculating the Final Adjusted Net Energy Savings Goals.
</t>
        </r>
      </text>
    </comment>
    <comment ref="F6" authorId="0" shapeId="0" xr:uid="{00000000-0006-0000-0300-00000A000000}">
      <text>
        <r>
          <rPr>
            <b/>
            <sz val="9"/>
            <color indexed="81"/>
            <rFont val="Tahoma"/>
            <family val="2"/>
          </rPr>
          <t xml:space="preserve">Column (d) – IL-TRM Section / Custom: </t>
        </r>
        <r>
          <rPr>
            <sz val="9"/>
            <color indexed="81"/>
            <rFont val="Tahoma"/>
            <family val="2"/>
          </rPr>
          <t>If the Measure is using the IL-TRM to calculate savings, insert the IL-TRM section number that corresponds to this Measure. For example, 5.3.16 is the IL-TRM section number for Advanced Thermostats. If savings are calculated on a custom basis, insert the word “Custom”.</t>
        </r>
      </text>
    </comment>
    <comment ref="G6" authorId="0" shapeId="0" xr:uid="{00000000-0006-0000-0300-00000B000000}">
      <text>
        <r>
          <rPr>
            <b/>
            <sz val="9"/>
            <color indexed="81"/>
            <rFont val="Tahoma"/>
            <family val="2"/>
          </rPr>
          <t xml:space="preserve">Column (e) – Unit of Participation: </t>
        </r>
        <r>
          <rPr>
            <sz val="9"/>
            <color indexed="81"/>
            <rFont val="Tahoma"/>
            <family val="2"/>
          </rPr>
          <t>Describe the unit of participation for the Measure. For example, is participation calculated on a per home basis?</t>
        </r>
      </text>
    </comment>
    <comment ref="H6" authorId="0" shapeId="0" xr:uid="{00000000-0006-0000-0300-00000C000000}">
      <text>
        <r>
          <rPr>
            <b/>
            <sz val="9"/>
            <color indexed="81"/>
            <rFont val="Tahoma"/>
            <family val="2"/>
          </rPr>
          <t xml:space="preserve">Column (f) – 2018 Plan Number of Units (Fixed): </t>
        </r>
        <r>
          <rPr>
            <sz val="9"/>
            <color indexed="81"/>
            <rFont val="Tahoma"/>
            <family val="2"/>
          </rPr>
          <t xml:space="preserve">Complete the forecasted Measure participation levels for 2018 used to derive the 2018 Plan Goal set forth in column (t).
Note: These Measure participation levels identified in the approved Plan and in columns (f), (g), (h), and (i) that are used to derive the Plan Energy Savings Goals set forth in columns (t), (u), (v), and (w) will be </t>
        </r>
        <r>
          <rPr>
            <u/>
            <sz val="9"/>
            <color indexed="81"/>
            <rFont val="Tahoma"/>
            <family val="2"/>
          </rPr>
          <t>fixed</t>
        </r>
        <r>
          <rPr>
            <sz val="9"/>
            <color indexed="81"/>
            <rFont val="Tahoma"/>
            <family val="2"/>
          </rPr>
          <t xml:space="preserve"> for the entirety of the Plan period for the purpose of calculating the Final Adjusted Net Energy Savings Goals set forth in columns (aw), (ax), (ay), and (az).
</t>
        </r>
      </text>
    </comment>
    <comment ref="I6" authorId="0" shapeId="0" xr:uid="{00000000-0006-0000-0300-00000D000000}">
      <text>
        <r>
          <rPr>
            <b/>
            <sz val="9"/>
            <color indexed="81"/>
            <rFont val="Tahoma"/>
            <family val="2"/>
          </rPr>
          <t xml:space="preserve">Column (g) – 2019 Plan Number of Units (Fixed): </t>
        </r>
        <r>
          <rPr>
            <sz val="9"/>
            <color indexed="81"/>
            <rFont val="Tahoma"/>
            <family val="2"/>
          </rPr>
          <t xml:space="preserve">Complete the forecasted Measure participation levels for 2019 used to derive the 2019 Plan Goal set forth in column (u).
Note: These Measure participation levels identified in the approved Plan and in columns (f), (g), (h), and (i) that are used to derive the Plan Energy Savings Goals set forth in columns (t), (u), (v), and (w) will be </t>
        </r>
        <r>
          <rPr>
            <u/>
            <sz val="9"/>
            <color indexed="81"/>
            <rFont val="Tahoma"/>
            <family val="2"/>
          </rPr>
          <t>fixed</t>
        </r>
        <r>
          <rPr>
            <sz val="9"/>
            <color indexed="81"/>
            <rFont val="Tahoma"/>
            <family val="2"/>
          </rPr>
          <t xml:space="preserve"> for the entirety of the Plan period for the purpose of calculating the Final Adjusted Net Energy Savings Goals set forth in columns (aw), (ax), (ay), and (az).
</t>
        </r>
      </text>
    </comment>
    <comment ref="J6" authorId="0" shapeId="0" xr:uid="{00000000-0006-0000-0300-00000E000000}">
      <text>
        <r>
          <rPr>
            <b/>
            <sz val="9"/>
            <color indexed="81"/>
            <rFont val="Tahoma"/>
            <family val="2"/>
          </rPr>
          <t xml:space="preserve">Column (h) – 2020 Plan Number of Units (Fixed): </t>
        </r>
        <r>
          <rPr>
            <sz val="9"/>
            <color indexed="81"/>
            <rFont val="Tahoma"/>
            <family val="2"/>
          </rPr>
          <t xml:space="preserve">Complete the forecasted Measure participation levels for 2020 used to derive the 2020 Plan Goal set forth in column (v).
Note: These Measure participation levels identified in the approved Plan and in columns (f), (g), (h), and (i) that are used to derive the Plan Energy Savings Goals set forth in columns (t), (u), (v), and (w) will be </t>
        </r>
        <r>
          <rPr>
            <u/>
            <sz val="9"/>
            <color indexed="81"/>
            <rFont val="Tahoma"/>
            <family val="2"/>
          </rPr>
          <t>fixed</t>
        </r>
        <r>
          <rPr>
            <sz val="9"/>
            <color indexed="81"/>
            <rFont val="Tahoma"/>
            <family val="2"/>
          </rPr>
          <t xml:space="preserve"> for the entirety of the Plan period for the purpose of calculating the Final Adjusted Net Energy Savings Goals set forth in columns (aw), (ax), (ay), and (az).
</t>
        </r>
      </text>
    </comment>
    <comment ref="K6" authorId="0" shapeId="0" xr:uid="{00000000-0006-0000-0300-00000F000000}">
      <text>
        <r>
          <rPr>
            <b/>
            <sz val="9"/>
            <color indexed="81"/>
            <rFont val="Tahoma"/>
            <family val="2"/>
          </rPr>
          <t xml:space="preserve">Column (i) – 2021 Plan Number of Units (Fixed): </t>
        </r>
        <r>
          <rPr>
            <sz val="9"/>
            <color indexed="81"/>
            <rFont val="Tahoma"/>
            <family val="2"/>
          </rPr>
          <t xml:space="preserve">Complete the forecasted Measure participation levels for 2021 used to derive the 2021 Plan Goal set forth in column (w).
Note: These Measure participation levels identified in the approved Plan and in columns (f), (g), (h), and (i) that are used to derive the Plan Energy Savings Goals set forth in columns (t), (u), (v), and (w) will be </t>
        </r>
        <r>
          <rPr>
            <u/>
            <sz val="9"/>
            <color indexed="81"/>
            <rFont val="Tahoma"/>
            <family val="2"/>
          </rPr>
          <t>fixed</t>
        </r>
        <r>
          <rPr>
            <sz val="9"/>
            <color indexed="81"/>
            <rFont val="Tahoma"/>
            <family val="2"/>
          </rPr>
          <t xml:space="preserve"> for the entirety of the Plan period for the purpose of calculating the Final Adjusted Net Energy Savings Goals set forth in columns (aw), (ax), (ay), and (az).
</t>
        </r>
      </text>
    </comment>
    <comment ref="L6" authorId="0" shapeId="0" xr:uid="{00000000-0006-0000-0300-000010000000}">
      <text>
        <r>
          <rPr>
            <b/>
            <sz val="9"/>
            <color indexed="81"/>
            <rFont val="Tahoma"/>
            <family val="2"/>
          </rPr>
          <t>Column (j) – IL-TRM Measure Code from IL-TRMv6.0:</t>
        </r>
        <r>
          <rPr>
            <sz val="9"/>
            <color indexed="81"/>
            <rFont val="Tahoma"/>
            <family val="2"/>
          </rPr>
          <t xml:space="preserve"> List the applicable IL-TRM Measure Code from the IL-TRM Version 6.0, dated February 8, 2017. The IL-TRM Measure Code can be found at the end of each Measure characterization in the IL-TRM and is structured using five parts: Code Structure = Market + End-use Category + Measure + Version # + Effective Date. The IL-TRM Measure Codes are used to uniquely identify each Measure in the IL-TRM through the use of abbreviations for the major organizational elements of the IL-TRM. When these abbreviations are combined and delimited by a dash (‘-‘) a unique, approximately 18-character alphanumeric code is formed that can be used for tracking the Measures and their associated savings estimates. For example, RS-HVC-ADTH-V02-180101 is the IL-TRM Measure Code for Advanced Thermostats. </t>
        </r>
        <r>
          <rPr>
            <b/>
            <sz val="9"/>
            <color indexed="81"/>
            <rFont val="Tahoma"/>
            <family val="2"/>
          </rPr>
          <t>Leave blank for Measures not covered by the IL-TRMv6.0.</t>
        </r>
        <r>
          <rPr>
            <sz val="9"/>
            <color indexed="81"/>
            <rFont val="Tahoma"/>
            <family val="2"/>
          </rPr>
          <t xml:space="preserve">
The official IL-TRMv6.0 is filed in ICC Docket No. 17-0106 and can be downloaded from the following webpage: https://www.icc.illinois.gov/downloads/public/edocket/442527.pdf    
</t>
        </r>
      </text>
    </comment>
    <comment ref="M6" authorId="0" shapeId="0" xr:uid="{00000000-0006-0000-0300-000011000000}">
      <text>
        <r>
          <rPr>
            <b/>
            <sz val="9"/>
            <color indexed="81"/>
            <rFont val="Tahoma"/>
            <family val="2"/>
          </rPr>
          <t>Column (k) – Reference Document Explaining Gross Unit Savings Calculation Details:</t>
        </r>
        <r>
          <rPr>
            <sz val="9"/>
            <color indexed="81"/>
            <rFont val="Tahoma"/>
            <family val="2"/>
          </rPr>
          <t xml:space="preserve"> Provide the name of the document, and date and tab name if applicable, where the supporting calculation details and Key Custom and IL-TRM Input Assumptions for calculating the Plan Gross Unit Savings values contained in columns (l), (m), (n), and (o) can be found for the relevant Measure.
</t>
        </r>
      </text>
    </comment>
    <comment ref="N6" authorId="0" shapeId="0" xr:uid="{00000000-0006-0000-0300-000012000000}">
      <text>
        <r>
          <rPr>
            <b/>
            <sz val="9"/>
            <color indexed="81"/>
            <rFont val="Tahoma"/>
            <family val="2"/>
          </rPr>
          <t xml:space="preserve">Column (l) – 2018 Plan Gross Unit Savings: </t>
        </r>
        <r>
          <rPr>
            <sz val="9"/>
            <color indexed="81"/>
            <rFont val="Tahoma"/>
            <family val="2"/>
          </rPr>
          <t>Complete the gross Therm savings per unit of participation, for 2018, used to derive the 2018 Plan Goal set forth in column (t). Program Administrators will specify the calculation details associated with these Plan Gross Unit Savings values within the reference document cited in column (k), and Program Administrators will outline the Key Custom and IL-TRM Input Assumptions and values used in the calculation for the IL-TRM Adjustable Measures (column (c)=1) within the reference document and in columns (bb) and (bc), or in another location as allowed for per the provisions described in columns (bb) and (bc).</t>
        </r>
      </text>
    </comment>
    <comment ref="O6" authorId="0" shapeId="0" xr:uid="{00000000-0006-0000-0300-000013000000}">
      <text>
        <r>
          <rPr>
            <b/>
            <sz val="9"/>
            <color indexed="81"/>
            <rFont val="Tahoma"/>
            <family val="2"/>
          </rPr>
          <t>Column (m) – 2019 Plan Gross Unit Savings:</t>
        </r>
        <r>
          <rPr>
            <sz val="9"/>
            <color indexed="81"/>
            <rFont val="Tahoma"/>
            <family val="2"/>
          </rPr>
          <t xml:space="preserve"> Complete the gross Therm savings per unit of participation, for 2019, used to derive the 2019 Plan Goal set forth in column (u). Program Administrators will specify the calculation details associated with these Plan Gross Unit Savings values within the reference document cited in column (k), and Program Administrators will outline the Key Custom and IL-TRM Input Assumptions and values used in the calculation for the IL-TRM Adjustable Measures (column (c)=1) within the reference document and in columns (bb) and (bc), or in another location as allowed for per the provisions described in columns (bb) and (bc).
</t>
        </r>
      </text>
    </comment>
    <comment ref="P6" authorId="0" shapeId="0" xr:uid="{00000000-0006-0000-0300-000014000000}">
      <text>
        <r>
          <rPr>
            <b/>
            <sz val="9"/>
            <color indexed="81"/>
            <rFont val="Tahoma"/>
            <family val="2"/>
          </rPr>
          <t>Column (n) – 2020 Plan Gross Unit Savings:</t>
        </r>
        <r>
          <rPr>
            <sz val="9"/>
            <color indexed="81"/>
            <rFont val="Tahoma"/>
            <family val="2"/>
          </rPr>
          <t xml:space="preserve"> Complete the gross Therm savings per unit of participation, for 2020, used to derive the 2020 Plan Goal set forth in column (v). Program Administrators will specify the calculation details associated with these Plan Gross Unit Savings values within the reference document cited in column (k), and Program Administrators will outline the Key Custom and IL-TRM Input Assumptions and values used in the calculation for the IL-TRM Adjustable Measures (column (c)=1) within the reference document and in columns (bb) and (bc), or in another location as allowed for per the provisions described in columns (bb) and (bc).
</t>
        </r>
      </text>
    </comment>
    <comment ref="Q6" authorId="0" shapeId="0" xr:uid="{00000000-0006-0000-0300-000015000000}">
      <text>
        <r>
          <rPr>
            <b/>
            <sz val="9"/>
            <color indexed="81"/>
            <rFont val="Tahoma"/>
            <family val="2"/>
          </rPr>
          <t>Column (o) – 2021 Plan Gross Unit Savings:</t>
        </r>
        <r>
          <rPr>
            <sz val="9"/>
            <color indexed="81"/>
            <rFont val="Tahoma"/>
            <family val="2"/>
          </rPr>
          <t xml:space="preserve"> Complete the gross Therm savings per unit of participation, for 2021, used to derive the 2021 Plan Goal set forth in column (w). Program Administrators will specify the calculation details associated with these Plan Gross Unit Savings values within the reference document cited in column (k), and Program Administrators will outline the Key Custom and IL-TRM Input Assumptions and values used in the calculation for the IL-TRM Adjustable Measures (column (c)=1) within the reference document and in columns (bb) and (bc), or in another location as allowed for per the provisions described in columns (bb) and (bc).
</t>
        </r>
      </text>
    </comment>
    <comment ref="R6" authorId="0" shapeId="0" xr:uid="{00000000-0006-0000-0300-000016000000}">
      <text>
        <r>
          <rPr>
            <b/>
            <sz val="9"/>
            <color indexed="81"/>
            <rFont val="Tahoma"/>
            <family val="2"/>
          </rPr>
          <t>Column (p) – 2018 Plan NTG:</t>
        </r>
        <r>
          <rPr>
            <sz val="9"/>
            <color indexed="81"/>
            <rFont val="Tahoma"/>
            <family val="2"/>
          </rPr>
          <t xml:space="preserve"> Insert the assumed NTG value for 2018, used to derive the 2018 Plan Goal set forth in column (t).
Note: These NTG values identified in the approved Plan and in columns (p), (q), (r), and (s) that are used to derive the Plan Energy Savings Goals set forth in columns (t), (u), (v), and (w) will be </t>
        </r>
        <r>
          <rPr>
            <u/>
            <sz val="9"/>
            <color indexed="81"/>
            <rFont val="Tahoma"/>
            <family val="2"/>
          </rPr>
          <t>fixed</t>
        </r>
        <r>
          <rPr>
            <sz val="9"/>
            <color indexed="81"/>
            <rFont val="Tahoma"/>
            <family val="2"/>
          </rPr>
          <t xml:space="preserve"> for the entirety of the Plan period for the purpose of calculating the Final Adjusted Net Energy Savings Goals set forth in columns (aw), (ax), (ay), and (az).
</t>
        </r>
      </text>
    </comment>
    <comment ref="S6" authorId="0" shapeId="0" xr:uid="{00000000-0006-0000-0300-000017000000}">
      <text>
        <r>
          <rPr>
            <b/>
            <sz val="9"/>
            <color indexed="81"/>
            <rFont val="Tahoma"/>
            <family val="2"/>
          </rPr>
          <t xml:space="preserve">Column (q) – 2019 Plan NTG: </t>
        </r>
        <r>
          <rPr>
            <sz val="9"/>
            <color indexed="81"/>
            <rFont val="Tahoma"/>
            <family val="2"/>
          </rPr>
          <t xml:space="preserve">Insert the assumed NTG value for 2019, used to derive the 2019 Plan Goal set forth in column (u).
Note: These NTG values identified in the approved Plan and in columns (p), (q), (r), and (s) that are used to derive the Plan Energy Savings Goals set forth in columns (t), (u), (v), and (w) will be fixed for the entirety of the Plan period for the purpose of calculating the Final Adjusted Net Energy Savings Goals set forth in columns (aw), (ax), (ay), and (az).
</t>
        </r>
      </text>
    </comment>
    <comment ref="T6" authorId="0" shapeId="0" xr:uid="{00000000-0006-0000-0300-000018000000}">
      <text>
        <r>
          <rPr>
            <b/>
            <sz val="9"/>
            <color indexed="81"/>
            <rFont val="Tahoma"/>
            <family val="2"/>
          </rPr>
          <t>Column (r) – 2020 Plan NTG:</t>
        </r>
        <r>
          <rPr>
            <sz val="9"/>
            <color indexed="81"/>
            <rFont val="Tahoma"/>
            <family val="2"/>
          </rPr>
          <t xml:space="preserve"> Insert the assumed NTG value for 2020, used to derive the 2020 Plan Goal set forth in column (v).
Note: These NTG values identified in the approved Plan and in columns (p), (q), (r), and (s) that are used to derive the Plan Energy Savings Goals set forth in columns (t), (u), (v), and (w) will be fixed for the entirety of the Plan period for the purpose of calculating the Final Adjusted Net Energy Savings Goals set forth in columns (aw), (ax), (ay), and (az).
</t>
        </r>
      </text>
    </comment>
    <comment ref="U6" authorId="0" shapeId="0" xr:uid="{00000000-0006-0000-0300-000019000000}">
      <text>
        <r>
          <rPr>
            <b/>
            <sz val="9"/>
            <color indexed="81"/>
            <rFont val="Tahoma"/>
            <family val="2"/>
          </rPr>
          <t>Column (s) – 2021 Plan NTG:</t>
        </r>
        <r>
          <rPr>
            <sz val="9"/>
            <color indexed="81"/>
            <rFont val="Tahoma"/>
            <family val="2"/>
          </rPr>
          <t xml:space="preserve"> Insert the assumed NTG value for 2021, used to derive the 2021 Plan Goal set forth in column (w).
Note: These NTG values identified in the approved Plan and in columns (p), (q), (r), and (s) that are used to derive the Plan Energy Savings Goals set forth in columns (t), (u), (v), and (w) will be fixed for the entirety of the Plan period for the purpose of calculating the Final Adjusted Net Energy Savings Goals set forth in columns (aw), (ax), (ay), and (az).
</t>
        </r>
      </text>
    </comment>
    <comment ref="V6" authorId="0" shapeId="0" xr:uid="{00000000-0006-0000-0300-00001A000000}">
      <text>
        <r>
          <rPr>
            <b/>
            <sz val="9"/>
            <color indexed="81"/>
            <rFont val="Tahoma"/>
            <family val="2"/>
          </rPr>
          <t>Column (t) – 2018 Plan Goal:</t>
        </r>
        <r>
          <rPr>
            <sz val="9"/>
            <color indexed="81"/>
            <rFont val="Tahoma"/>
            <family val="2"/>
          </rPr>
          <t xml:space="preserve"> Calculate the Plan energy savings goal for 2018; column (t)=(f x l x p). The value contained in column (t) – 2018 Plan Goal should be calculated by taking the product of the values contained in column (f) – 2018 Plan Number of Units (Fixed), column (l) – 2018 Plan Gross Unit Savings, and column (p) – 2018 Plan NTG (Fixed). 
</t>
        </r>
      </text>
    </comment>
    <comment ref="W6" authorId="0" shapeId="0" xr:uid="{00000000-0006-0000-0300-00001B000000}">
      <text>
        <r>
          <rPr>
            <b/>
            <sz val="9"/>
            <color indexed="81"/>
            <rFont val="Tahoma"/>
            <family val="2"/>
          </rPr>
          <t>Column (u) – 2019 Plan Goal:</t>
        </r>
        <r>
          <rPr>
            <sz val="9"/>
            <color indexed="81"/>
            <rFont val="Tahoma"/>
            <family val="2"/>
          </rPr>
          <t xml:space="preserve"> Calculate the Plan energy savings goal for 2019; column (u)=(g x m x q). The value contained in column (u) – 2019 Plan Goal should be calculated by taking the product of the values contained in column (g) – 2019 Plan Number of Units (Fixed), column (m) – 2019 Plan Gross Unit Savings, and column (q) – 2019 Plan NTG (Fixed). 
</t>
        </r>
      </text>
    </comment>
    <comment ref="X6" authorId="0" shapeId="0" xr:uid="{00000000-0006-0000-0300-00001C000000}">
      <text>
        <r>
          <rPr>
            <b/>
            <sz val="9"/>
            <color indexed="81"/>
            <rFont val="Tahoma"/>
            <family val="2"/>
          </rPr>
          <t>Column (v) – 2020 Plan Goal:</t>
        </r>
        <r>
          <rPr>
            <sz val="9"/>
            <color indexed="81"/>
            <rFont val="Tahoma"/>
            <family val="2"/>
          </rPr>
          <t xml:space="preserve"> Calculate the Plan energy savings goal for 2020; column (v)=(h x n x r). The value contained in column (v) – 2020 Plan Goal should be calculated by taking the product of the values contained in column (h) – 2020 Plan Number of Units (Fixed), column (n) – 2020 Plan Gross Unit Savings, and column (r) – 2020 Plan NTG (Fixed).</t>
        </r>
      </text>
    </comment>
    <comment ref="Y6" authorId="0" shapeId="0" xr:uid="{00000000-0006-0000-0300-00001D000000}">
      <text>
        <r>
          <rPr>
            <b/>
            <sz val="9"/>
            <color indexed="81"/>
            <rFont val="Tahoma"/>
            <family val="2"/>
          </rPr>
          <t>Column (w) – 2021 Plan Goal:</t>
        </r>
        <r>
          <rPr>
            <sz val="9"/>
            <color indexed="81"/>
            <rFont val="Tahoma"/>
            <family val="2"/>
          </rPr>
          <t xml:space="preserve"> Calculate the Plan energy savings goal for 2021; column (w)=(i x o x s). The value contained in column (w) – 2021 Plan Goal should be calculated by taking the product of the values contained in column (i) – 2021 Plan Number of Units (Fixed), column (o) – 2021 Plan Gross Unit Savings, and column (s) – 2021 Plan NTG (Fixed).
</t>
        </r>
      </text>
    </comment>
    <comment ref="Z6" authorId="0" shapeId="0" xr:uid="{00000000-0006-0000-0300-00001E000000}">
      <text>
        <r>
          <rPr>
            <b/>
            <sz val="9"/>
            <color indexed="81"/>
            <rFont val="Tahoma"/>
            <family val="2"/>
          </rPr>
          <t>Column (x) – Total Plan Period Goal:</t>
        </r>
        <r>
          <rPr>
            <sz val="9"/>
            <color indexed="81"/>
            <rFont val="Tahoma"/>
            <family val="2"/>
          </rPr>
          <t xml:space="preserve"> Calculate the total Plan energy savings goal; column (x)=(t+u+v+w). The value contained in column (x) – Total Plan Period Goal should be calculated by taking the sum of the values contained in column (t) – 2018 Plan Goal, column (u) – 2019 Plan Goal, column (v) – 2020 Plan Goal, and column (w) – 2021 Plan Goal.
</t>
        </r>
      </text>
    </comment>
    <comment ref="AA6" authorId="0" shapeId="0" xr:uid="{00000000-0006-0000-0300-00001F000000}">
      <text>
        <r>
          <rPr>
            <b/>
            <sz val="9"/>
            <color indexed="81"/>
            <rFont val="Tahoma"/>
            <family val="2"/>
          </rPr>
          <t>Column (y) – IL-TRM Measure Code from IL-TRMv6.0 or errata applicable to 2018:</t>
        </r>
        <r>
          <rPr>
            <sz val="9"/>
            <color indexed="81"/>
            <rFont val="Tahoma"/>
            <family val="2"/>
          </rPr>
          <t xml:space="preserve"> List the applicable IL-TRM Measure Code from the IL-TRM Version 6.0 or errata applicable to 2018. The IL-TRM Measure Code can be found at the end of each Measure characterization in the IL-TRM. 
If the IL-TRM Measure Code is identical to the one contained in the IL-TRM Version 6.0, responses in column (y) – IL-TRM Measure Code from IL-TRMv6.0 or errata applicable to 2018 and column (aa) – 2018 Gross Unit Savings (Therms) should be the same as the approved Plan assumptions specified in column (j) – IL-TRM Measure Code from IL-TRMv6.0 and column (l) – 2018 Plan Gross Unit Savings, respectively. 
If the IL-TRM Measure Code is different from the one contained in the IL-TRM Version 6.0 and the IL-TRM Measure change warrants a savings goal adjustment and IL-TRM adjustment to the Gross Unit Savings calculated for the Measure due to a change to one of the Key IL-TRM Input Assumptions specified in column (bc) (see provisions contained in the guidelines for columns (bb) and (bc)), provide the IL-TRM adjusted Gross Unit Savings calculated for the Measure from applying the updated applicable IL-TRM assumptions in column (aa) – 2018 Gross Unit Savings. The details and specific changes to the Key IL-TRM Input Assumptions underlying this IL-TRM adjusted Gross Unit Savings calculation for the Measure should be clearly specified in the document listed in column (z) – Reference Document Explaining Gross Unit Savings Calculation Details.
Note: Errata are generally posted to the following ICC webpage: https://www.icc.illinois.gov/Electricity/programs/TRM.aspx  
</t>
        </r>
      </text>
    </comment>
    <comment ref="AB6" authorId="0" shapeId="0" xr:uid="{00000000-0006-0000-0300-000020000000}">
      <text>
        <r>
          <rPr>
            <b/>
            <sz val="9"/>
            <color indexed="81"/>
            <rFont val="Tahoma"/>
            <family val="2"/>
          </rPr>
          <t>Column (z) – Reference Document Explaining Gross Unit Savings Calculation Details:</t>
        </r>
        <r>
          <rPr>
            <sz val="9"/>
            <color indexed="81"/>
            <rFont val="Tahoma"/>
            <family val="2"/>
          </rPr>
          <t xml:space="preserve"> Provide the name of the document, and date and tab name if applicable, where the supporting calculation details, Key Custom Input Assumptions, any necessary adjustments made to the Key IL-TRM Input Assumptions based upon IL-TRM updates, and any SAG consensus extenuating circumstance adjustment notes and documentation (see provisions contained in the guidelines for columns (bb) and (bc)), are specified for calculating the 2018 Gross Unit Savings values contained in column (aa) for the relevant Measure. 
</t>
        </r>
      </text>
    </comment>
    <comment ref="AC6" authorId="1" shapeId="0" xr:uid="{00000000-0006-0000-0300-000021000000}">
      <text>
        <r>
          <rPr>
            <b/>
            <sz val="9"/>
            <color indexed="81"/>
            <rFont val="Tahoma"/>
            <family val="2"/>
          </rPr>
          <t>Column (aa) – 2018 Gross Unit Savings (Therms):</t>
        </r>
        <r>
          <rPr>
            <sz val="9"/>
            <color indexed="81"/>
            <rFont val="Tahoma"/>
            <family val="2"/>
          </rPr>
          <t xml:space="preserve"> Complete the gross Therm savings per unit of participation for 2018 by applying the applicable IL-TRM provisions contained in the IL-TRM Version 6.0 or errata document applicable to 2018 as described below. In cases where the IL-TRM Measure Code change also results in a change to one of the Key IL-TRM Input Assumptions specified in column (bc), the Key IL-TRM Input Assumptions should be adjusted to align with the updated applicable IL-TRM assumptions when calculating the 2018 Gross Unit Savings for the Measure. The calculation details and specific changes to Key IL-TRM Input Assumptions associated with the 2018 Gross Unit Savings calculation for the Measure should be clearly specified in the document listed in column (z) – Reference Document Explaining Gross Unit Savings Calculation Details. 
Note: If the IL-TRM Measure Code specified in column (y) is identical to the one contained in column (j), the resulting value contained in column (aa) – 2018 Gross Unit Savings should be set equal to the approved Plan value specified in column (l) – 2018 Plan Gross Unit Savings.
</t>
        </r>
      </text>
    </comment>
    <comment ref="AD6" authorId="1" shapeId="0" xr:uid="{00000000-0006-0000-0300-000022000000}">
      <text>
        <r>
          <rPr>
            <b/>
            <sz val="9"/>
            <color indexed="81"/>
            <rFont val="Tahoma"/>
            <family val="2"/>
          </rPr>
          <t>Column (ab) – Gross Unit Savings Adjustment Explanation:</t>
        </r>
        <r>
          <rPr>
            <sz val="9"/>
            <color indexed="81"/>
            <rFont val="Tahoma"/>
            <family val="2"/>
          </rPr>
          <t xml:space="preserve"> Briefly describe the cause of the adjusted Gross Unit Savings reflected in column (aa) – 2018 Gross Unit Savings. Note: Where applicable, document in both column (ab) and the reference document specified in column (z) if the adjustment is the result of SAG consensus concerning an extenuating circumstance as contemplated in the provisions contained in the guidelines for columns (bb) and (bc). 
</t>
        </r>
      </text>
    </comment>
    <comment ref="AE6" authorId="0" shapeId="0" xr:uid="{00000000-0006-0000-0300-000023000000}">
      <text>
        <r>
          <rPr>
            <b/>
            <sz val="9"/>
            <color indexed="81"/>
            <rFont val="Tahoma"/>
            <family val="2"/>
          </rPr>
          <t xml:space="preserve">Column (ac) – 2018 Adjusted Goal: </t>
        </r>
        <r>
          <rPr>
            <sz val="9"/>
            <color indexed="81"/>
            <rFont val="Tahoma"/>
            <family val="2"/>
          </rPr>
          <t xml:space="preserve">Calculate the adjusted energy savings goal for 2018 by taking the product of the values contained in column (f) – 2018 Plan Number of Units (Fixed), column (aa) – 2018 Gross Unit Savings (Therms), and column (p) – 2018 Plan NTG (Fixed); column (ac)=(f x aa x p).
</t>
        </r>
      </text>
    </comment>
    <comment ref="AF6" authorId="0" shapeId="0" xr:uid="{00000000-0006-0000-0300-000024000000}">
      <text>
        <r>
          <rPr>
            <b/>
            <sz val="9"/>
            <color indexed="81"/>
            <rFont val="Tahoma"/>
            <family val="2"/>
          </rPr>
          <t xml:space="preserve">Column (ad) – 2018 IL-TRM Adjustment: </t>
        </r>
        <r>
          <rPr>
            <sz val="9"/>
            <color indexed="81"/>
            <rFont val="Tahoma"/>
            <family val="2"/>
          </rPr>
          <t xml:space="preserve">Calculate the savings differential between the 2018 Adjusted Goal and the 2018 Plan Goal by following the calculation instructions specified in the header row containing column labels; column (ad)=(ac-t). 
</t>
        </r>
      </text>
    </comment>
    <comment ref="AG6" authorId="0" shapeId="0" xr:uid="{00000000-0006-0000-0300-000025000000}">
      <text>
        <r>
          <rPr>
            <b/>
            <sz val="9"/>
            <color indexed="81"/>
            <rFont val="Tahoma"/>
            <family val="2"/>
          </rPr>
          <t>Column (ae) – IL-TRM Measure Code from the 2019 IL-TRM or errata applicable to 2019:</t>
        </r>
        <r>
          <rPr>
            <sz val="9"/>
            <color indexed="81"/>
            <rFont val="Tahoma"/>
            <family val="2"/>
          </rPr>
          <t xml:space="preserve"> List the applicable IL-TRM Measure Code from the 2019 IL-TRM or errata applicable to 2019. The IL-TRM Measure Code can be found at the end of each Measure characterization in the IL-TRM or errata document. 
</t>
        </r>
      </text>
    </comment>
    <comment ref="AH6" authorId="0" shapeId="0" xr:uid="{00000000-0006-0000-0300-000026000000}">
      <text>
        <r>
          <rPr>
            <b/>
            <sz val="9"/>
            <color indexed="81"/>
            <rFont val="Tahoma"/>
            <family val="2"/>
          </rPr>
          <t>Column (af) – Reference Document Explaining Gross Unit Savings Calculation Details:</t>
        </r>
        <r>
          <rPr>
            <sz val="9"/>
            <color indexed="81"/>
            <rFont val="Tahoma"/>
            <family val="2"/>
          </rPr>
          <t xml:space="preserve"> Provide the name of the document, and date and tab name if applicable, where the supporting calculation details, Key Custom Input Assumptions, any necessary adjustments made to the Key IL-TRM Input Assumptions based upon IL-TRM updates, and any SAG consensus extenuating circumstance adjustment notes and documentation (see provisions contained in these guidelines for columns (bb) and (bc)), are specified for calculating the 2019 Gross Unit Savings values contained in column (ag) for the relevant Measure. 
</t>
        </r>
      </text>
    </comment>
    <comment ref="AI6" authorId="0" shapeId="0" xr:uid="{00000000-0006-0000-0300-000027000000}">
      <text>
        <r>
          <rPr>
            <b/>
            <sz val="9"/>
            <color indexed="81"/>
            <rFont val="Tahoma"/>
            <family val="2"/>
          </rPr>
          <t>Column (ag) – 2019 Gross Unit Savings (Therms):</t>
        </r>
        <r>
          <rPr>
            <sz val="9"/>
            <color indexed="81"/>
            <rFont val="Tahoma"/>
            <family val="2"/>
          </rPr>
          <t xml:space="preserve"> Complete the gross Therm savings per unit of participation for 2019 by applying the applicable IL-TRM provisions contained in the 2019 IL-TRM or errata document applicable to 2019 as described below. In cases where the IL-TRM Measure Code change also results in a change to one of the Key IL-TRM Input Assumptions specified in column (bc), the Key IL-TRM Input Assumptions should be adjusted to align with the updated applicable IL-TRM assumptions when calculating the 2019 Gross Unit Savings for the Measure. The calculation details and specific changes to Key IL-TRM Input Assumptions associated with the 2019 Gross Unit Savings calculation for the Measure should be clearly specified in the document listed in column (af) – Reference Document Explaining Gross Unit Savings Calculation Details. 
Note: If the IL-TRM Measure Code specified in column (ae) is identical to the one contained in column (j), the resulting value contained in column (ag) – 2019 Gross Unit Savings (Therms) should be set equal to the approved Plan value specified in column (m) – 2019 Plan Gross Unit Savings.</t>
        </r>
      </text>
    </comment>
    <comment ref="AJ6" authorId="0" shapeId="0" xr:uid="{00000000-0006-0000-0300-000028000000}">
      <text>
        <r>
          <rPr>
            <b/>
            <sz val="9"/>
            <color indexed="81"/>
            <rFont val="Tahoma"/>
            <family val="2"/>
          </rPr>
          <t>Column (ah) – Gross Unit Savings Adjustment Explanation:</t>
        </r>
        <r>
          <rPr>
            <sz val="9"/>
            <color indexed="81"/>
            <rFont val="Tahoma"/>
            <family val="2"/>
          </rPr>
          <t xml:space="preserve"> Briefly describe the cause of the adjusted Gross Unit Savings reflected in column (ag) – 2019 Gross Unit Savings. 
Note: Where applicable, document in both column (ah) and the reference document specified in column (af) if the adjustment is the result of SAG consensus concerning an extenuating circumstance as contemplated in the provisions contained in the guidelines for columns (bb) and (bc). 
</t>
        </r>
      </text>
    </comment>
    <comment ref="AK6" authorId="0" shapeId="0" xr:uid="{00000000-0006-0000-0300-000029000000}">
      <text>
        <r>
          <rPr>
            <b/>
            <sz val="9"/>
            <color indexed="81"/>
            <rFont val="Tahoma"/>
            <family val="2"/>
          </rPr>
          <t>Column (ai) – 2019 Adjusted Goal:</t>
        </r>
        <r>
          <rPr>
            <sz val="9"/>
            <color indexed="81"/>
            <rFont val="Tahoma"/>
            <family val="2"/>
          </rPr>
          <t xml:space="preserve"> Calculate the adjusted energy savings goal for 2019 by taking the product of the values contained in column (g) – 2019 Plan Number of Units (Fixed), column (ag) – 2019 Gross Unit Savings (Therms), and column (q) – 2019 Plan NTG (Fixed); column (ai)=(g x ag x q).
</t>
        </r>
      </text>
    </comment>
    <comment ref="AL6" authorId="0" shapeId="0" xr:uid="{00000000-0006-0000-0300-00002A000000}">
      <text>
        <r>
          <rPr>
            <b/>
            <sz val="9"/>
            <color indexed="81"/>
            <rFont val="Tahoma"/>
            <family val="2"/>
          </rPr>
          <t>Column (aj) – 2019 IL-TRM Adjustment</t>
        </r>
        <r>
          <rPr>
            <sz val="9"/>
            <color indexed="81"/>
            <rFont val="Tahoma"/>
            <family val="2"/>
          </rPr>
          <t xml:space="preserve">: Calculate the savings differential between the 2019 Adjusted Goal and the 2019 Plan Goal by following the calculation instructions specified in the header row containing column labels; column (aj)=(ai-u).
</t>
        </r>
      </text>
    </comment>
    <comment ref="AM6" authorId="0" shapeId="0" xr:uid="{00000000-0006-0000-0300-00002B000000}">
      <text>
        <r>
          <rPr>
            <b/>
            <sz val="9"/>
            <color indexed="81"/>
            <rFont val="Tahoma"/>
            <family val="2"/>
          </rPr>
          <t xml:space="preserve">Column (ak) – IL-TRM Measure Code from the 2020 IL-TRM or errata applicable to 2020: </t>
        </r>
        <r>
          <rPr>
            <sz val="9"/>
            <color indexed="81"/>
            <rFont val="Tahoma"/>
            <family val="2"/>
          </rPr>
          <t xml:space="preserve">List the applicable IL-TRM Measure Code from the 2020 IL-TRM or errata applicable to 2020. The IL-TRM Measure Code can be found at the end of each Measure characterization in the IL-TRM or errata document.  
Note: Errata are generally posted to the following ICC webpage: https://www.icc.illinois.gov/Electricity/programs/TRM.aspx  
</t>
        </r>
      </text>
    </comment>
    <comment ref="AN6" authorId="0" shapeId="0" xr:uid="{00000000-0006-0000-0300-00002C000000}">
      <text>
        <r>
          <rPr>
            <b/>
            <sz val="9"/>
            <color indexed="81"/>
            <rFont val="Tahoma"/>
            <family val="2"/>
          </rPr>
          <t>Column (al) – Reference Document Explaining Gross Unit Savings Calculation Details:</t>
        </r>
        <r>
          <rPr>
            <sz val="9"/>
            <color indexed="81"/>
            <rFont val="Tahoma"/>
            <family val="2"/>
          </rPr>
          <t xml:space="preserve"> Provide the name of the document, and date and tab name if applicable, where the supporting calculation details, Key Custom Input Assumptions, any necessary adjustments made to the Key IL-TRM Input Assumptions based upon IL-TRM updates, and any SAG consensus extenuating circumstance adjustment notes and documentation (see provisions contained in these guidelines for columns (bb) and (bc)), are specified for calculating the 2020 Gross Unit Savings values contained in column (am) for the relevant Measure.
</t>
        </r>
      </text>
    </comment>
    <comment ref="AO6" authorId="0" shapeId="0" xr:uid="{00000000-0006-0000-0300-00002D000000}">
      <text>
        <r>
          <rPr>
            <b/>
            <sz val="9"/>
            <color indexed="81"/>
            <rFont val="Tahoma"/>
            <family val="2"/>
          </rPr>
          <t>Column (am) – 2020 Gross Unit Savings (Therms):</t>
        </r>
        <r>
          <rPr>
            <sz val="9"/>
            <color indexed="81"/>
            <rFont val="Tahoma"/>
            <family val="2"/>
          </rPr>
          <t xml:space="preserve"> Complete the gross Therm savings per unit of participation for 2020 by applying the applicable IL-TRM provisions contained in the 2020 IL-TRM or errata document applicable to 2020 as described below. In cases where the IL-TRM Measure Code change also results in a change to one of the Key IL-TRM Input Assumptions specified in column (bc), the Key IL-TRM Input Assumptions should be adjusted to align with the updated applicable IL-TRM assumptions when calculating the 2020 Gross Unit Savings for the Measure. The calculation details and specific changes to Key IL-TRM Input Assumptions associated with the 2020 Gross Unit Savings calculation for the Measure should be clearly specified in the document listed in column (al) – Reference Document Explaining Gross Unit Savings Calculation Details. 
Note: If the IL-TRM Measure Code specified in column (ak) is identical to the one contained in column (j), the resulting value contained in column (am) – 2020 Gross Unit Savings should be set equal to the approved Plan value specified in column (n) – 2020 Plan Gross Unit Savings.
</t>
        </r>
      </text>
    </comment>
    <comment ref="AP6" authorId="0" shapeId="0" xr:uid="{00000000-0006-0000-0300-00002E000000}">
      <text>
        <r>
          <rPr>
            <b/>
            <sz val="9"/>
            <color indexed="81"/>
            <rFont val="Tahoma"/>
            <family val="2"/>
          </rPr>
          <t>Column (an) – Gross Unit Savings Adjustment Explanation:</t>
        </r>
        <r>
          <rPr>
            <sz val="9"/>
            <color indexed="81"/>
            <rFont val="Tahoma"/>
            <family val="2"/>
          </rPr>
          <t xml:space="preserve"> Briefly describe the cause of the adjusted Gross Unit Savings reflected in column (am) – 2020 Gross Unit Savings. 
Note: Where applicable, document in both column (an) and the reference document specified in column (al) if the adjustment is the result of SAG consensus concerning an extenuating circumstance as contemplated in the provisions contained in the guidelines for columns (bb) and (bc). 
</t>
        </r>
      </text>
    </comment>
    <comment ref="AQ6" authorId="0" shapeId="0" xr:uid="{00000000-0006-0000-0300-00002F000000}">
      <text>
        <r>
          <rPr>
            <b/>
            <sz val="9"/>
            <color indexed="81"/>
            <rFont val="Tahoma"/>
            <family val="2"/>
          </rPr>
          <t>Column (ao) – 2020 Adjusted Goal:</t>
        </r>
        <r>
          <rPr>
            <sz val="9"/>
            <color indexed="81"/>
            <rFont val="Tahoma"/>
            <family val="2"/>
          </rPr>
          <t xml:space="preserve"> Calculate the adjusted energy savings goal for 2020 by taking the product of the values contained in column (h) – 2020 Plan Number of Units (Fixed), column (am) – 2020 Gross Unit Savings (Therms), and column (r) – 2020 Plan NTG (Fixed); column (ao)=(h x am x r).
</t>
        </r>
      </text>
    </comment>
    <comment ref="AR6" authorId="0" shapeId="0" xr:uid="{00000000-0006-0000-0300-000030000000}">
      <text>
        <r>
          <rPr>
            <b/>
            <sz val="9"/>
            <color indexed="81"/>
            <rFont val="Tahoma"/>
            <family val="2"/>
          </rPr>
          <t>Column (ap) – 2020 IL-TRM Adjustment:</t>
        </r>
        <r>
          <rPr>
            <sz val="9"/>
            <color indexed="81"/>
            <rFont val="Tahoma"/>
            <family val="2"/>
          </rPr>
          <t xml:space="preserve"> Calculate the savings differential between the 2020 Adjusted Goal and the 2020 Plan Goal by following the calculation instructions specified in the header row containing column labels; column (ap)=(ao-v).
</t>
        </r>
      </text>
    </comment>
    <comment ref="AS6" authorId="0" shapeId="0" xr:uid="{00000000-0006-0000-0300-000031000000}">
      <text>
        <r>
          <rPr>
            <b/>
            <sz val="9"/>
            <color indexed="81"/>
            <rFont val="Tahoma"/>
            <family val="2"/>
          </rPr>
          <t xml:space="preserve">Column (aq) – IL-TRM Measure Code from the 2021 IL-TRM or errata applicable to 2021: </t>
        </r>
        <r>
          <rPr>
            <sz val="9"/>
            <color indexed="81"/>
            <rFont val="Tahoma"/>
            <family val="2"/>
          </rPr>
          <t xml:space="preserve">List the applicable IL-TRM Measure Code from the 2021 IL-TRM or errata applicable to 2021. The IL-TRM Measure Code can be found at the end of each Measure characterization in the IL-TRM or errata document.  
If the IL-TRM Measure Code is identical to the one contained in the IL-TRM Version 6.0, responses in column (aq) – IL-TRM Measure Code from the 2021 IL-TRM or errata applicable to 2021 and column (as) – 2021 Gross Unit Savings (Therms) should be the same as the approved Plan assumptions specified in column (j) – IL-TRM Measure Code from IL-TRMv6.0 and column (o) – 2021 Plan Gross Unit Savings, respectively. 
If the IL-TRM Measure Code is different from the one contained in the IL-TRM Version 6.0 and the IL-TRM Measure change warrants a savings goal adjustment and IL-TRM adjustment to the Gross Unit Savings calculated for the Measure due to a change to one of the Key IL-TRM Input Assumptions specified in column (bc) (see provisions contained in the guidelines for columns (bb) and (bc)), provide the IL-TRM adjusted Gross Unit Savings calculated for the Measure from applying the updated applicable IL-TRM assumptions in column (as) – 2021 Gross Unit Savings (Therms). The details and specific changes to the Key IL-TRM Input Assumptions underlying this IL-TRM adjusted Gross Unit Savings calculation for the Measure should be clearly specified in the document listed in column (ar) – Reference Document Explaining Gross Unit Savings Calculation Details.
Note: Errata are generally posted to the following ICC webpage: https://www.icc.illinois.gov/Electricity/programs/TRM.aspx  
</t>
        </r>
      </text>
    </comment>
    <comment ref="AT6" authorId="0" shapeId="0" xr:uid="{00000000-0006-0000-0300-000032000000}">
      <text>
        <r>
          <rPr>
            <b/>
            <sz val="9"/>
            <color indexed="81"/>
            <rFont val="Tahoma"/>
            <family val="2"/>
          </rPr>
          <t>Column (ar) – Reference Document Explaining Gross Unit Savings Calculation Details:</t>
        </r>
        <r>
          <rPr>
            <sz val="9"/>
            <color indexed="81"/>
            <rFont val="Tahoma"/>
            <family val="2"/>
          </rPr>
          <t xml:space="preserve"> Provide the name of the document, and date and tab name if applicable, where the supporting calculation details, Key Custom Input Assumptions, any necessary adjustments made to the Key IL-TRM Input Assumptions based upon IL-TRM updates, and any SAG consensus extenuating circumstance adjustment notes and documentation (see provisions contained in these guidelines for columns (bb) and (bc)), are specified for calculating the 2021 Gross Unit Savings values contained in column (as) for the relevant Measure.
</t>
        </r>
      </text>
    </comment>
    <comment ref="AU6" authorId="0" shapeId="0" xr:uid="{00000000-0006-0000-0300-000033000000}">
      <text>
        <r>
          <rPr>
            <b/>
            <sz val="9"/>
            <color indexed="81"/>
            <rFont val="Tahoma"/>
            <family val="2"/>
          </rPr>
          <t>Column (as) – 2021 Gross Unit Savings (Therms):</t>
        </r>
        <r>
          <rPr>
            <sz val="9"/>
            <color indexed="81"/>
            <rFont val="Tahoma"/>
            <family val="2"/>
          </rPr>
          <t xml:space="preserve"> Complete the gross Therm savings per unit of participation for 2021 by applying the applicable IL-TRM provisions contained in the 2021 IL-TRM or errata document applicable to 2021 as described below. In cases where the IL-TRM Measure Code change also results in a change to one of the Key IL-TRM Input Assumptions specified in column (bc), the Key IL-TRM Input Assumptions should be adjusted to align with the updated applicable IL-TRM assumptions when calculating the 2021 Gross Unit Savings for the Measure. The calculation details and specific changes to Key IL-TRM Input Assumptions associated with the 2021 Gross Unit Savings calculation for the Measure should be clearly specified in the document listed in column (ar) – Reference Document Explaining Gross Unit Savings Calculation Details. 
Note: If the IL-TRM Measure Code specified in column (aq) is identical to the one contained in column (j), the resulting value contained in column (as) – 2021 Gross Unit Savings should be set equal to the approved Plan value specified in column (o) – 2021 Plan Gross Unit Savings.
</t>
        </r>
      </text>
    </comment>
    <comment ref="AV6" authorId="0" shapeId="0" xr:uid="{00000000-0006-0000-0300-000034000000}">
      <text>
        <r>
          <rPr>
            <b/>
            <sz val="9"/>
            <color indexed="81"/>
            <rFont val="Tahoma"/>
            <family val="2"/>
          </rPr>
          <t>Column (at) – Gross Unit Savings Adjustment Explanation:</t>
        </r>
        <r>
          <rPr>
            <sz val="9"/>
            <color indexed="81"/>
            <rFont val="Tahoma"/>
            <family val="2"/>
          </rPr>
          <t xml:space="preserve"> Briefly describe the cause of the adjusted Gross Unit Savings reflected in column (as) – 2021 Gross Unit Savings. 
Note: Where applicable, document in both column (at) and the reference document specified in column (ar) if the adjustment is the result of SAG consensus concerning an extenuating circumstance as contemplated in the provisions contained in the guidelines for columns (bb) and (bc). 
</t>
        </r>
      </text>
    </comment>
    <comment ref="AW6" authorId="0" shapeId="0" xr:uid="{00000000-0006-0000-0300-000035000000}">
      <text>
        <r>
          <rPr>
            <b/>
            <sz val="9"/>
            <color indexed="81"/>
            <rFont val="Tahoma"/>
            <family val="2"/>
          </rPr>
          <t>Column (au) – 2021 Adjusted Goal:</t>
        </r>
        <r>
          <rPr>
            <sz val="9"/>
            <color indexed="81"/>
            <rFont val="Tahoma"/>
            <family val="2"/>
          </rPr>
          <t xml:space="preserve"> Calculate the adjusted energy savings goal for 2021 by taking the product of the values contained in column (i) – 2021 Plan Number of Units (Fixed), column (as) – 2021 Gross Unit Savings (Therms), and column (s) – 2021 Plan NTG (Fixed); column (au)=(i x as x s).
</t>
        </r>
      </text>
    </comment>
    <comment ref="AX6" authorId="0" shapeId="0" xr:uid="{00000000-0006-0000-0300-000036000000}">
      <text>
        <r>
          <rPr>
            <b/>
            <sz val="9"/>
            <color indexed="81"/>
            <rFont val="Tahoma"/>
            <family val="2"/>
          </rPr>
          <t>Column (av) – 2021 IL-TRM Adjustment:</t>
        </r>
        <r>
          <rPr>
            <sz val="9"/>
            <color indexed="81"/>
            <rFont val="Tahoma"/>
            <family val="2"/>
          </rPr>
          <t xml:space="preserve"> Calculate the savings differential between the 2021 Adjusted Goal and the 2021 Plan Goal by following the calculation instructions specified in the header row containing column labels; column (av)=(au-w).
</t>
        </r>
      </text>
    </comment>
    <comment ref="AY6" authorId="0" shapeId="0" xr:uid="{00000000-0006-0000-0300-000037000000}">
      <text>
        <r>
          <rPr>
            <b/>
            <sz val="9"/>
            <color indexed="81"/>
            <rFont val="Tahoma"/>
            <family val="2"/>
          </rPr>
          <t>Column (aw) – 2018 Final Savings Goal:</t>
        </r>
        <r>
          <rPr>
            <sz val="9"/>
            <color indexed="81"/>
            <rFont val="Tahoma"/>
            <family val="2"/>
          </rPr>
          <t xml:space="preserve"> Set equal to the value contained in </t>
        </r>
        <r>
          <rPr>
            <b/>
            <sz val="9"/>
            <color indexed="81"/>
            <rFont val="Tahoma"/>
            <family val="2"/>
          </rPr>
          <t>column (ac)</t>
        </r>
        <r>
          <rPr>
            <sz val="9"/>
            <color indexed="81"/>
            <rFont val="Tahoma"/>
            <family val="2"/>
          </rPr>
          <t xml:space="preserve"> – 2018 Adjusted Goal </t>
        </r>
        <r>
          <rPr>
            <u/>
            <sz val="9"/>
            <color indexed="81"/>
            <rFont val="Tahoma"/>
            <family val="2"/>
          </rPr>
          <t>for the rows containing Measures designated as IL-TRM Adjustable (column (c)=1)</t>
        </r>
        <r>
          <rPr>
            <sz val="9"/>
            <color indexed="81"/>
            <rFont val="Tahoma"/>
            <family val="2"/>
          </rPr>
          <t xml:space="preserve">. 
</t>
        </r>
        <r>
          <rPr>
            <b/>
            <sz val="9"/>
            <color indexed="81"/>
            <rFont val="Tahoma"/>
            <family val="2"/>
          </rPr>
          <t xml:space="preserve">Column (aw) – 2018 Final Savings Goal: </t>
        </r>
        <r>
          <rPr>
            <sz val="9"/>
            <color indexed="81"/>
            <rFont val="Tahoma"/>
            <family val="2"/>
          </rPr>
          <t xml:space="preserve">Set equal to the value contained in </t>
        </r>
        <r>
          <rPr>
            <b/>
            <sz val="9"/>
            <color indexed="81"/>
            <rFont val="Tahoma"/>
            <family val="2"/>
          </rPr>
          <t>column (t)</t>
        </r>
        <r>
          <rPr>
            <sz val="9"/>
            <color indexed="81"/>
            <rFont val="Tahoma"/>
            <family val="2"/>
          </rPr>
          <t xml:space="preserve"> – 2018 Plan Goal </t>
        </r>
        <r>
          <rPr>
            <u/>
            <sz val="9"/>
            <color indexed="81"/>
            <rFont val="Tahoma"/>
            <family val="2"/>
          </rPr>
          <t xml:space="preserve">for the rows of Measures that are </t>
        </r>
        <r>
          <rPr>
            <b/>
            <u/>
            <sz val="9"/>
            <color indexed="81"/>
            <rFont val="Tahoma"/>
            <family val="2"/>
          </rPr>
          <t>not</t>
        </r>
        <r>
          <rPr>
            <u/>
            <sz val="9"/>
            <color indexed="81"/>
            <rFont val="Tahoma"/>
            <family val="2"/>
          </rPr>
          <t xml:space="preserve"> IL-TRM Adjustable (column (c)=0)</t>
        </r>
        <r>
          <rPr>
            <sz val="9"/>
            <color indexed="81"/>
            <rFont val="Tahoma"/>
            <family val="2"/>
          </rPr>
          <t xml:space="preserve">.
</t>
        </r>
      </text>
    </comment>
    <comment ref="AZ6" authorId="0" shapeId="0" xr:uid="{00000000-0006-0000-0300-000038000000}">
      <text>
        <r>
          <rPr>
            <b/>
            <sz val="9"/>
            <color indexed="81"/>
            <rFont val="Tahoma"/>
            <family val="2"/>
          </rPr>
          <t>Column (ax) – 2019 Final Savings Goal:</t>
        </r>
        <r>
          <rPr>
            <sz val="9"/>
            <color indexed="81"/>
            <rFont val="Tahoma"/>
            <family val="2"/>
          </rPr>
          <t xml:space="preserve"> Set equal to the value contained in </t>
        </r>
        <r>
          <rPr>
            <b/>
            <sz val="9"/>
            <color indexed="81"/>
            <rFont val="Tahoma"/>
            <family val="2"/>
          </rPr>
          <t xml:space="preserve">column (ai) </t>
        </r>
        <r>
          <rPr>
            <sz val="9"/>
            <color indexed="81"/>
            <rFont val="Tahoma"/>
            <family val="2"/>
          </rPr>
          <t xml:space="preserve">– 2019 Adjusted Goal </t>
        </r>
        <r>
          <rPr>
            <u/>
            <sz val="9"/>
            <color indexed="81"/>
            <rFont val="Tahoma"/>
            <family val="2"/>
          </rPr>
          <t>for each row with a Measure designated as IL-TRM Adjustable (column (c)=1)</t>
        </r>
        <r>
          <rPr>
            <sz val="9"/>
            <color indexed="81"/>
            <rFont val="Tahoma"/>
            <family val="2"/>
          </rPr>
          <t xml:space="preserve">. 
</t>
        </r>
        <r>
          <rPr>
            <b/>
            <sz val="9"/>
            <color indexed="81"/>
            <rFont val="Tahoma"/>
            <family val="2"/>
          </rPr>
          <t xml:space="preserve">Column (ax) – 2019 Final Savings Goal: </t>
        </r>
        <r>
          <rPr>
            <sz val="9"/>
            <color indexed="81"/>
            <rFont val="Tahoma"/>
            <family val="2"/>
          </rPr>
          <t xml:space="preserve">Set equal to the value contained in </t>
        </r>
        <r>
          <rPr>
            <b/>
            <sz val="9"/>
            <color indexed="81"/>
            <rFont val="Tahoma"/>
            <family val="2"/>
          </rPr>
          <t xml:space="preserve">column (u) </t>
        </r>
        <r>
          <rPr>
            <sz val="9"/>
            <color indexed="81"/>
            <rFont val="Tahoma"/>
            <family val="2"/>
          </rPr>
          <t xml:space="preserve">– 2019 Plan Goal </t>
        </r>
        <r>
          <rPr>
            <u/>
            <sz val="9"/>
            <color indexed="81"/>
            <rFont val="Tahoma"/>
            <family val="2"/>
          </rPr>
          <t>for each row with a Measure that is</t>
        </r>
        <r>
          <rPr>
            <b/>
            <u/>
            <sz val="9"/>
            <color indexed="81"/>
            <rFont val="Tahoma"/>
            <family val="2"/>
          </rPr>
          <t xml:space="preserve"> not </t>
        </r>
        <r>
          <rPr>
            <u/>
            <sz val="9"/>
            <color indexed="81"/>
            <rFont val="Tahoma"/>
            <family val="2"/>
          </rPr>
          <t>IL-TRM Adjustable (column (c)=0)</t>
        </r>
        <r>
          <rPr>
            <sz val="9"/>
            <color indexed="81"/>
            <rFont val="Tahoma"/>
            <family val="2"/>
          </rPr>
          <t xml:space="preserve">. 
</t>
        </r>
      </text>
    </comment>
    <comment ref="BA6" authorId="0" shapeId="0" xr:uid="{00000000-0006-0000-0300-000039000000}">
      <text>
        <r>
          <rPr>
            <b/>
            <sz val="9"/>
            <color indexed="81"/>
            <rFont val="Tahoma"/>
            <family val="2"/>
          </rPr>
          <t>Column (ay) – 2020 Final Savings Goal:</t>
        </r>
        <r>
          <rPr>
            <sz val="9"/>
            <color indexed="81"/>
            <rFont val="Tahoma"/>
            <family val="2"/>
          </rPr>
          <t xml:space="preserve"> Set equal to the value contained in </t>
        </r>
        <r>
          <rPr>
            <b/>
            <sz val="9"/>
            <color indexed="81"/>
            <rFont val="Tahoma"/>
            <family val="2"/>
          </rPr>
          <t xml:space="preserve">column (ao) </t>
        </r>
        <r>
          <rPr>
            <sz val="9"/>
            <color indexed="81"/>
            <rFont val="Tahoma"/>
            <family val="2"/>
          </rPr>
          <t xml:space="preserve">– 2020 Adjusted Goal </t>
        </r>
        <r>
          <rPr>
            <u/>
            <sz val="9"/>
            <color indexed="81"/>
            <rFont val="Tahoma"/>
            <family val="2"/>
          </rPr>
          <t>for each row with a Measure designated as IL-TRM Adjustable (column (c)=1)</t>
        </r>
        <r>
          <rPr>
            <sz val="9"/>
            <color indexed="81"/>
            <rFont val="Tahoma"/>
            <family val="2"/>
          </rPr>
          <t xml:space="preserve">.
</t>
        </r>
        <r>
          <rPr>
            <b/>
            <sz val="9"/>
            <color indexed="81"/>
            <rFont val="Tahoma"/>
            <family val="2"/>
          </rPr>
          <t xml:space="preserve">Column (ay) – 2020 Final Savings Goal: </t>
        </r>
        <r>
          <rPr>
            <sz val="9"/>
            <color indexed="81"/>
            <rFont val="Tahoma"/>
            <family val="2"/>
          </rPr>
          <t xml:space="preserve">Set equal to the value contained in </t>
        </r>
        <r>
          <rPr>
            <b/>
            <sz val="9"/>
            <color indexed="81"/>
            <rFont val="Tahoma"/>
            <family val="2"/>
          </rPr>
          <t xml:space="preserve">column (v) </t>
        </r>
        <r>
          <rPr>
            <sz val="9"/>
            <color indexed="81"/>
            <rFont val="Tahoma"/>
            <family val="2"/>
          </rPr>
          <t xml:space="preserve">– 2020 Plan Goal </t>
        </r>
        <r>
          <rPr>
            <u/>
            <sz val="9"/>
            <color indexed="81"/>
            <rFont val="Tahoma"/>
            <family val="2"/>
          </rPr>
          <t>for each row with a Measure that is not IL-TRM Adjustable (column (c)=0)</t>
        </r>
        <r>
          <rPr>
            <sz val="9"/>
            <color indexed="81"/>
            <rFont val="Tahoma"/>
            <family val="2"/>
          </rPr>
          <t xml:space="preserve">.
</t>
        </r>
      </text>
    </comment>
    <comment ref="BB6" authorId="0" shapeId="0" xr:uid="{00000000-0006-0000-0300-00003A000000}">
      <text>
        <r>
          <rPr>
            <b/>
            <sz val="9"/>
            <color indexed="81"/>
            <rFont val="Tahoma"/>
            <family val="2"/>
          </rPr>
          <t>Column (az) – 2021 Final Savings Goal:</t>
        </r>
        <r>
          <rPr>
            <sz val="9"/>
            <color indexed="81"/>
            <rFont val="Tahoma"/>
            <family val="2"/>
          </rPr>
          <t xml:space="preserve"> Set equal to the value contained in </t>
        </r>
        <r>
          <rPr>
            <b/>
            <sz val="9"/>
            <color indexed="81"/>
            <rFont val="Tahoma"/>
            <family val="2"/>
          </rPr>
          <t xml:space="preserve">column (au) </t>
        </r>
        <r>
          <rPr>
            <sz val="9"/>
            <color indexed="81"/>
            <rFont val="Tahoma"/>
            <family val="2"/>
          </rPr>
          <t xml:space="preserve">– 2021 Adjusted Goal </t>
        </r>
        <r>
          <rPr>
            <u/>
            <sz val="9"/>
            <color indexed="81"/>
            <rFont val="Tahoma"/>
            <family val="2"/>
          </rPr>
          <t>for each row with a Measure designated as IL-TRM Adjustable (column (c)=1)</t>
        </r>
        <r>
          <rPr>
            <sz val="9"/>
            <color indexed="81"/>
            <rFont val="Tahoma"/>
            <family val="2"/>
          </rPr>
          <t xml:space="preserve">.
</t>
        </r>
        <r>
          <rPr>
            <b/>
            <sz val="9"/>
            <color indexed="81"/>
            <rFont val="Tahoma"/>
            <family val="2"/>
          </rPr>
          <t xml:space="preserve">Column (az) – 2021 Final Savings Goal: </t>
        </r>
        <r>
          <rPr>
            <sz val="9"/>
            <color indexed="81"/>
            <rFont val="Tahoma"/>
            <family val="2"/>
          </rPr>
          <t xml:space="preserve">Set equal to the value contained in </t>
        </r>
        <r>
          <rPr>
            <b/>
            <sz val="9"/>
            <color indexed="81"/>
            <rFont val="Tahoma"/>
            <family val="2"/>
          </rPr>
          <t xml:space="preserve">column (w) </t>
        </r>
        <r>
          <rPr>
            <sz val="9"/>
            <color indexed="81"/>
            <rFont val="Tahoma"/>
            <family val="2"/>
          </rPr>
          <t xml:space="preserve">– 2021 Plan Goal </t>
        </r>
        <r>
          <rPr>
            <u/>
            <sz val="9"/>
            <color indexed="81"/>
            <rFont val="Tahoma"/>
            <family val="2"/>
          </rPr>
          <t>for each row with a Measure that is not IL-TRM Adjustable (column (c)=0)</t>
        </r>
        <r>
          <rPr>
            <sz val="9"/>
            <color indexed="81"/>
            <rFont val="Tahoma"/>
            <family val="2"/>
          </rPr>
          <t xml:space="preserve">.
</t>
        </r>
      </text>
    </comment>
    <comment ref="BC6" authorId="1" shapeId="0" xr:uid="{00000000-0006-0000-0300-00003B000000}">
      <text>
        <r>
          <rPr>
            <sz val="9"/>
            <color indexed="81"/>
            <rFont val="Tahoma"/>
            <family val="2"/>
          </rPr>
          <t>Calculate an estimate of the Plan Period Final Adjusted Net Energy Savings Goal by completing</t>
        </r>
        <r>
          <rPr>
            <b/>
            <sz val="9"/>
            <color indexed="81"/>
            <rFont val="Tahoma"/>
            <family val="2"/>
          </rPr>
          <t xml:space="preserve"> column (ba) – Plan Period Final Savings Goal (Therms) </t>
        </r>
        <r>
          <rPr>
            <sz val="9"/>
            <color indexed="81"/>
            <rFont val="Tahoma"/>
            <family val="2"/>
          </rPr>
          <t xml:space="preserve">for all Measures by following the calculation instructions specified in the header row of the column: column (ba)=(aw+ax+ay+az); and then below the list of Measures, include the Portfolio Total (Therms) savings by calculating the sum of the rows of Measure savings for column (ba) to determine an estimate of the Portfolio Final Adjusted Net Energy Savings Goal for the Plan Period. 
Note: Each Program Administrator’s actual Portfolio Final Adjusted Net Energy Savings Goal for the Plan Period may not be known until after the Commission approves the 2022 IL-TRM, which may include IL-TRM updates specified as errata Measures applicable to 2021 that might necessitate additional energy savings goal adjustments to be made for the last Program Year to obtain an accurate calculation of the Final Adjusted Net Energy Savings Goal for the Plan Period.
Note: Below the list of Measures in the row, Portfolio Total (Therms), calculate a total summation of all the Measure savings to determine the Portfolio savings goal. The value contained in the row, Portfolio Total (Therms), of the Measure-Level Adjustments Tab for column (ba) – Plan Period Final Savings Goal (Therms) should be equal to the value contained in the row, Portfolio Total (Therms), in the Program-Level Adjustments Tab for column (s) – Plan Period Adjusted Energy Savings Goal (Therms).
</t>
        </r>
      </text>
    </comment>
    <comment ref="BD6" authorId="2" shapeId="0" xr:uid="{00000000-0006-0000-0300-00003C000000}">
      <text>
        <r>
          <rPr>
            <b/>
            <sz val="9"/>
            <color indexed="81"/>
            <rFont val="Tahoma"/>
            <family val="2"/>
          </rPr>
          <t xml:space="preserve">Column (bb) – Key Custom Input Assumptions (if none, specify NA): </t>
        </r>
        <r>
          <rPr>
            <sz val="9"/>
            <color indexed="81"/>
            <rFont val="Tahoma"/>
            <family val="2"/>
          </rPr>
          <t xml:space="preserve">Assumptions in savings estimates that are custom and are not derived from values in the IL-TRM, and therefore will not necessitate a change in savings goals if the IL-TRM is updated, unless consensus is reached at SAG that the extenuating circumstance warrants an adjustment. List any custom assumptions selected by the Program Administrator to calculate the Plan Gross Unit Savings for the IL-TRM Adjustable Measure in the Plan and specified in columns (l), (m), (n), and (o). Answer “NA” if there are no custom assumptions selected by the Program Administrator to calculate the Plan Gross Unit Savings for the IL-TRM Adjustable Measure. The assumptions listed in column (bb) should be consistent with and clearly outlined in the reference document specified in column (k) – Reference Document Explaining Gross Unit Savings Calculation Details. </t>
        </r>
        <r>
          <rPr>
            <b/>
            <sz val="9"/>
            <color indexed="81"/>
            <rFont val="Tahoma"/>
            <family val="2"/>
          </rPr>
          <t xml:space="preserve">Program Administrators have the flexibility to specify the custom assumptions selected by the Program Administrator within a separate tab or across multiple columns of the Measure-Level Adjustments Tab. In cases where the custom assumptions are provided within a separate tab, the name of the tab where the custom assumptions can be found should be clearly specified in column (bb). </t>
        </r>
        <r>
          <rPr>
            <sz val="9"/>
            <color indexed="81"/>
            <rFont val="Tahoma"/>
            <family val="2"/>
          </rPr>
          <t xml:space="preserve">
Note: In general, if a custom input assumption specified in this column (bb) is changed by the Program Administrator during Program implementation and tracking of the Measure savings during the Plan period, given such a change to the custom input assumptions during Program implementation of the Measure is not the result of a change to the IL-TRM, the changed custom input assumption should </t>
        </r>
        <r>
          <rPr>
            <u/>
            <sz val="9"/>
            <color indexed="81"/>
            <rFont val="Tahoma"/>
            <family val="2"/>
          </rPr>
          <t>not</t>
        </r>
        <r>
          <rPr>
            <sz val="9"/>
            <color indexed="81"/>
            <rFont val="Tahoma"/>
            <family val="2"/>
          </rPr>
          <t xml:space="preserve"> be used to adjust the Program Administrator’s energy savings goals. In other words, the custom input assumptions selected by the Program Administrator in its Plan filing (as specified in column (bb)) should remain fixed over the Plan period when calculating the Gross Unit Savings for the applicable Program Years set forth in columns (aa), (ag), (am) and (as) and the Final Adjusted Net Energy Savings Goals set forth in columns (aw), (ax), (ay), (az), and (ba) unless consensus is reached at SAG that the extenuating circumstance warrants an adjustment.     
</t>
        </r>
      </text>
    </comment>
    <comment ref="BE6" authorId="2" shapeId="0" xr:uid="{00000000-0006-0000-0300-00003D000000}">
      <text>
        <r>
          <rPr>
            <b/>
            <sz val="9"/>
            <color indexed="81"/>
            <rFont val="Tahoma"/>
            <family val="2"/>
          </rPr>
          <t xml:space="preserve">Column (bc) – Key IL-TRM Input Assumptions: </t>
        </r>
        <r>
          <rPr>
            <sz val="9"/>
            <color indexed="81"/>
            <rFont val="Tahoma"/>
            <family val="2"/>
          </rPr>
          <t xml:space="preserve">Assumptions derived from the IL-TRM that, if changed in the IL-TRM in the future, would necessitate a savings goal adjustment, unless consensus is reached at SAG that the extenuating circumstance warrants no adjustment. List the specific assumptions and values from the IL-TRM relied upon to calculate the Plan Gross Unit Savings for the Measure specified in columns (l), (m), (n), and (o). The assumptions listed in column (bc) should be consistent with and clearly outlined in the reference document specified in column (k) – Reference Document Explaining Gross Unit Savings Calculation Details. </t>
        </r>
        <r>
          <rPr>
            <b/>
            <sz val="9"/>
            <color indexed="81"/>
            <rFont val="Tahoma"/>
            <family val="2"/>
          </rPr>
          <t>Program Administrators have the flexibility to specify the assumptions and values derived from the IL-TRM to calculate the Plan Gross Unit Savings for the Measure within a separate tab or across multiple columns of the Measure-Level Adjustments Tab. In cases where the assumptions and values derived from the IL-TRM are provided within a separate tab, the name of the tab where the assumptions and values derived from the IL-TRM can be found should be clearly specified in column (bc).</t>
        </r>
        <r>
          <rPr>
            <sz val="9"/>
            <color indexed="81"/>
            <rFont val="Tahoma"/>
            <family val="2"/>
          </rPr>
          <t xml:space="preserve">
Examples of Key IL-TRM Input Assumptions: 1) Cooling_Reduction = 8.0% for 5.3.16 Advanced Thermostats Measure; or 2) Hours (Unknown Installation Location) = 847 for 5.5.8 LED Screw Based Omnidirectional Bulbs Measure. 
</t>
        </r>
        <r>
          <rPr>
            <b/>
            <sz val="9"/>
            <color indexed="81"/>
            <rFont val="Tahoma"/>
            <family val="2"/>
          </rPr>
          <t xml:space="preserve">
</t>
        </r>
      </text>
    </comment>
    <comment ref="AY7" authorId="0" shapeId="0" xr:uid="{00000000-0006-0000-0300-00003E000000}">
      <text>
        <r>
          <rPr>
            <sz val="9"/>
            <color indexed="81"/>
            <rFont val="Tahoma"/>
            <family val="2"/>
          </rPr>
          <t xml:space="preserve">Note:
(aw)=(ac) for IL-TRM Adjustable Measures (if column (c)=1); 
(aw)=(t) for Measures that are </t>
        </r>
        <r>
          <rPr>
            <u/>
            <sz val="9"/>
            <color indexed="81"/>
            <rFont val="Tahoma"/>
            <family val="2"/>
          </rPr>
          <t>not</t>
        </r>
        <r>
          <rPr>
            <sz val="9"/>
            <color indexed="81"/>
            <rFont val="Tahoma"/>
            <family val="2"/>
          </rPr>
          <t xml:space="preserve"> IL-TRM Adjustable (if column (c)=0).
</t>
        </r>
      </text>
    </comment>
    <comment ref="AZ7" authorId="0" shapeId="0" xr:uid="{00000000-0006-0000-0300-00003F000000}">
      <text>
        <r>
          <rPr>
            <sz val="9"/>
            <color indexed="81"/>
            <rFont val="Tahoma"/>
            <family val="2"/>
          </rPr>
          <t xml:space="preserve">Note:
(ax)=(ai) for IL-TRM Adjustable Measures (if column (c)=1); 
(ax)=(u) for Measures that are </t>
        </r>
        <r>
          <rPr>
            <u/>
            <sz val="9"/>
            <color indexed="81"/>
            <rFont val="Tahoma"/>
            <family val="2"/>
          </rPr>
          <t>not</t>
        </r>
        <r>
          <rPr>
            <sz val="9"/>
            <color indexed="81"/>
            <rFont val="Tahoma"/>
            <family val="2"/>
          </rPr>
          <t xml:space="preserve"> IL-TRM Adjustable (if column (c)=0).
</t>
        </r>
      </text>
    </comment>
    <comment ref="BA7" authorId="0" shapeId="0" xr:uid="{00000000-0006-0000-0300-000040000000}">
      <text>
        <r>
          <rPr>
            <sz val="9"/>
            <color indexed="81"/>
            <rFont val="Tahoma"/>
            <family val="2"/>
          </rPr>
          <t xml:space="preserve">Note:
(ay)=(ao) for IL-TRM Adjustable Measures (if column (c)=1); 
(ay)=(v) for Measures that are </t>
        </r>
        <r>
          <rPr>
            <u/>
            <sz val="9"/>
            <color indexed="81"/>
            <rFont val="Tahoma"/>
            <family val="2"/>
          </rPr>
          <t>not</t>
        </r>
        <r>
          <rPr>
            <sz val="9"/>
            <color indexed="81"/>
            <rFont val="Tahoma"/>
            <family val="2"/>
          </rPr>
          <t xml:space="preserve"> IL-TRM Adjustable (if column (c)=0).
</t>
        </r>
      </text>
    </comment>
    <comment ref="BB7" authorId="0" shapeId="0" xr:uid="{00000000-0006-0000-0300-000041000000}">
      <text>
        <r>
          <rPr>
            <sz val="9"/>
            <color indexed="81"/>
            <rFont val="Tahoma"/>
            <family val="2"/>
          </rPr>
          <t xml:space="preserve">Note:
(az)=(au) for IL-TRM Adjustable Measures (if column (c)=1); 
(az)=(w) for Measures that are </t>
        </r>
        <r>
          <rPr>
            <u/>
            <sz val="9"/>
            <color indexed="81"/>
            <rFont val="Tahoma"/>
            <family val="2"/>
          </rPr>
          <t>not</t>
        </r>
        <r>
          <rPr>
            <sz val="9"/>
            <color indexed="81"/>
            <rFont val="Tahoma"/>
            <family val="2"/>
          </rPr>
          <t xml:space="preserve"> IL-TRM Adjustable (if column (c)=0).
</t>
        </r>
      </text>
    </comment>
    <comment ref="C227" authorId="0" shapeId="0" xr:uid="{00000000-0006-0000-0300-000042000000}">
      <text>
        <r>
          <rPr>
            <b/>
            <sz val="9"/>
            <color indexed="81"/>
            <rFont val="Tahoma"/>
            <family val="2"/>
          </rPr>
          <t>Portfolio Total (Therms):</t>
        </r>
        <r>
          <rPr>
            <sz val="9"/>
            <color indexed="81"/>
            <rFont val="Tahoma"/>
            <family val="2"/>
          </rPr>
          <t xml:space="preserve"> Below the list of Measures, calculate a total summation of all the Measure savings (with applicable fuel type savings (Therms)) to determine the Portfolio savings goals and adjustments for columns (t) – (x), (ad), (aj), (ap), (av) – (az), and (ba).
Note: The values contained in the row, Portfolio Total (Therms), of the Measure-Level Adjustments Tab for columns (t), (u), (v), (w), and (x) – Plan Energy Savings Goals, and columns (aw), (ax), (ay), (az), and (ba) – Final Adjusted Net Energy Savings Goals, should be equal to the values contained in the row, Portfolio Total (Therms), in the Program-Level Adjustments Tab for columns (b), (f), (j), (n), and (r) – Plan Energy Savings Goal, and columns (c), (g), (k), (o), and (s) – Adjusted Energy Savings Goal, respectively. </t>
        </r>
      </text>
    </comment>
    <comment ref="V227" authorId="0" shapeId="0" xr:uid="{00000000-0006-0000-0300-000043000000}">
      <text>
        <r>
          <rPr>
            <b/>
            <sz val="9"/>
            <color indexed="81"/>
            <rFont val="Tahoma"/>
            <family val="2"/>
          </rPr>
          <t>Portfolio Total (Therms) 2018 Plan Goal:</t>
        </r>
        <r>
          <rPr>
            <sz val="9"/>
            <color indexed="81"/>
            <rFont val="Tahoma"/>
            <family val="2"/>
          </rPr>
          <t xml:space="preserve"> Calculate the sum of the rows of Measure savings within the column for the respective fuel type (Therms) to determine the Portfolio savings goal. 
Note: The value contained in the row, Portfolio Total (Therms), in the Program-Level Adjustments Tab for column (b) – 2018 Plan Energy Savings Goal should be equal to the value contained in the row, Portfolio Total (Therms), of the Measure-Level Adjustments Tab for column (t) – 2018 Plan Goal.
</t>
        </r>
      </text>
    </comment>
    <comment ref="W227" authorId="0" shapeId="0" xr:uid="{00000000-0006-0000-0300-000044000000}">
      <text>
        <r>
          <rPr>
            <b/>
            <sz val="9"/>
            <color indexed="81"/>
            <rFont val="Tahoma"/>
            <family val="2"/>
          </rPr>
          <t>Portfolio Total (Therms) 2019 Plan Goal:</t>
        </r>
        <r>
          <rPr>
            <sz val="9"/>
            <color indexed="81"/>
            <rFont val="Tahoma"/>
            <family val="2"/>
          </rPr>
          <t xml:space="preserve"> Calculate the sum of the rows of Measure savings within the column for the respective fuel type (Therms) to determine the Portfolio savings goal. 
Note: The value contained in the row, Portfolio Total (Therms), in the Program-Level Adjustments Tab for column (f) – 2019 Plan Energy Savings Goal should be equal to the value contained in the row, Portfolio Total (Therms), of the Measure-Level Adjustments Tab for column (u) – 2019 Plan Goal.
</t>
        </r>
      </text>
    </comment>
    <comment ref="X227" authorId="0" shapeId="0" xr:uid="{00000000-0006-0000-0300-000045000000}">
      <text>
        <r>
          <rPr>
            <b/>
            <sz val="9"/>
            <color indexed="81"/>
            <rFont val="Tahoma"/>
            <family val="2"/>
          </rPr>
          <t>Portfolio Total (Therms) 2020 Plan Goal:</t>
        </r>
        <r>
          <rPr>
            <sz val="9"/>
            <color indexed="81"/>
            <rFont val="Tahoma"/>
            <family val="2"/>
          </rPr>
          <t xml:space="preserve">  Calculate the sum of the rows of Measure savings within the column for the respective fuel type (Therms) to determine the Portfolio savings goal. 
Note: The value contained in the row, Portfolio Total (Therms), in the Program-Level Adjustments Tab for column (j) – 2020 Plan Energy Savings Goal should be equal to the value contained in the row, Portfolio Total (Therms), of the Measure-Level Adjustments Tab for column (v) – 2020 Plan Goal. </t>
        </r>
      </text>
    </comment>
    <comment ref="Y227" authorId="0" shapeId="0" xr:uid="{00000000-0006-0000-0300-000046000000}">
      <text>
        <r>
          <rPr>
            <b/>
            <sz val="9"/>
            <color indexed="81"/>
            <rFont val="Tahoma"/>
            <family val="2"/>
          </rPr>
          <t>Portfolio Total (Therms) 2021 Plan Goal:</t>
        </r>
        <r>
          <rPr>
            <sz val="9"/>
            <color indexed="81"/>
            <rFont val="Tahoma"/>
            <family val="2"/>
          </rPr>
          <t xml:space="preserve">  Calculate the sum of the rows of Measure savings within the column for the respective fuel type (Therms) to determine the Portfolio savings goal. 
Note: The value contained in the row, Portfolio Total (Therms), in the Program-Level Adjustments Tab for column (n) – 2021 Plan Energy Savings Goal should be equal to the value contained in the row, Portfolio Total (Therms), of the Measure-Level Adjustments Tab for column (w) – 2021 Plan Goal. </t>
        </r>
      </text>
    </comment>
    <comment ref="Z227" authorId="0" shapeId="0" xr:uid="{00000000-0006-0000-0300-000047000000}">
      <text>
        <r>
          <rPr>
            <b/>
            <sz val="9"/>
            <color indexed="81"/>
            <rFont val="Tahoma"/>
            <family val="2"/>
          </rPr>
          <t xml:space="preserve">Portfolio Total (Therms) Plan Period Goal: </t>
        </r>
        <r>
          <rPr>
            <sz val="9"/>
            <color indexed="81"/>
            <rFont val="Tahoma"/>
            <family val="2"/>
          </rPr>
          <t>Calculate the sum of the rows of Measure savings within the column for the respective fuel type (Therms) to arrive at the Portfolio Total (Therms) Plan Period Plan Energy Savings Goal.
Note: The value contained in the row, Portfolio Total (Therms), in the Program-Level Adjustments Tab for column (r), should be equal to the value of the Program Administrator’s energy savings goal specified in its approved Plan from the Plan docket, and this value should also be equal to the value contained in column (x) in the row, Portfolio Total (Therms), of the Measure-Level Adjustments Tab.</t>
        </r>
        <r>
          <rPr>
            <b/>
            <sz val="9"/>
            <color indexed="81"/>
            <rFont val="Tahoma"/>
            <family val="2"/>
          </rPr>
          <t xml:space="preserve"> 
</t>
        </r>
        <r>
          <rPr>
            <sz val="9"/>
            <color indexed="81"/>
            <rFont val="Tahoma"/>
            <family val="2"/>
          </rPr>
          <t xml:space="preserve">
</t>
        </r>
      </text>
    </comment>
    <comment ref="AY227" authorId="0" shapeId="0" xr:uid="{00000000-0006-0000-0300-000048000000}">
      <text>
        <r>
          <rPr>
            <b/>
            <sz val="9"/>
            <color indexed="81"/>
            <rFont val="Tahoma"/>
            <family val="2"/>
          </rPr>
          <t xml:space="preserve">Portfolio Total (Therms) 2018 Final Savings Goal: </t>
        </r>
        <r>
          <rPr>
            <sz val="9"/>
            <color indexed="81"/>
            <rFont val="Tahoma"/>
            <family val="2"/>
          </rPr>
          <t xml:space="preserve">Calculate the sum of the rows of Measure savings within the column for the respective fuel type (Therms).
The value contained in the row, Portfolio Total (Therms), of the Measure-Level Adjustments Tab for column (aw) – 2018 Final Savings Goal should be equal to the value contained in the row, Portfolio Total (Therms), in the Program-Level Adjustments Tab for column (c) – 2018 Adjusted Energy Savings Goal.
</t>
        </r>
      </text>
    </comment>
    <comment ref="AZ227" authorId="0" shapeId="0" xr:uid="{00000000-0006-0000-0300-000049000000}">
      <text>
        <r>
          <rPr>
            <b/>
            <sz val="9"/>
            <color indexed="81"/>
            <rFont val="Tahoma"/>
            <family val="2"/>
          </rPr>
          <t>Portfolio Total (Therms) 2019 Final Savings Goal:</t>
        </r>
        <r>
          <rPr>
            <sz val="9"/>
            <color indexed="81"/>
            <rFont val="Tahoma"/>
            <family val="2"/>
          </rPr>
          <t xml:space="preserve"> Calculate the sum of the rows of Measure savings within the column for the respective fuel type (Therms).
The value contained in the row, Portfolio Total (Therms), of the Measure-Level Adjustments Tab for column (ax) should be equal to the value contained in the row, Portfolio Total (Therms), in the Program-Level Adjustments Tab for column (g).
</t>
        </r>
      </text>
    </comment>
    <comment ref="BA227" authorId="0" shapeId="0" xr:uid="{00000000-0006-0000-0300-00004A000000}">
      <text>
        <r>
          <rPr>
            <b/>
            <sz val="9"/>
            <color indexed="81"/>
            <rFont val="Tahoma"/>
            <family val="2"/>
          </rPr>
          <t>Portfolio Total (Therms) 2020 Final Savings Goal:</t>
        </r>
        <r>
          <rPr>
            <sz val="9"/>
            <color indexed="81"/>
            <rFont val="Tahoma"/>
            <family val="2"/>
          </rPr>
          <t xml:space="preserve"> Calculate the sum of the rows of Measure savings within the column for the respective fuel type (Therms).
Note: The value contained in the row, Portfolio Total (Therms), of the Measure-Level Adjustments Tab for column (ay) should be equal to the value contained in the row, Portfolio Total (Therms), in the Program-Level Adjustments Tab for column (k).
</t>
        </r>
      </text>
    </comment>
    <comment ref="BB227" authorId="0" shapeId="0" xr:uid="{00000000-0006-0000-0300-00004B000000}">
      <text>
        <r>
          <rPr>
            <b/>
            <sz val="9"/>
            <color indexed="81"/>
            <rFont val="Tahoma"/>
            <family val="2"/>
          </rPr>
          <t>Portfolio Total (Therms) 2021 Final Savings Goal:</t>
        </r>
        <r>
          <rPr>
            <sz val="9"/>
            <color indexed="81"/>
            <rFont val="Tahoma"/>
            <family val="2"/>
          </rPr>
          <t xml:space="preserve"> Calculate the sum of the rows of Measure savings within the column for the respective fuel type (Therms).
Note: The value contained in the row, Portfolio Total (Therms), of the Measure-Level Adjustments Tab for column (az) should be equal to the value contained in the row, Portfolio Total (Therms), in the Program-Level Adjustments Tab for column (o).
</t>
        </r>
      </text>
    </comment>
    <comment ref="BC227" authorId="0" shapeId="0" xr:uid="{00000000-0006-0000-0300-00004C000000}">
      <text>
        <r>
          <rPr>
            <b/>
            <sz val="9"/>
            <color indexed="81"/>
            <rFont val="Tahoma"/>
            <family val="2"/>
          </rPr>
          <t>Portfolio Total (Therms) Plan Period Final Savings Goal:</t>
        </r>
        <r>
          <rPr>
            <sz val="9"/>
            <color indexed="81"/>
            <rFont val="Tahoma"/>
            <family val="2"/>
          </rPr>
          <t xml:space="preserve"> Calculate the sum of the rows of Measure savings within the column for the respective fuel type (Therms).
Note: The value contained in the row, Portfolio Total (Therms), in the Program-Level Adjustments Tab for column (s) should be equal to the value contained in the row, Portfolio Total (Therms), of the Measure-Level Adjustments Tab for column (ba). 
Note: Each Program Administrator’s actual Portfolio Final Adjusted Net Energy Savings Goal for the Plan Period may not be known until after the Commission approves the 2022 IL-TRM, which may include IL-TRM updates specified as errata Measures applicable to 2021 that might necessitate additional energy savings goal adjustments to be made for the last Program Year to obtain an accurate calculation of the Final Adjusted Net Energy Savings Goal for the Plan Period.
</t>
        </r>
      </text>
    </comment>
  </commentList>
</comments>
</file>

<file path=xl/sharedStrings.xml><?xml version="1.0" encoding="utf-8"?>
<sst xmlns="http://schemas.openxmlformats.org/spreadsheetml/2006/main" count="2096" uniqueCount="424">
  <si>
    <t>Portfolio Total (Therms)</t>
  </si>
  <si>
    <t>Gas to Electric Conversion Savings</t>
  </si>
  <si>
    <t>RES-DCEO New Construction Commitments</t>
  </si>
  <si>
    <t>Update to heating EFLH for various building types, Low-Flow Showerhead adjustments</t>
  </si>
  <si>
    <t>Standard</t>
  </si>
  <si>
    <t>Retro-commissioning</t>
  </si>
  <si>
    <t>Custom</t>
  </si>
  <si>
    <t>Retail Products</t>
  </si>
  <si>
    <t>Low-Flow Showerheads, Update to Ceiling Insulation/Air Sealing algorithms</t>
  </si>
  <si>
    <t>Public Housing</t>
  </si>
  <si>
    <t>Multifamily</t>
  </si>
  <si>
    <t>Faucet aerators, Low-Flow Showerheads, Update to Ceiling Insulation/Air Sealing algorithms</t>
  </si>
  <si>
    <t>Income Qualified</t>
  </si>
  <si>
    <t>HVAC</t>
  </si>
  <si>
    <t>Faucet aerators, Low-Flow Showerheads</t>
  </si>
  <si>
    <t>Direct Distribution of Efficient Products</t>
  </si>
  <si>
    <t>Behavior Modification</t>
  </si>
  <si>
    <t>Plan</t>
  </si>
  <si>
    <t>Check</t>
  </si>
  <si>
    <t>(t)=(s-r)</t>
  </si>
  <si>
    <t>(s)=(c+g+k+o)</t>
  </si>
  <si>
    <t>(r)=(b+f+j+n)</t>
  </si>
  <si>
    <t>(q)</t>
  </si>
  <si>
    <t>(p)=(o-n)</t>
  </si>
  <si>
    <t>(o)</t>
  </si>
  <si>
    <t>(n)</t>
  </si>
  <si>
    <t>(m)</t>
  </si>
  <si>
    <t>(l)=(k-j)</t>
  </si>
  <si>
    <t>(k)</t>
  </si>
  <si>
    <t>(j)</t>
  </si>
  <si>
    <t>(i)</t>
  </si>
  <si>
    <t>(h)=(g-f)</t>
  </si>
  <si>
    <t>(g)</t>
  </si>
  <si>
    <t>(f)</t>
  </si>
  <si>
    <t>(e)</t>
  </si>
  <si>
    <t>(d)=(c-b)</t>
  </si>
  <si>
    <t>(c)</t>
  </si>
  <si>
    <t>(b)</t>
  </si>
  <si>
    <t>(a)</t>
  </si>
  <si>
    <t>Plan Period</t>
  </si>
  <si>
    <t>Program-Initiative</t>
  </si>
  <si>
    <t>Energy Savings Adjustment to Plan Goal (Therm)</t>
  </si>
  <si>
    <t>Adjusted Energy Savings Goal (Therm)</t>
  </si>
  <si>
    <t>TRM v7 Energy Savings Goal (Therm)</t>
  </si>
  <si>
    <t>Brief Explanation of Significant Adjustments</t>
  </si>
  <si>
    <t>Plan Energy Savings Goal (Therm)</t>
  </si>
  <si>
    <t>January 1, 2018 - December 31, 2021 Plan Period</t>
  </si>
  <si>
    <t>January 1, 2021 - December 31, 2021, Plan Year 2021</t>
  </si>
  <si>
    <t>January 1, 2020 - December 31, 2020, Plan Year 2020</t>
  </si>
  <si>
    <t>January 1, 2019 - December 31, 2019, Plan Year 2019</t>
  </si>
  <si>
    <t>January 1, 2018 - December 31, 2018, Plan Year 2018</t>
  </si>
  <si>
    <t>Ameren Illinois</t>
  </si>
  <si>
    <t>Program Administrator:</t>
  </si>
  <si>
    <t>Updated 01/03/2020</t>
  </si>
  <si>
    <r>
      <t xml:space="preserve">EEDR Adjustable Savings Goal Template - </t>
    </r>
    <r>
      <rPr>
        <i/>
        <sz val="14"/>
        <color theme="1"/>
        <rFont val="Arial"/>
        <family val="2"/>
      </rPr>
      <t>Program-Level Adjustments Tab</t>
    </r>
  </si>
  <si>
    <t>See 'Unit Savings Calculation' Tab.</t>
  </si>
  <si>
    <t>NA</t>
  </si>
  <si>
    <t>n/a</t>
  </si>
  <si>
    <t>N/A</t>
  </si>
  <si>
    <t>Retro-commissioning Public 2021</t>
  </si>
  <si>
    <t>Retro-commissioning-Public</t>
  </si>
  <si>
    <t>Retro-commissioning Public 2020</t>
  </si>
  <si>
    <t>Retro-commissioning Public 2019</t>
  </si>
  <si>
    <t>Retro-commissioning Public 2018</t>
  </si>
  <si>
    <t>Retro-commissioning 2021</t>
  </si>
  <si>
    <t>Retro-commissioning 2020</t>
  </si>
  <si>
    <t>Retro-commissioning 2019</t>
  </si>
  <si>
    <t>Retro-commissioning 2018</t>
  </si>
  <si>
    <t>Custom-Public 2021</t>
  </si>
  <si>
    <t>Custom-Public</t>
  </si>
  <si>
    <t>Custom-Public 2020</t>
  </si>
  <si>
    <t>Custom-Public 2019</t>
  </si>
  <si>
    <t>Custom-Public 2018</t>
  </si>
  <si>
    <t>Custom 2021</t>
  </si>
  <si>
    <t>Custom 2020</t>
  </si>
  <si>
    <t>Custom 2019</t>
  </si>
  <si>
    <t>Custom 2018</t>
  </si>
  <si>
    <t>Advanced Thermostats Post 2018</t>
  </si>
  <si>
    <t>Standard-Small Business</t>
  </si>
  <si>
    <t>Advanced Thermostats 2018</t>
  </si>
  <si>
    <t>Added additional algorithms and variables for secondary kWh savings; updated total kWh savings to include secondary kWh savings.</t>
  </si>
  <si>
    <t>Laminar Flow Restrictors</t>
  </si>
  <si>
    <t>Low-Flow Faucet Aerators</t>
  </si>
  <si>
    <t>Updated EPG_gas to reflect updated shower temperature</t>
  </si>
  <si>
    <t>Low-Flow Showerheads</t>
  </si>
  <si>
    <t>DCV</t>
  </si>
  <si>
    <t>Programmable thermostat (new)</t>
  </si>
  <si>
    <t>Kitchen Demand Control Ventilation</t>
  </si>
  <si>
    <t>Update to heating EFLH for various building types</t>
  </si>
  <si>
    <t>Boiler Lockout/Reset Controls</t>
  </si>
  <si>
    <t>Standard-Public Buildings</t>
  </si>
  <si>
    <t>Updated HOURSyear for Office-Mid Rise.</t>
  </si>
  <si>
    <t>Early Replacement Furnace</t>
  </si>
  <si>
    <t>Dishwasher, High Temp (Includes Booster Heater)</t>
  </si>
  <si>
    <t>Combination Oven - Gas</t>
  </si>
  <si>
    <t>Steam Trap Repair / Replacement (Industrial Process or Multi-use HVAC/Process Boilers over 7,750 hours per year operation)</t>
  </si>
  <si>
    <t>Steam Trap Repair / Replacement (HVAC)</t>
  </si>
  <si>
    <t>TRM v7 now includes separate assumptions for standard and large vat fryers. Current Ameren assumptions match those for standard fryers per TRM v7.</t>
  </si>
  <si>
    <t>Gas Fryer</t>
  </si>
  <si>
    <t>Gas Griddle</t>
  </si>
  <si>
    <t>Gas Steamer (6 pan)</t>
  </si>
  <si>
    <t>Gas Steamer (5 pan)</t>
  </si>
  <si>
    <t>Updated baseline and efficient options from EF to UEF. Updated algorithm reference tables on measure tabs to reflect v7 changes.</t>
  </si>
  <si>
    <t>High Efficiency Tanked Water Heater (gas)</t>
  </si>
  <si>
    <t>High Efficiency Condensing Tanked Water Heater (gas)</t>
  </si>
  <si>
    <t>High Efficiency Tankless Water Heater (gas)</t>
  </si>
  <si>
    <t>Gas Furnace Replacement (94% AFUE)</t>
  </si>
  <si>
    <t>Gas Boiler Replacement (Thermal Eff 90%)</t>
  </si>
  <si>
    <t>Gas Boiler Tune-Up</t>
  </si>
  <si>
    <t>Modulated Commercial Gas Clothes Dryer</t>
  </si>
  <si>
    <t>Unitary HVAC Condensing Furnace</t>
  </si>
  <si>
    <t>ERVs</t>
  </si>
  <si>
    <t>Added additional algorithms and variables for secondary kWh savings; updated total kWh savings to include secondary kWh savings.
Fixed SUM equations for Gross kWh, kW, and therms saved (cells C7:C9 on each Ozone Laundry tab). Each formula did not sum the entire array for individual savings calculations.</t>
  </si>
  <si>
    <t>Ozone Laundry</t>
  </si>
  <si>
    <t>Rack Double Oven</t>
  </si>
  <si>
    <t>Pasta Cooker</t>
  </si>
  <si>
    <t>Infrared Char Broiler</t>
  </si>
  <si>
    <t>Infrared Upright Broiler</t>
  </si>
  <si>
    <t>Commercial Pool covers</t>
  </si>
  <si>
    <t>Pre-Rinse Sprayers, Gas Booster</t>
  </si>
  <si>
    <t>Advanced Thermostats</t>
  </si>
  <si>
    <t>Industrial Air Curtains</t>
  </si>
  <si>
    <t>Pipe Insulation</t>
  </si>
  <si>
    <t>Steam Trap real-time monitoring</t>
  </si>
  <si>
    <t>Destratification Fans - 24 ft diameter</t>
  </si>
  <si>
    <t>Destratification Fans - 22 ft diameter</t>
  </si>
  <si>
    <t>Destratification Fans - 20 ft diameter</t>
  </si>
  <si>
    <t>Controls for Multifamily Central Domestic Hot Water Plants</t>
  </si>
  <si>
    <t>Multifamily Central Domestic Hot Water Plants</t>
  </si>
  <si>
    <t>Infrared Rotisserie Oven</t>
  </si>
  <si>
    <t>Infrared Salamander Broiler</t>
  </si>
  <si>
    <t>Condensing Unit Heater</t>
  </si>
  <si>
    <t>Infrared Heaters</t>
  </si>
  <si>
    <t>2018 DCEO Carryover</t>
  </si>
  <si>
    <t>DCEO New Construction Commitments</t>
  </si>
  <si>
    <t>Water Heater Temp Adjustment - Gas DHW</t>
  </si>
  <si>
    <t>Updated GPM_base for direct install showerhead</t>
  </si>
  <si>
    <t>Showerhead 1.75 gpm - Gas DHW</t>
  </si>
  <si>
    <t>Updated GPM_base for each faucet type</t>
  </si>
  <si>
    <t>Kitchen Faucet Aerator - Gas DHW</t>
  </si>
  <si>
    <t>Bath Faucet Aerator - Gas DHW</t>
  </si>
  <si>
    <t>Updated savings algorithms with new methodology</t>
  </si>
  <si>
    <t>95% AFUE Furnace Emergency Replacement</t>
  </si>
  <si>
    <t>Updated algorithms to include post-insulation circumference</t>
  </si>
  <si>
    <t>per foot of pipe insulation Low Income Gas water heat</t>
  </si>
  <si>
    <t>Updated algorithms to include new variables</t>
  </si>
  <si>
    <t>Updated measure title and renamed TRM section code in Measure Level Adjustments Tab</t>
  </si>
  <si>
    <t>Ceiling Insulation (R-5 to R-38) Low Income Gas Heat w/AC MF</t>
  </si>
  <si>
    <t>Ceiling Insulation (R-11 to R-38) Low Income Gas Heat w/AC MF</t>
  </si>
  <si>
    <t>Ceiling Insulation (R-5 to R-38) Low Income Gas Heat w/AC SF</t>
  </si>
  <si>
    <t>Ceiling Insulation (R-11 to R-38) Low Income Gas Heat w/AC SF</t>
  </si>
  <si>
    <t>Added cooling, fan, and gas heating adjustment factors (withouth attic insulation)</t>
  </si>
  <si>
    <t>Air Sealing Low Income Gas Heat w/AC</t>
  </si>
  <si>
    <t>Duct Sealing Low Income Gas Heat w/ AC MF</t>
  </si>
  <si>
    <t>Duct Sealing Low Income Gas Heat MF</t>
  </si>
  <si>
    <t>Updated existing efficiency ratings</t>
  </si>
  <si>
    <t>Single Family In-Unit Smart T-Stat Low Income Gas Heat w/ AC (Other electric Utility)</t>
  </si>
  <si>
    <t>Single Family In-Unit Smart T-Stat Low Income Gas Heat w/ AC</t>
  </si>
  <si>
    <t>95% AFUE Furnace</t>
  </si>
  <si>
    <t>Duct Sealing Low Income Gas Heat w/ AC SF</t>
  </si>
  <si>
    <t>Duct Sealing Low Income Gas Heat SF</t>
  </si>
  <si>
    <t>Added savings calculations for mobile and unknown housing types with new household factors, but Plan measures only apply to SF and MF</t>
  </si>
  <si>
    <t>Programmable Thermostat - Gas Heat Low</t>
  </si>
  <si>
    <t>Boiler 90% AFUE</t>
  </si>
  <si>
    <t>Crawl Space Insulation - Gas Heat w/ AC</t>
  </si>
  <si>
    <t>- Updated measure title and renamed TRM section code in Measure Level Adjustments Tab
- Updated measure life to 20 years
- Savings calcs currently uses non-TRM algorithm</t>
  </si>
  <si>
    <t>Rim Joist Insulation - Gas Heat w/ AC</t>
  </si>
  <si>
    <t>Updated measure title</t>
  </si>
  <si>
    <t>R-11 Wall Insulation - Gas Heat w/ AC</t>
  </si>
  <si>
    <t>Air Sealing - Gas Heat w/ AC</t>
  </si>
  <si>
    <t>Faucet Aerator - Gas DHW</t>
  </si>
  <si>
    <t>95% AFUE Low Income</t>
  </si>
  <si>
    <t>Programmable Thermostat - Gas Heat</t>
  </si>
  <si>
    <t>2021 Persistence Y4</t>
  </si>
  <si>
    <t>2021 Persistence Y3</t>
  </si>
  <si>
    <t>2021 Persistence Y2</t>
  </si>
  <si>
    <t>2021 Persistence Y1</t>
  </si>
  <si>
    <t>2020 Persistence Y4</t>
  </si>
  <si>
    <t>2020 Persistence Y3</t>
  </si>
  <si>
    <t>2020 Persistence Y2</t>
  </si>
  <si>
    <t>2020 Persistence Y1</t>
  </si>
  <si>
    <t>2019 Persistence Y4</t>
  </si>
  <si>
    <t>2019 Persistence Y3</t>
  </si>
  <si>
    <t>2019 Persistence Y2</t>
  </si>
  <si>
    <t>2019 Persistence Y1</t>
  </si>
  <si>
    <t>2018 Persistence Y4</t>
  </si>
  <si>
    <t>2018 Persistence Y3</t>
  </si>
  <si>
    <t>2018 Persistence Y2</t>
  </si>
  <si>
    <t>2018 Persistence Y1</t>
  </si>
  <si>
    <t>2021 1st Year Savings</t>
  </si>
  <si>
    <t>2020 1st Year Savings</t>
  </si>
  <si>
    <t>2019 1st Year Savings</t>
  </si>
  <si>
    <t>2018 1st Year Savings</t>
  </si>
  <si>
    <t>per foot of pipe insulation Low Income Gas water heat SF</t>
  </si>
  <si>
    <t>Ceiling Insulation (R-5 to R-38) Low Income Gas Heat w/AC MF 1</t>
  </si>
  <si>
    <t>Ceiling Insulation (R-11 to R-38) Low Income Gas Heat w/AC MF 1</t>
  </si>
  <si>
    <t>Air Sealing Low Income Gas Heat w/AC MF</t>
  </si>
  <si>
    <t>Single Family In-Unit Smart T-Stat Low Income Gas Heat w/ AC (Other electric Utility) SF</t>
  </si>
  <si>
    <t>Single Family In-Unit Smart T-Stat Low Income Gas Heat w/ AC SF</t>
  </si>
  <si>
    <t>95% AFUE SF</t>
  </si>
  <si>
    <t>Programmable Thermostat - Gas Heat SF</t>
  </si>
  <si>
    <t>Boiler 90% AFUE SF</t>
  </si>
  <si>
    <t>Crawl Space Insulation - Gas Heat w/ AC SF</t>
  </si>
  <si>
    <t>Rim Joist Insulation - Gas Heat w/ AC SF</t>
  </si>
  <si>
    <t>R-11 Wall Insulation - Gas Heat w/ AC SF</t>
  </si>
  <si>
    <t>Air Sealing - Gas Heat w/ AC SF</t>
  </si>
  <si>
    <t>Faucet Aerator - Gas DHW SF</t>
  </si>
  <si>
    <t>Showerhead 1.75 gpm - Gas DHW SF</t>
  </si>
  <si>
    <t xml:space="preserve"> HVAC Smart Thermostat - Gas Heat w/ AC</t>
  </si>
  <si>
    <t>Direct Distribution Efficient Products</t>
  </si>
  <si>
    <t>ISR update</t>
  </si>
  <si>
    <t>per foot of pipe insulation Market Rate Gas water heat Market Rate</t>
  </si>
  <si>
    <t xml:space="preserve"> Multifamily In-Unit Programmable Thermostat - Gas Heat</t>
  </si>
  <si>
    <t xml:space="preserve"> Multifamily In-Unit Faucet Aerator - Gas DHW</t>
  </si>
  <si>
    <t xml:space="preserve"> Multifamily In-Unit Showerhead 1.75 gpm - Gas DHW</t>
  </si>
  <si>
    <t>Smart Thermostat - Gas Heat</t>
  </si>
  <si>
    <t>Single Family In-Unit Programmable T-Stat Market Rate Gas Heat w/ AC Market Rate</t>
  </si>
  <si>
    <t>(bc)</t>
  </si>
  <si>
    <t>(bb)</t>
  </si>
  <si>
    <t>(ba)=(aw+ax+ay+az)</t>
  </si>
  <si>
    <t>(az)=(au) [if (c)=1]; (az)=(w) [if (c)=0]</t>
  </si>
  <si>
    <t>(ay)=(ao) [if (c)=1]; (ay)=(v) [if (c)=0]</t>
  </si>
  <si>
    <t>(ax)=(ai) [if (c)=1]; (ax)=(u) [if (c)=0]</t>
  </si>
  <si>
    <t>(aw)=(ac) [if (c)=1]; (aw)=(t) [if (c)=0]</t>
  </si>
  <si>
    <t>(av)=(au-w)</t>
  </si>
  <si>
    <t>(au)=(i x as x s)</t>
  </si>
  <si>
    <t>(at)</t>
  </si>
  <si>
    <t>(as)</t>
  </si>
  <si>
    <t>(ar)</t>
  </si>
  <si>
    <t>(aq)</t>
  </si>
  <si>
    <t>(ap)=(ao-v)</t>
  </si>
  <si>
    <t>(ao)=(h x am x r)</t>
  </si>
  <si>
    <t>(an)</t>
  </si>
  <si>
    <t>(am)</t>
  </si>
  <si>
    <t>(al)</t>
  </si>
  <si>
    <t>(ak)</t>
  </si>
  <si>
    <t>(aj)=(ai-u)</t>
  </si>
  <si>
    <t>(ai)=(g x ag x q)</t>
  </si>
  <si>
    <t>(ah)</t>
  </si>
  <si>
    <t>(ag)</t>
  </si>
  <si>
    <t>(af)</t>
  </si>
  <si>
    <t>(ae)</t>
  </si>
  <si>
    <t>(ad)=(ac-t)</t>
  </si>
  <si>
    <t>(ac)=(f x aa x p)</t>
  </si>
  <si>
    <t>(ab)</t>
  </si>
  <si>
    <t>(aa)</t>
  </si>
  <si>
    <t>(z)</t>
  </si>
  <si>
    <t>(y)</t>
  </si>
  <si>
    <t>(x)=(t+u+v+w)</t>
  </si>
  <si>
    <t>(w)=(i x o x s)</t>
  </si>
  <si>
    <t>(v)=(h x n x r)</t>
  </si>
  <si>
    <t>(u)=(g x m x q)</t>
  </si>
  <si>
    <t>(t)=(f x l x p)</t>
  </si>
  <si>
    <t>(s)</t>
  </si>
  <si>
    <t>(r)</t>
  </si>
  <si>
    <t>(p)</t>
  </si>
  <si>
    <t>(l)</t>
  </si>
  <si>
    <t>(h)</t>
  </si>
  <si>
    <t>(d)</t>
  </si>
  <si>
    <t>a</t>
  </si>
  <si>
    <t>code</t>
  </si>
  <si>
    <t>Key IL-TRM Input Assumptions</t>
  </si>
  <si>
    <t>Key Custom Input Assumptions (if none, specify NA)</t>
  </si>
  <si>
    <t>Plan Period Final Savings Goal (Therms)</t>
  </si>
  <si>
    <t>2021 Final Savings Goal (Therms)</t>
  </si>
  <si>
    <t>2020 Final Savings Goal (Therms)</t>
  </si>
  <si>
    <t>2019 Final Savings Goal (Therms)</t>
  </si>
  <si>
    <t>2018 Final Savings Goal (Therms)</t>
  </si>
  <si>
    <t>2021 IL-TRM Adjustment</t>
  </si>
  <si>
    <t>2021 Adjusted Goal</t>
  </si>
  <si>
    <t>Gross Unit Savings Adjustment Explanation</t>
  </si>
  <si>
    <t>2021 Gross Unit Savings (Therms)</t>
  </si>
  <si>
    <t>Reference Document Explaining Gross Unit Savings Calculation Details</t>
  </si>
  <si>
    <t>IL-TRM Measure Code from the 2021 IL-TRM or errata applicable to 2021</t>
  </si>
  <si>
    <t>2020 IL-TRM Adjustment</t>
  </si>
  <si>
    <t>2020 Adjusted Goal</t>
  </si>
  <si>
    <t>2020 Gross Unit Savings (Therms)</t>
  </si>
  <si>
    <t>IL-TRM Measure Code from the 2020 IL-TRM or errata applicable to 2020</t>
  </si>
  <si>
    <t>2019 IL-TRM Adjustment</t>
  </si>
  <si>
    <t>2019 Adjusted Goal</t>
  </si>
  <si>
    <t>2019 Gross Unit Savings (Therms)</t>
  </si>
  <si>
    <t>IL-TRM Measure Code from the 2019 IL-TRM or errata applicable to 2019</t>
  </si>
  <si>
    <t>2018 IL-TRM Adjustment</t>
  </si>
  <si>
    <t>2018 Adjusted Goal</t>
  </si>
  <si>
    <t>2018 Gross Unit Savings (Therms)</t>
  </si>
  <si>
    <t>IL-TRM Measure Code from IL-TRMv6.0 or errata applicable to 2018</t>
  </si>
  <si>
    <t>Total Plan Period Goal</t>
  </si>
  <si>
    <t>2021 Plan Goal</t>
  </si>
  <si>
    <t>2020 Plan Goal</t>
  </si>
  <si>
    <t>2019 Plan Goal</t>
  </si>
  <si>
    <t>2018 Plan Goal</t>
  </si>
  <si>
    <t>2021 Plan NTG (Fixed)</t>
  </si>
  <si>
    <t>2020 Plan NTG (Fixed)</t>
  </si>
  <si>
    <t>2019 Plan NTG (Fixed)</t>
  </si>
  <si>
    <t>2018 Plan NTG (Fixed)</t>
  </si>
  <si>
    <t>2021 Plan Gross Unit Savings</t>
  </si>
  <si>
    <t>2020 Plan Gross Unit Savings</t>
  </si>
  <si>
    <t>2019 Plan Gross Unit Savings</t>
  </si>
  <si>
    <t>2018 Plan Gross Unit Savings</t>
  </si>
  <si>
    <t>IL-TRM Measure Code from IL-TRMv6.0</t>
  </si>
  <si>
    <t>2021 Plan Number of Units (Fixed)</t>
  </si>
  <si>
    <t>2020 Plan Number of Units (Fixed)</t>
  </si>
  <si>
    <t>2019 Plan Number of Units (Fixed)</t>
  </si>
  <si>
    <t>2018 Plan Number of Units (Fixed)</t>
  </si>
  <si>
    <t>Unit of Participation</t>
  </si>
  <si>
    <t>IL-TRM Section / Custom</t>
  </si>
  <si>
    <t xml:space="preserve">IL-TRM Adjustable?
(1 if yes; 0 if no) </t>
  </si>
  <si>
    <t>Measure</t>
  </si>
  <si>
    <t>Derived from the IL-TRM that, if changed in the IL-TRM in the future, would therefore necessitate a savings goal adjustment, unless consensus is reached at SAG that the extenuating circumstance warrants no adjustment.</t>
  </si>
  <si>
    <r>
      <t xml:space="preserve">Not derived from values in the IL-TRM, and therefore will not necessitate a change in savings goals if the IL-TRM is updated. Note: The Key Custom Input Assumptions specified in column (bb) should remain </t>
    </r>
    <r>
      <rPr>
        <i/>
        <u/>
        <sz val="8"/>
        <color theme="1"/>
        <rFont val="Arial"/>
        <family val="2"/>
      </rPr>
      <t>fixed</t>
    </r>
    <r>
      <rPr>
        <i/>
        <sz val="8"/>
        <color theme="1"/>
        <rFont val="Arial"/>
        <family val="2"/>
      </rPr>
      <t xml:space="preserve"> over the Plan period when calculating the Gross Unit Savings for the Measure for the applicable Program Years set forth in columns (aa), (ag), (am), and (as), unless consensus is reached at SAG that the extenuating circumstance warrants an adjustment.</t>
    </r>
  </si>
  <si>
    <t>Energy Savings Adjustment to Plan Goal (Therms)</t>
  </si>
  <si>
    <t>Adjusted Energy Savings Goal (Therms)</t>
  </si>
  <si>
    <t>2021 Gross Unit Savings, Effective January 1, 2021 - December 31, 2021</t>
  </si>
  <si>
    <t>2020 Gross Unit Savings, Effective January 1, 2020 - December 31, 2020</t>
  </si>
  <si>
    <t>2019 Gross Unit Savings, Effective January 1, 2019 - December 31, 2019</t>
  </si>
  <si>
    <t>2018 Gross Unit Savings, Effective January 1, 2018 - December 31, 2018</t>
  </si>
  <si>
    <t>Plan Energy Savings Goals (Therms)</t>
  </si>
  <si>
    <t>Plan Net-to-Gross Values (Fixed Parameters for Calculating Adjustable Savings Goals)</t>
  </si>
  <si>
    <t>Plan Gross Unit Savings (Therms)</t>
  </si>
  <si>
    <t>Plan Number of Units (Fixed Parameters for Calculating Adjustable Savings Goals)</t>
  </si>
  <si>
    <t>Approved Energy Efficiency Plan Key Assumptions - Measure-Level Algorithm Inputs</t>
  </si>
  <si>
    <t>Final Adjusted Net Energy Savings Goals</t>
  </si>
  <si>
    <t>Plan Year 2021 Savings Goal Adjustment</t>
  </si>
  <si>
    <t>Plan Year 2020 Savings Goal Adjustment</t>
  </si>
  <si>
    <t>Plan Year 2019 Savings Goal Adjustment</t>
  </si>
  <si>
    <t>Plan Year 2018 Savings Goal Adjustment</t>
  </si>
  <si>
    <t>Approved Energy Efficiency Plan Key Assumptions</t>
  </si>
  <si>
    <t>Approved Energy Efficiency Plan Key Assumptions - Plan Participation</t>
  </si>
  <si>
    <r>
      <t xml:space="preserve">EEDR Adjustable Savings Goal Template - </t>
    </r>
    <r>
      <rPr>
        <i/>
        <sz val="14"/>
        <color theme="1"/>
        <rFont val="Arial"/>
        <family val="2"/>
      </rPr>
      <t>Measure-Level Adjustments Tab</t>
    </r>
  </si>
  <si>
    <t>5.3.11</t>
  </si>
  <si>
    <t>RS-HVC-PROG-V04-180101</t>
  </si>
  <si>
    <t>5.3.16</t>
  </si>
  <si>
    <t>RS-HVC-ADTH-V02-180101</t>
  </si>
  <si>
    <t>5.4.5</t>
  </si>
  <si>
    <t>RS-HWE-LFSH-V05-180101</t>
  </si>
  <si>
    <t>5.4.4</t>
  </si>
  <si>
    <t>RS-HWE-LFFA-V06-180101</t>
  </si>
  <si>
    <t>5.4.1</t>
  </si>
  <si>
    <t>RS-HWE-PINS-V02-150601</t>
  </si>
  <si>
    <t>5.4.6</t>
  </si>
  <si>
    <t>RS-HWE-TMPS-V05-160601</t>
  </si>
  <si>
    <t>5.6.1</t>
  </si>
  <si>
    <t>RS-SHL-AIRS-V06-180101</t>
  </si>
  <si>
    <t>5.6.4</t>
  </si>
  <si>
    <t>RS-SHL-AINS-V07-180101</t>
  </si>
  <si>
    <t>5.6.6</t>
  </si>
  <si>
    <t>5.6.2</t>
  </si>
  <si>
    <t>RS-SHL-BINS-V08-180101</t>
  </si>
  <si>
    <t>5.3.6</t>
  </si>
  <si>
    <t>RS-HVC-GHEB-V06-180101</t>
  </si>
  <si>
    <t>5.3.4</t>
  </si>
  <si>
    <t>RS-HVC-DINS-V06-160601</t>
  </si>
  <si>
    <t>5.3.7</t>
  </si>
  <si>
    <t>RS-HVC-GHEF-V07-180101</t>
  </si>
  <si>
    <t>5.6.5</t>
  </si>
  <si>
    <t>4.2.6</t>
  </si>
  <si>
    <t>CI-FSE-ESDW-V03-180101</t>
  </si>
  <si>
    <t>4.2.11</t>
  </si>
  <si>
    <t>CI-FSE-SPRY-V04-180101</t>
  </si>
  <si>
    <t>4.4.11</t>
  </si>
  <si>
    <t>CI-HVC-FRNC-V07-180101</t>
  </si>
  <si>
    <t>4.4.4</t>
  </si>
  <si>
    <t>CI-HVC-BLRC-V03-150601</t>
  </si>
  <si>
    <t>4.4.12</t>
  </si>
  <si>
    <t>CI-HVC-IRHT-V01-120601</t>
  </si>
  <si>
    <t>4.4.5</t>
  </si>
  <si>
    <t>CI-HVC-CUHT-V01-120601</t>
  </si>
  <si>
    <t>4.3.4</t>
  </si>
  <si>
    <t>CI-HWE-PLCV-V01-130601</t>
  </si>
  <si>
    <t>4.2.15</t>
  </si>
  <si>
    <t>CI-FSE-IRUB-V02-180101</t>
  </si>
  <si>
    <t>4.2.14</t>
  </si>
  <si>
    <t>CI-FSE-IRBL-V02-180101</t>
  </si>
  <si>
    <t>4.2.12</t>
  </si>
  <si>
    <t>CI-FSE-IRCB-V02-180101</t>
  </si>
  <si>
    <t>4.2.13</t>
  </si>
  <si>
    <t>CI-FSE-IROV-V02-180101</t>
  </si>
  <si>
    <t>4.2.17</t>
  </si>
  <si>
    <t>CI-FSE-PCOK-V02-180101</t>
  </si>
  <si>
    <t>4.2.18</t>
  </si>
  <si>
    <t>CI-FSE-RKOV-VO2-180101</t>
  </si>
  <si>
    <t>4.3.6</t>
  </si>
  <si>
    <t>CI-HWE-OZLD-VO1-140601</t>
  </si>
  <si>
    <t>4.2.16</t>
  </si>
  <si>
    <t>CI-FSE-VENT-V03-160601</t>
  </si>
  <si>
    <t>4.4.27</t>
  </si>
  <si>
    <t>CI-HVC-ERVE-V02-160601</t>
  </si>
  <si>
    <t>4.4.18</t>
  </si>
  <si>
    <t>CI-HVC-PROG-V02-150601</t>
  </si>
  <si>
    <t>4.3.7</t>
  </si>
  <si>
    <t>CI-HWE-MDHW-V02-160601</t>
  </si>
  <si>
    <t>4.4.19</t>
  </si>
  <si>
    <t>CI-HVC-DCV-V04-180101</t>
  </si>
  <si>
    <t>4.3.3</t>
  </si>
  <si>
    <t>CI-HWE-LFSH-V04-180101</t>
  </si>
  <si>
    <t>4.4.34</t>
  </si>
  <si>
    <t>CI-HVC-DSFN-V02-180101</t>
  </si>
  <si>
    <t>4.4.16</t>
  </si>
  <si>
    <t>CI-HVC-STRE-V05-180101</t>
  </si>
  <si>
    <t>4.3.2</t>
  </si>
  <si>
    <t>CI-HWE-LFFA-V07-180101</t>
  </si>
  <si>
    <t>4.4.14</t>
  </si>
  <si>
    <t>CI-HVC-PINS-V04-160601</t>
  </si>
  <si>
    <t>4.4.33</t>
  </si>
  <si>
    <t>CI-MSC-AIRC-V01-160601</t>
  </si>
  <si>
    <t>4.4.37</t>
  </si>
  <si>
    <t>4.8.4</t>
  </si>
  <si>
    <t>CI-MSC-MODD-V01-160601</t>
  </si>
  <si>
    <t>4.4.3</t>
  </si>
  <si>
    <t>CI-HVC-PBTU-V05-160601</t>
  </si>
  <si>
    <t>4.4.10</t>
  </si>
  <si>
    <t>CI-HVC-BOIL-V05-150601</t>
  </si>
  <si>
    <t>4.3.5</t>
  </si>
  <si>
    <t>CI-HWE-TKWH-V03-160601</t>
  </si>
  <si>
    <t>4.3.1</t>
  </si>
  <si>
    <t>CI-HWE-STWH-V03-180101</t>
  </si>
  <si>
    <t>4.2.3</t>
  </si>
  <si>
    <t>CI-FSE-STMC-V04-160601</t>
  </si>
  <si>
    <t>4.2.8</t>
  </si>
  <si>
    <t>CI-FSE-ESGR-V02-160601</t>
  </si>
  <si>
    <t>4.2.7</t>
  </si>
  <si>
    <t>CI-FSE-ESFR-V01-120601</t>
  </si>
  <si>
    <t>4.2.1</t>
  </si>
  <si>
    <t>CI-FSE-CBOV-V02-160601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</si>
</sst>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_(* #,##0_);_(* \(#,##0\);_(* &quot;-&quot;??_);_(@_)"/>
    <numFmt numFmtId="165" formatCode="#,##0.0"/>
    <numFmt numFmtId="166" formatCode="0.0"/>
  </numFmts>
  <fonts count="28" x14ac:knownFonts="1">
    <font>
      <sz val="11"/>
      <color theme="1"/>
      <name val="Calibri"/>
      <family val="2"/>
      <scheme val="minor"/>
    </font>
    <font>
      <sz val="11"/>
      <color theme="1"/>
      <name val="Calibri"/>
      <family val="2"/>
      <scheme val="minor"/>
    </font>
    <font>
      <b/>
      <sz val="11"/>
      <color theme="1"/>
      <name val="Calibri"/>
      <family val="2"/>
      <scheme val="minor"/>
    </font>
    <font>
      <sz val="11"/>
      <color theme="1"/>
      <name val="Arial"/>
      <family val="2"/>
    </font>
    <font>
      <b/>
      <sz val="14"/>
      <color theme="1"/>
      <name val="Arial"/>
      <family val="2"/>
    </font>
    <font>
      <sz val="12"/>
      <color theme="1"/>
      <name val="Arial"/>
      <family val="2"/>
    </font>
    <font>
      <sz val="14"/>
      <color theme="1"/>
      <name val="Calibri"/>
      <family val="2"/>
      <scheme val="minor"/>
    </font>
    <font>
      <sz val="8"/>
      <color theme="1"/>
      <name val="Calibri"/>
      <family val="2"/>
      <scheme val="minor"/>
    </font>
    <font>
      <b/>
      <sz val="12"/>
      <color theme="1"/>
      <name val="Arial"/>
      <family val="2"/>
    </font>
    <font>
      <b/>
      <sz val="14"/>
      <color theme="1"/>
      <name val="Calibri"/>
      <family val="2"/>
      <scheme val="minor"/>
    </font>
    <font>
      <sz val="8"/>
      <color theme="1"/>
      <name val="Arial"/>
      <family val="2"/>
    </font>
    <font>
      <sz val="13"/>
      <color theme="1"/>
      <name val="Arial"/>
      <family val="2"/>
    </font>
    <font>
      <i/>
      <sz val="12"/>
      <color theme="1"/>
      <name val="Arial"/>
      <family val="2"/>
    </font>
    <font>
      <b/>
      <i/>
      <sz val="12"/>
      <color theme="1"/>
      <name val="Arial"/>
      <family val="2"/>
    </font>
    <font>
      <b/>
      <sz val="16"/>
      <color theme="1"/>
      <name val="Arial"/>
      <family val="2"/>
    </font>
    <font>
      <b/>
      <sz val="13"/>
      <color theme="1"/>
      <name val="Arial"/>
      <family val="2"/>
    </font>
    <font>
      <sz val="14"/>
      <color theme="1"/>
      <name val="Arial"/>
      <family val="2"/>
    </font>
    <font>
      <i/>
      <sz val="14"/>
      <color theme="1"/>
      <name val="Arial"/>
      <family val="2"/>
    </font>
    <font>
      <b/>
      <sz val="9"/>
      <color indexed="81"/>
      <name val="Tahoma"/>
      <family val="2"/>
    </font>
    <font>
      <sz val="9"/>
      <color indexed="81"/>
      <name val="Tahoma"/>
      <family val="2"/>
    </font>
    <font>
      <b/>
      <sz val="18"/>
      <color theme="1"/>
      <name val="Arial"/>
      <family val="2"/>
    </font>
    <font>
      <sz val="10"/>
      <color theme="1"/>
      <name val="Arial"/>
      <family val="2"/>
    </font>
    <font>
      <b/>
      <i/>
      <sz val="12"/>
      <name val="Arial"/>
      <family val="2"/>
    </font>
    <font>
      <i/>
      <sz val="8"/>
      <color theme="1"/>
      <name val="Arial"/>
      <family val="2"/>
    </font>
    <font>
      <i/>
      <u/>
      <sz val="8"/>
      <color theme="1"/>
      <name val="Arial"/>
      <family val="2"/>
    </font>
    <font>
      <b/>
      <sz val="20"/>
      <color theme="1"/>
      <name val="Arial"/>
      <family val="2"/>
    </font>
    <font>
      <u/>
      <sz val="9"/>
      <color indexed="81"/>
      <name val="Tahoma"/>
      <family val="2"/>
    </font>
    <font>
      <b/>
      <u/>
      <sz val="9"/>
      <color indexed="81"/>
      <name val="Tahoma"/>
      <family val="2"/>
    </font>
  </fonts>
  <fills count="13">
    <fill>
      <patternFill patternType="none"/>
    </fill>
    <fill>
      <patternFill patternType="gray125"/>
    </fill>
    <fill>
      <patternFill patternType="solid">
        <fgColor theme="3" tint="0.79998168889431442"/>
        <bgColor indexed="64"/>
      </patternFill>
    </fill>
    <fill>
      <patternFill patternType="lightDown">
        <bgColor auto="1"/>
      </patternFill>
    </fill>
    <fill>
      <patternFill patternType="solid">
        <fgColor theme="6" tint="0.59999389629810485"/>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6" tint="0.39997558519241921"/>
        <bgColor indexed="64"/>
      </patternFill>
    </fill>
    <fill>
      <patternFill patternType="solid">
        <fgColor rgb="FFCFFEFF"/>
        <bgColor indexed="64"/>
      </patternFill>
    </fill>
    <fill>
      <patternFill patternType="lightDown">
        <fgColor auto="1"/>
        <bgColor auto="1"/>
      </patternFill>
    </fill>
    <fill>
      <patternFill patternType="solid">
        <fgColor theme="2" tint="-9.9978637043366805E-2"/>
        <bgColor indexed="64"/>
      </patternFill>
    </fill>
  </fills>
  <borders count="21">
    <border>
      <left/>
      <right/>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dashed">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left style="dashed">
        <color indexed="64"/>
      </left>
      <right/>
      <top/>
      <bottom/>
      <diagonal/>
    </border>
    <border>
      <left style="thin">
        <color indexed="64"/>
      </left>
      <right/>
      <top/>
      <bottom/>
      <diagonal/>
    </border>
    <border>
      <left/>
      <right style="thin">
        <color indexed="64"/>
      </right>
      <top/>
      <bottom style="thin">
        <color indexed="64"/>
      </bottom>
      <diagonal/>
    </border>
    <border>
      <left/>
      <right/>
      <top/>
      <bottom style="thin">
        <color indexed="64"/>
      </bottom>
      <diagonal/>
    </border>
    <border>
      <left/>
      <right style="thin">
        <color indexed="64"/>
      </right>
      <top style="thin">
        <color indexed="64"/>
      </top>
      <bottom/>
      <diagonal/>
    </border>
    <border>
      <left/>
      <right/>
      <top style="thin">
        <color indexed="64"/>
      </top>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176">
    <xf numFmtId="0" fontId="0" fillId="0" borderId="0" xfId="0"/>
    <xf numFmtId="0" fontId="0" fillId="0" borderId="0" xfId="0" applyAlignment="1">
      <alignment vertical="center"/>
    </xf>
    <xf numFmtId="0" fontId="3" fillId="0" borderId="0" xfId="0" applyFont="1"/>
    <xf numFmtId="3" fontId="4" fillId="2" borderId="1" xfId="0" applyNumberFormat="1" applyFont="1" applyFill="1" applyBorder="1" applyAlignment="1">
      <alignment horizontal="center" vertical="center"/>
    </xf>
    <xf numFmtId="3" fontId="4" fillId="3" borderId="1" xfId="0" applyNumberFormat="1" applyFont="1" applyFill="1" applyBorder="1" applyAlignment="1">
      <alignment vertical="center"/>
    </xf>
    <xf numFmtId="0" fontId="4" fillId="0" borderId="1" xfId="0" applyFont="1" applyBorder="1" applyAlignment="1">
      <alignment vertical="center"/>
    </xf>
    <xf numFmtId="3" fontId="0" fillId="0" borderId="0" xfId="0" applyNumberFormat="1" applyAlignment="1">
      <alignment vertical="center"/>
    </xf>
    <xf numFmtId="3" fontId="5" fillId="0" borderId="0" xfId="0" applyNumberFormat="1" applyFont="1" applyAlignment="1">
      <alignment vertical="center" wrapText="1"/>
    </xf>
    <xf numFmtId="0" fontId="6" fillId="0" borderId="2" xfId="0" applyFont="1" applyBorder="1" applyAlignment="1">
      <alignment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7" fillId="0" borderId="4" xfId="0" applyFont="1" applyBorder="1" applyAlignment="1">
      <alignment vertical="center"/>
    </xf>
    <xf numFmtId="0" fontId="0" fillId="0" borderId="4" xfId="0" applyBorder="1" applyAlignment="1">
      <alignment vertical="center"/>
    </xf>
    <xf numFmtId="0" fontId="0" fillId="0" borderId="4" xfId="0" applyBorder="1" applyAlignment="1">
      <alignment horizontal="center" vertical="center"/>
    </xf>
    <xf numFmtId="0" fontId="7" fillId="0" borderId="5" xfId="0" applyFont="1" applyBorder="1" applyAlignment="1">
      <alignment vertical="center"/>
    </xf>
    <xf numFmtId="0" fontId="4" fillId="0" borderId="4" xfId="0" applyFont="1" applyBorder="1" applyAlignment="1">
      <alignment vertical="center"/>
    </xf>
    <xf numFmtId="3" fontId="4" fillId="0" borderId="6" xfId="0" applyNumberFormat="1" applyFont="1" applyBorder="1" applyAlignment="1">
      <alignment vertical="center" wrapText="1"/>
    </xf>
    <xf numFmtId="3" fontId="4" fillId="0" borderId="6" xfId="0" applyNumberFormat="1" applyFont="1" applyBorder="1" applyAlignment="1">
      <alignment horizontal="center" vertical="center" wrapText="1"/>
    </xf>
    <xf numFmtId="0" fontId="7" fillId="0" borderId="7" xfId="0" applyFont="1" applyBorder="1" applyAlignment="1">
      <alignment vertical="center"/>
    </xf>
    <xf numFmtId="3" fontId="8" fillId="0" borderId="6" xfId="0" applyNumberFormat="1" applyFont="1" applyBorder="1" applyAlignment="1">
      <alignment vertical="center" wrapText="1"/>
    </xf>
    <xf numFmtId="3" fontId="8" fillId="0" borderId="6" xfId="0" applyNumberFormat="1" applyFont="1" applyBorder="1" applyAlignment="1">
      <alignment horizontal="center" vertical="center" wrapText="1"/>
    </xf>
    <xf numFmtId="0" fontId="7" fillId="0" borderId="6" xfId="0" applyFont="1" applyBorder="1" applyAlignment="1">
      <alignment vertical="center"/>
    </xf>
    <xf numFmtId="0" fontId="9" fillId="0" borderId="6" xfId="0" applyFont="1" applyBorder="1" applyAlignment="1">
      <alignment vertical="center"/>
    </xf>
    <xf numFmtId="0" fontId="2" fillId="0" borderId="6" xfId="0" applyFont="1" applyBorder="1" applyAlignment="1">
      <alignment horizontal="center" vertical="center"/>
    </xf>
    <xf numFmtId="0" fontId="5" fillId="0" borderId="0" xfId="0" applyFont="1" applyAlignment="1">
      <alignment vertical="center" wrapText="1"/>
    </xf>
    <xf numFmtId="0" fontId="10" fillId="0" borderId="7" xfId="0" applyFont="1" applyBorder="1" applyAlignment="1">
      <alignment vertical="center"/>
    </xf>
    <xf numFmtId="0" fontId="10" fillId="0" borderId="6" xfId="0" applyFont="1" applyBorder="1" applyAlignment="1">
      <alignment vertical="center"/>
    </xf>
    <xf numFmtId="0" fontId="0" fillId="0" borderId="6" xfId="0" applyBorder="1"/>
    <xf numFmtId="3" fontId="0" fillId="0" borderId="0" xfId="0" applyNumberFormat="1"/>
    <xf numFmtId="0" fontId="11" fillId="0" borderId="0" xfId="0" applyFont="1" applyAlignment="1">
      <alignment wrapText="1"/>
    </xf>
    <xf numFmtId="0" fontId="4" fillId="0" borderId="6" xfId="0" applyFont="1" applyBorder="1" applyAlignment="1">
      <alignment vertical="center" wrapText="1"/>
    </xf>
    <xf numFmtId="0" fontId="4" fillId="0" borderId="6" xfId="0" applyFont="1" applyBorder="1" applyAlignment="1">
      <alignment horizontal="center" vertical="center" wrapText="1"/>
    </xf>
    <xf numFmtId="0" fontId="4" fillId="0" borderId="8" xfId="0" applyFont="1" applyBorder="1" applyAlignment="1">
      <alignment horizontal="center" vertical="center" wrapText="1"/>
    </xf>
    <xf numFmtId="0" fontId="8" fillId="0" borderId="6" xfId="0" applyFont="1" applyBorder="1" applyAlignment="1">
      <alignment vertical="center" wrapText="1"/>
    </xf>
    <xf numFmtId="0" fontId="8" fillId="0" borderId="6" xfId="0" applyFont="1" applyBorder="1" applyAlignment="1">
      <alignment horizontal="center" vertical="center" wrapText="1"/>
    </xf>
    <xf numFmtId="0" fontId="12" fillId="0" borderId="0" xfId="0" applyFont="1" applyAlignment="1">
      <alignment horizontal="center" vertical="center" wrapText="1"/>
    </xf>
    <xf numFmtId="0" fontId="13" fillId="4" borderId="6" xfId="0" applyFont="1" applyFill="1" applyBorder="1" applyAlignment="1">
      <alignment horizontal="center" vertical="center" wrapText="1"/>
    </xf>
    <xf numFmtId="0" fontId="13" fillId="2" borderId="8" xfId="0" applyFont="1" applyFill="1" applyBorder="1" applyAlignment="1">
      <alignment horizontal="center" vertical="center" wrapText="1"/>
    </xf>
    <xf numFmtId="0" fontId="13" fillId="5" borderId="6" xfId="0" applyFont="1" applyFill="1" applyBorder="1" applyAlignment="1">
      <alignment horizontal="center" vertical="center" wrapText="1"/>
    </xf>
    <xf numFmtId="0" fontId="13" fillId="2" borderId="6" xfId="0" applyFont="1" applyFill="1" applyBorder="1" applyAlignment="1">
      <alignment horizontal="center" vertical="center" wrapText="1"/>
    </xf>
    <xf numFmtId="0" fontId="13" fillId="6" borderId="6" xfId="0" applyFont="1" applyFill="1" applyBorder="1" applyAlignment="1">
      <alignment horizontal="center" vertical="center" wrapText="1"/>
    </xf>
    <xf numFmtId="0" fontId="13" fillId="7" borderId="7" xfId="0" applyFont="1" applyFill="1" applyBorder="1" applyAlignment="1">
      <alignment horizontal="center" vertical="center" wrapText="1"/>
    </xf>
    <xf numFmtId="0" fontId="13" fillId="7" borderId="6" xfId="0" applyFont="1" applyFill="1" applyBorder="1" applyAlignment="1">
      <alignment horizontal="center" vertical="center" wrapText="1"/>
    </xf>
    <xf numFmtId="0" fontId="13" fillId="8" borderId="6" xfId="0" applyFont="1" applyFill="1" applyBorder="1" applyAlignment="1">
      <alignment horizontal="center" vertical="center" wrapText="1"/>
    </xf>
    <xf numFmtId="0" fontId="13" fillId="0" borderId="7" xfId="0" applyFont="1" applyBorder="1" applyAlignment="1">
      <alignment horizontal="center" vertical="center" wrapText="1"/>
    </xf>
    <xf numFmtId="0" fontId="5" fillId="0" borderId="0" xfId="0" applyFont="1" applyAlignment="1">
      <alignment horizontal="center" vertical="center" wrapText="1"/>
    </xf>
    <xf numFmtId="0" fontId="8" fillId="4" borderId="6" xfId="0" applyFont="1" applyFill="1" applyBorder="1" applyAlignment="1">
      <alignment horizontal="center" vertical="center" wrapText="1"/>
    </xf>
    <xf numFmtId="0" fontId="8" fillId="2" borderId="8" xfId="0" applyFont="1" applyFill="1" applyBorder="1" applyAlignment="1">
      <alignment horizontal="center" vertical="center" wrapText="1"/>
    </xf>
    <xf numFmtId="0" fontId="8" fillId="5" borderId="6"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6" borderId="6" xfId="0" applyFont="1" applyFill="1" applyBorder="1" applyAlignment="1">
      <alignment horizontal="center" vertical="center" wrapText="1"/>
    </xf>
    <xf numFmtId="0" fontId="8" fillId="7" borderId="7" xfId="0" applyFont="1" applyFill="1" applyBorder="1" applyAlignment="1">
      <alignment horizontal="center" vertical="center" wrapText="1"/>
    </xf>
    <xf numFmtId="0" fontId="8" fillId="7" borderId="6" xfId="0" applyFont="1" applyFill="1" applyBorder="1" applyAlignment="1">
      <alignment horizontal="center" vertical="center" wrapText="1"/>
    </xf>
    <xf numFmtId="0" fontId="8" fillId="8" borderId="6" xfId="0" applyFont="1" applyFill="1" applyBorder="1" applyAlignment="1">
      <alignment horizontal="center" vertical="center" wrapText="1"/>
    </xf>
    <xf numFmtId="0" fontId="14" fillId="0" borderId="7" xfId="0" applyFont="1" applyBorder="1" applyAlignment="1">
      <alignment horizontal="center" vertical="center" wrapText="1"/>
    </xf>
    <xf numFmtId="0" fontId="8" fillId="0" borderId="9" xfId="0" applyFont="1" applyBorder="1" applyAlignment="1">
      <alignment horizontal="center" vertical="center" wrapText="1"/>
    </xf>
    <xf numFmtId="0" fontId="15" fillId="0" borderId="5" xfId="0" applyFont="1" applyBorder="1" applyAlignment="1">
      <alignment wrapText="1"/>
    </xf>
    <xf numFmtId="0" fontId="5" fillId="0" borderId="0" xfId="0" applyFont="1" applyAlignment="1">
      <alignment wrapText="1"/>
    </xf>
    <xf numFmtId="0" fontId="5" fillId="10" borderId="0" xfId="0" applyFont="1" applyFill="1"/>
    <xf numFmtId="0" fontId="5" fillId="0" borderId="0" xfId="0" applyFont="1"/>
    <xf numFmtId="14" fontId="12" fillId="10" borderId="0" xfId="0" applyNumberFormat="1" applyFont="1" applyFill="1"/>
    <xf numFmtId="0" fontId="16" fillId="0" borderId="0" xfId="0" applyFont="1"/>
    <xf numFmtId="164" fontId="0" fillId="0" borderId="0" xfId="0" applyNumberFormat="1"/>
    <xf numFmtId="0" fontId="5" fillId="3" borderId="11" xfId="0" applyFont="1" applyFill="1" applyBorder="1"/>
    <xf numFmtId="0" fontId="5" fillId="3" borderId="12" xfId="0" applyFont="1" applyFill="1" applyBorder="1"/>
    <xf numFmtId="3" fontId="20" fillId="4" borderId="1" xfId="0" applyNumberFormat="1" applyFont="1" applyFill="1" applyBorder="1" applyAlignment="1">
      <alignment horizontal="center"/>
    </xf>
    <xf numFmtId="3" fontId="14" fillId="5" borderId="1" xfId="0" applyNumberFormat="1" applyFont="1" applyFill="1" applyBorder="1" applyAlignment="1">
      <alignment horizontal="center"/>
    </xf>
    <xf numFmtId="3" fontId="14" fillId="6" borderId="1" xfId="0" applyNumberFormat="1" applyFont="1" applyFill="1" applyBorder="1" applyAlignment="1">
      <alignment horizontal="center"/>
    </xf>
    <xf numFmtId="3" fontId="14" fillId="7" borderId="1" xfId="0" applyNumberFormat="1" applyFont="1" applyFill="1" applyBorder="1" applyAlignment="1">
      <alignment horizontal="center"/>
    </xf>
    <xf numFmtId="3" fontId="14" fillId="8" borderId="1" xfId="0" applyNumberFormat="1" applyFont="1" applyFill="1" applyBorder="1" applyAlignment="1">
      <alignment horizontal="center"/>
    </xf>
    <xf numFmtId="3" fontId="5" fillId="0" borderId="1" xfId="0" applyNumberFormat="1" applyFont="1" applyBorder="1"/>
    <xf numFmtId="0" fontId="5" fillId="3" borderId="13" xfId="0" applyFont="1" applyFill="1" applyBorder="1"/>
    <xf numFmtId="0" fontId="5" fillId="3" borderId="14" xfId="0" applyFont="1" applyFill="1" applyBorder="1"/>
    <xf numFmtId="3" fontId="14" fillId="2" borderId="1" xfId="0" applyNumberFormat="1" applyFont="1" applyFill="1" applyBorder="1" applyAlignment="1">
      <alignment horizontal="center"/>
    </xf>
    <xf numFmtId="3" fontId="16" fillId="2" borderId="1" xfId="0" applyNumberFormat="1" applyFont="1" applyFill="1" applyBorder="1" applyAlignment="1">
      <alignment horizontal="center"/>
    </xf>
    <xf numFmtId="0" fontId="5" fillId="11" borderId="13" xfId="0" applyFont="1" applyFill="1" applyBorder="1"/>
    <xf numFmtId="0" fontId="5" fillId="11" borderId="14" xfId="0" applyFont="1" applyFill="1" applyBorder="1"/>
    <xf numFmtId="0" fontId="5" fillId="11" borderId="12" xfId="0" applyFont="1" applyFill="1" applyBorder="1" applyAlignment="1">
      <alignment horizontal="center"/>
    </xf>
    <xf numFmtId="0" fontId="6" fillId="0" borderId="1" xfId="0" applyFont="1" applyBorder="1"/>
    <xf numFmtId="0" fontId="4" fillId="0" borderId="1" xfId="0" applyFont="1" applyBorder="1"/>
    <xf numFmtId="0" fontId="5" fillId="0" borderId="7" xfId="0" applyFont="1" applyBorder="1"/>
    <xf numFmtId="0" fontId="5" fillId="0" borderId="6" xfId="0" applyFont="1" applyBorder="1" applyAlignment="1">
      <alignment wrapText="1"/>
    </xf>
    <xf numFmtId="3" fontId="16" fillId="0" borderId="7" xfId="0" applyNumberFormat="1" applyFont="1" applyBorder="1" applyAlignment="1">
      <alignment horizontal="center" wrapText="1"/>
    </xf>
    <xf numFmtId="3" fontId="16" fillId="0" borderId="6" xfId="0" applyNumberFormat="1" applyFont="1" applyBorder="1" applyAlignment="1">
      <alignment horizontal="center" wrapText="1"/>
    </xf>
    <xf numFmtId="3" fontId="5" fillId="0" borderId="6" xfId="0" applyNumberFormat="1" applyFont="1" applyBorder="1" applyAlignment="1">
      <alignment wrapText="1"/>
    </xf>
    <xf numFmtId="3" fontId="5" fillId="0" borderId="6" xfId="0" applyNumberFormat="1" applyFont="1" applyBorder="1" applyAlignment="1">
      <alignment horizontal="center" wrapText="1"/>
    </xf>
    <xf numFmtId="0" fontId="10" fillId="0" borderId="6" xfId="0" applyFont="1" applyBorder="1" applyAlignment="1">
      <alignment wrapText="1"/>
    </xf>
    <xf numFmtId="165" fontId="5" fillId="0" borderId="6" xfId="0" applyNumberFormat="1" applyFont="1" applyBorder="1" applyAlignment="1">
      <alignment wrapText="1"/>
    </xf>
    <xf numFmtId="0" fontId="21" fillId="0" borderId="6" xfId="0" applyFont="1" applyBorder="1" applyAlignment="1">
      <alignment wrapText="1"/>
    </xf>
    <xf numFmtId="166" fontId="5" fillId="0" borderId="6" xfId="0" applyNumberFormat="1" applyFont="1" applyBorder="1" applyAlignment="1">
      <alignment wrapText="1"/>
    </xf>
    <xf numFmtId="9" fontId="5" fillId="0" borderId="6" xfId="2" applyFont="1" applyBorder="1" applyAlignment="1">
      <alignment horizontal="center" wrapText="1"/>
    </xf>
    <xf numFmtId="2" fontId="5" fillId="0" borderId="6" xfId="0" applyNumberFormat="1" applyFont="1" applyBorder="1" applyAlignment="1">
      <alignment horizontal="center" wrapText="1"/>
    </xf>
    <xf numFmtId="0" fontId="5" fillId="0" borderId="6" xfId="0" applyFont="1" applyBorder="1" applyAlignment="1">
      <alignment horizontal="center" wrapText="1"/>
    </xf>
    <xf numFmtId="164" fontId="5" fillId="0" borderId="6" xfId="1" applyNumberFormat="1" applyFont="1" applyBorder="1" applyAlignment="1">
      <alignment horizontal="center" wrapText="1"/>
    </xf>
    <xf numFmtId="0" fontId="21" fillId="0" borderId="0" xfId="0" applyFont="1"/>
    <xf numFmtId="0" fontId="5" fillId="0" borderId="15" xfId="0" applyFont="1" applyBorder="1" applyAlignment="1">
      <alignment wrapText="1"/>
    </xf>
    <xf numFmtId="0" fontId="3" fillId="0" borderId="6" xfId="0" applyFont="1" applyBorder="1"/>
    <xf numFmtId="0" fontId="21" fillId="0" borderId="6" xfId="0" applyFont="1" applyBorder="1"/>
    <xf numFmtId="0" fontId="5" fillId="0" borderId="7" xfId="0" applyFont="1" applyBorder="1" applyAlignment="1">
      <alignment wrapText="1"/>
    </xf>
    <xf numFmtId="0" fontId="16" fillId="0" borderId="6" xfId="0" applyFont="1" applyBorder="1" applyAlignment="1">
      <alignment horizontal="center" wrapText="1"/>
    </xf>
    <xf numFmtId="0" fontId="13" fillId="0" borderId="0" xfId="0" applyFont="1" applyAlignment="1">
      <alignment horizontal="center" vertical="center" wrapText="1"/>
    </xf>
    <xf numFmtId="0" fontId="13" fillId="0" borderId="15" xfId="0" applyFont="1" applyBorder="1" applyAlignment="1">
      <alignment horizontal="center" vertical="center" wrapText="1"/>
    </xf>
    <xf numFmtId="0" fontId="22" fillId="2" borderId="7" xfId="0" applyFont="1" applyFill="1" applyBorder="1" applyAlignment="1">
      <alignment horizontal="center" vertical="center" wrapText="1"/>
    </xf>
    <xf numFmtId="0" fontId="22" fillId="12" borderId="6" xfId="0" applyFont="1" applyFill="1" applyBorder="1" applyAlignment="1">
      <alignment horizontal="center" vertical="center" wrapText="1"/>
    </xf>
    <xf numFmtId="0" fontId="22" fillId="4" borderId="7" xfId="0" applyFont="1" applyFill="1" applyBorder="1" applyAlignment="1">
      <alignment horizontal="center" vertical="center" wrapText="1"/>
    </xf>
    <xf numFmtId="0" fontId="22" fillId="5" borderId="6" xfId="0" applyFont="1" applyFill="1" applyBorder="1" applyAlignment="1">
      <alignment horizontal="center" vertical="center" wrapText="1"/>
    </xf>
    <xf numFmtId="0" fontId="22" fillId="6" borderId="6" xfId="0" applyFont="1" applyFill="1" applyBorder="1" applyAlignment="1">
      <alignment horizontal="center" vertical="center" wrapText="1"/>
    </xf>
    <xf numFmtId="0" fontId="13" fillId="12" borderId="6" xfId="0" applyFont="1" applyFill="1" applyBorder="1" applyAlignment="1">
      <alignment horizontal="center" vertical="center" wrapText="1"/>
    </xf>
    <xf numFmtId="0" fontId="13" fillId="0" borderId="6" xfId="0" applyFont="1" applyBorder="1" applyAlignment="1">
      <alignment horizontal="center" vertical="center" wrapText="1"/>
    </xf>
    <xf numFmtId="0" fontId="5" fillId="0" borderId="15" xfId="0" applyFont="1" applyBorder="1" applyAlignment="1">
      <alignment horizontal="center" vertical="center" wrapText="1"/>
    </xf>
    <xf numFmtId="0" fontId="14" fillId="2" borderId="7" xfId="0" applyFont="1" applyFill="1" applyBorder="1" applyAlignment="1">
      <alignment horizontal="center" vertical="center" wrapText="1"/>
    </xf>
    <xf numFmtId="0" fontId="14" fillId="12" borderId="6" xfId="0" applyFont="1" applyFill="1" applyBorder="1" applyAlignment="1">
      <alignment horizontal="center" vertical="center" wrapText="1"/>
    </xf>
    <xf numFmtId="0" fontId="4" fillId="4" borderId="7" xfId="0" applyFont="1" applyFill="1" applyBorder="1" applyAlignment="1">
      <alignment horizontal="center" vertical="center" wrapText="1"/>
    </xf>
    <xf numFmtId="0" fontId="4" fillId="5" borderId="6" xfId="0" applyFont="1" applyFill="1" applyBorder="1" applyAlignment="1">
      <alignment horizontal="center" vertical="center" wrapText="1"/>
    </xf>
    <xf numFmtId="0" fontId="4" fillId="6" borderId="6" xfId="0" applyFont="1" applyFill="1" applyBorder="1" applyAlignment="1">
      <alignment horizontal="center" vertical="center" wrapText="1"/>
    </xf>
    <xf numFmtId="0" fontId="4" fillId="7" borderId="6" xfId="0" applyFont="1" applyFill="1" applyBorder="1" applyAlignment="1">
      <alignment horizontal="center" vertical="center" wrapText="1"/>
    </xf>
    <xf numFmtId="0" fontId="4" fillId="8" borderId="6" xfId="0" applyFont="1" applyFill="1" applyBorder="1" applyAlignment="1">
      <alignment horizontal="center" vertical="center" wrapText="1"/>
    </xf>
    <xf numFmtId="0" fontId="5" fillId="5" borderId="6" xfId="0" applyFont="1" applyFill="1" applyBorder="1" applyAlignment="1">
      <alignment horizontal="center" vertical="center" wrapText="1"/>
    </xf>
    <xf numFmtId="0" fontId="5" fillId="6" borderId="6" xfId="0" applyFont="1" applyFill="1" applyBorder="1" applyAlignment="1">
      <alignment horizontal="center" vertical="center" wrapText="1"/>
    </xf>
    <xf numFmtId="0" fontId="5" fillId="7" borderId="6" xfId="0" applyFont="1" applyFill="1" applyBorder="1" applyAlignment="1">
      <alignment horizontal="center" vertical="center" wrapText="1"/>
    </xf>
    <xf numFmtId="0" fontId="5" fillId="8" borderId="6"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8" fillId="12" borderId="6" xfId="0" applyFont="1" applyFill="1" applyBorder="1" applyAlignment="1">
      <alignment horizontal="center" vertical="center" wrapText="1"/>
    </xf>
    <xf numFmtId="0" fontId="5" fillId="12" borderId="6" xfId="0" applyFont="1" applyFill="1" applyBorder="1" applyAlignment="1">
      <alignment horizontal="center" vertical="center" wrapText="1"/>
    </xf>
    <xf numFmtId="0" fontId="5" fillId="0" borderId="6" xfId="0" applyFont="1" applyBorder="1" applyAlignment="1">
      <alignment horizontal="center" vertical="center" wrapText="1"/>
    </xf>
    <xf numFmtId="0" fontId="14" fillId="0" borderId="6" xfId="0" applyFont="1" applyBorder="1" applyAlignment="1">
      <alignment horizontal="center" vertical="center" wrapText="1"/>
    </xf>
    <xf numFmtId="0" fontId="23" fillId="2" borderId="7" xfId="0" applyFont="1" applyFill="1" applyBorder="1" applyAlignment="1">
      <alignment horizontal="center" vertical="center" wrapText="1"/>
    </xf>
    <xf numFmtId="0" fontId="23" fillId="12" borderId="16" xfId="0" applyFont="1" applyFill="1" applyBorder="1" applyAlignment="1">
      <alignment horizontal="center" vertical="center" wrapText="1"/>
    </xf>
    <xf numFmtId="0" fontId="5" fillId="0" borderId="18"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5" xfId="0" applyFont="1" applyBorder="1" applyAlignment="1">
      <alignment vertical="center" wrapText="1"/>
    </xf>
    <xf numFmtId="0" fontId="5" fillId="0" borderId="20" xfId="0" applyFont="1" applyBorder="1" applyAlignment="1">
      <alignment vertical="center" wrapText="1"/>
    </xf>
    <xf numFmtId="0" fontId="5" fillId="0" borderId="5" xfId="0" applyFont="1" applyBorder="1" applyAlignment="1">
      <alignment vertical="center" wrapText="1"/>
    </xf>
    <xf numFmtId="0" fontId="4" fillId="8" borderId="6" xfId="0" applyFont="1" applyFill="1" applyBorder="1" applyAlignment="1">
      <alignment horizontal="center" vertical="center" wrapText="1"/>
    </xf>
    <xf numFmtId="0" fontId="4" fillId="7" borderId="10" xfId="0" applyFont="1" applyFill="1" applyBorder="1" applyAlignment="1">
      <alignment horizontal="center" vertical="center" wrapText="1"/>
    </xf>
    <xf numFmtId="0" fontId="4" fillId="6" borderId="7" xfId="0" applyFont="1" applyFill="1" applyBorder="1" applyAlignment="1">
      <alignment horizontal="center" vertical="center" wrapText="1"/>
    </xf>
    <xf numFmtId="0" fontId="4" fillId="6" borderId="10" xfId="0" applyFont="1" applyFill="1" applyBorder="1" applyAlignment="1">
      <alignment horizontal="center" vertical="center" wrapText="1"/>
    </xf>
    <xf numFmtId="0" fontId="4" fillId="6" borderId="8" xfId="0" applyFont="1" applyFill="1" applyBorder="1" applyAlignment="1">
      <alignment horizontal="center" vertical="center" wrapText="1"/>
    </xf>
    <xf numFmtId="0" fontId="4" fillId="5" borderId="6" xfId="0" applyFont="1" applyFill="1" applyBorder="1" applyAlignment="1">
      <alignment horizontal="center" vertical="center" wrapText="1"/>
    </xf>
    <xf numFmtId="0" fontId="4" fillId="9" borderId="10" xfId="0" applyFont="1" applyFill="1" applyBorder="1" applyAlignment="1">
      <alignment horizontal="center" vertical="center" wrapText="1"/>
    </xf>
    <xf numFmtId="0" fontId="4" fillId="9" borderId="8"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2" borderId="10" xfId="0" applyFont="1" applyFill="1" applyBorder="1" applyAlignment="1">
      <alignment horizontal="center" vertical="center" wrapText="1"/>
    </xf>
    <xf numFmtId="0" fontId="8" fillId="2" borderId="8" xfId="0" applyFont="1" applyFill="1" applyBorder="1" applyAlignment="1">
      <alignment horizontal="center" vertical="center" wrapText="1"/>
    </xf>
    <xf numFmtId="0" fontId="20" fillId="2" borderId="7" xfId="0" applyFont="1" applyFill="1" applyBorder="1" applyAlignment="1">
      <alignment horizontal="center" vertical="center" wrapText="1"/>
    </xf>
    <xf numFmtId="0" fontId="20" fillId="2" borderId="10" xfId="0" applyFont="1" applyFill="1" applyBorder="1" applyAlignment="1">
      <alignment horizontal="center" vertical="center" wrapText="1"/>
    </xf>
    <xf numFmtId="0" fontId="20" fillId="2" borderId="8" xfId="0" applyFont="1" applyFill="1" applyBorder="1" applyAlignment="1">
      <alignment horizontal="center" vertical="center" wrapText="1"/>
    </xf>
    <xf numFmtId="0" fontId="20" fillId="8" borderId="7" xfId="0" applyFont="1" applyFill="1" applyBorder="1" applyAlignment="1">
      <alignment horizontal="center" vertical="center" wrapText="1"/>
    </xf>
    <xf numFmtId="0" fontId="20" fillId="8" borderId="10" xfId="0" applyFont="1" applyFill="1" applyBorder="1" applyAlignment="1">
      <alignment horizontal="center" vertical="center" wrapText="1"/>
    </xf>
    <xf numFmtId="0" fontId="20" fillId="8" borderId="8" xfId="0" applyFont="1" applyFill="1" applyBorder="1" applyAlignment="1">
      <alignment horizontal="center" vertical="center" wrapText="1"/>
    </xf>
    <xf numFmtId="0" fontId="20" fillId="7" borderId="7" xfId="0" applyFont="1" applyFill="1" applyBorder="1" applyAlignment="1">
      <alignment horizontal="center" vertical="center" wrapText="1"/>
    </xf>
    <xf numFmtId="0" fontId="20" fillId="7" borderId="10" xfId="0" applyFont="1" applyFill="1" applyBorder="1" applyAlignment="1">
      <alignment horizontal="center" vertical="center" wrapText="1"/>
    </xf>
    <xf numFmtId="0" fontId="20" fillId="7" borderId="8" xfId="0" applyFont="1" applyFill="1" applyBorder="1" applyAlignment="1">
      <alignment horizontal="center" vertical="center" wrapText="1"/>
    </xf>
    <xf numFmtId="0" fontId="8" fillId="12" borderId="7" xfId="0" applyFont="1" applyFill="1" applyBorder="1" applyAlignment="1">
      <alignment horizontal="center" vertical="center" wrapText="1"/>
    </xf>
    <xf numFmtId="0" fontId="8" fillId="12" borderId="10" xfId="0" applyFont="1" applyFill="1" applyBorder="1" applyAlignment="1">
      <alignment horizontal="center" vertical="center" wrapText="1"/>
    </xf>
    <xf numFmtId="0" fontId="8" fillId="12" borderId="8" xfId="0" applyFont="1" applyFill="1" applyBorder="1" applyAlignment="1">
      <alignment horizontal="center" vertical="center" wrapText="1"/>
    </xf>
    <xf numFmtId="0" fontId="4" fillId="8" borderId="7" xfId="0" applyFont="1" applyFill="1" applyBorder="1" applyAlignment="1">
      <alignment horizontal="center" vertical="center" wrapText="1"/>
    </xf>
    <xf numFmtId="0" fontId="4" fillId="8" borderId="10" xfId="0" applyFont="1" applyFill="1" applyBorder="1" applyAlignment="1">
      <alignment horizontal="center" vertical="center" wrapText="1"/>
    </xf>
    <xf numFmtId="0" fontId="4" fillId="8" borderId="8" xfId="0" applyFont="1" applyFill="1" applyBorder="1" applyAlignment="1">
      <alignment horizontal="center" vertical="center" wrapText="1"/>
    </xf>
    <xf numFmtId="0" fontId="4" fillId="5" borderId="7" xfId="0" applyFont="1" applyFill="1" applyBorder="1" applyAlignment="1">
      <alignment horizontal="center" vertical="center" wrapText="1"/>
    </xf>
    <xf numFmtId="0" fontId="4" fillId="5" borderId="10" xfId="0" applyFont="1" applyFill="1" applyBorder="1" applyAlignment="1">
      <alignment horizontal="center" vertical="center" wrapText="1"/>
    </xf>
    <xf numFmtId="0" fontId="4" fillId="5" borderId="8" xfId="0" applyFont="1" applyFill="1" applyBorder="1" applyAlignment="1">
      <alignment horizontal="center" vertical="center" wrapText="1"/>
    </xf>
    <xf numFmtId="0" fontId="20" fillId="5" borderId="7" xfId="0" applyFont="1" applyFill="1" applyBorder="1" applyAlignment="1">
      <alignment horizontal="center" vertical="center" wrapText="1"/>
    </xf>
    <xf numFmtId="0" fontId="20" fillId="5" borderId="10" xfId="0" applyFont="1" applyFill="1" applyBorder="1" applyAlignment="1">
      <alignment horizontal="center" vertical="center" wrapText="1"/>
    </xf>
    <xf numFmtId="0" fontId="20" fillId="5" borderId="8" xfId="0" applyFont="1" applyFill="1" applyBorder="1" applyAlignment="1">
      <alignment horizontal="center" vertical="center" wrapText="1"/>
    </xf>
    <xf numFmtId="0" fontId="25" fillId="9" borderId="5" xfId="0" applyFont="1" applyFill="1" applyBorder="1" applyAlignment="1">
      <alignment horizontal="center" vertical="center" wrapText="1"/>
    </xf>
    <xf numFmtId="0" fontId="25" fillId="9" borderId="20" xfId="0" applyFont="1" applyFill="1" applyBorder="1" applyAlignment="1">
      <alignment horizontal="center" vertical="center" wrapText="1"/>
    </xf>
    <xf numFmtId="0" fontId="25" fillId="9" borderId="19" xfId="0" applyFont="1" applyFill="1" applyBorder="1" applyAlignment="1">
      <alignment horizontal="center" vertical="center" wrapText="1"/>
    </xf>
    <xf numFmtId="0" fontId="25" fillId="9" borderId="9" xfId="0" applyFont="1" applyFill="1" applyBorder="1" applyAlignment="1">
      <alignment horizontal="center" vertical="center" wrapText="1"/>
    </xf>
    <xf numFmtId="0" fontId="25" fillId="9" borderId="18" xfId="0" applyFont="1" applyFill="1" applyBorder="1" applyAlignment="1">
      <alignment horizontal="center" vertical="center" wrapText="1"/>
    </xf>
    <xf numFmtId="0" fontId="25" fillId="9" borderId="17" xfId="0" applyFont="1" applyFill="1" applyBorder="1" applyAlignment="1">
      <alignment horizontal="center" vertical="center" wrapText="1"/>
    </xf>
    <xf numFmtId="0" fontId="4" fillId="7" borderId="7" xfId="0" applyFont="1" applyFill="1" applyBorder="1" applyAlignment="1">
      <alignment horizontal="center" vertical="center" wrapText="1"/>
    </xf>
    <xf numFmtId="0" fontId="4" fillId="7" borderId="8" xfId="0" applyFont="1" applyFill="1" applyBorder="1" applyAlignment="1">
      <alignment horizontal="center" vertical="center" wrapText="1"/>
    </xf>
    <xf numFmtId="0" fontId="20" fillId="6" borderId="7" xfId="0" applyFont="1" applyFill="1" applyBorder="1" applyAlignment="1">
      <alignment horizontal="center" vertical="center" wrapText="1"/>
    </xf>
    <xf numFmtId="0" fontId="20" fillId="6" borderId="10" xfId="0" applyFont="1" applyFill="1" applyBorder="1" applyAlignment="1">
      <alignment horizontal="center" vertical="center" wrapText="1"/>
    </xf>
    <xf numFmtId="0" fontId="20" fillId="6" borderId="8" xfId="0" applyFont="1" applyFill="1" applyBorder="1" applyAlignment="1">
      <alignment horizontal="center" vertical="center" wrapText="1"/>
    </xf>
  </cellXfs>
  <cellStyles count="3">
    <cellStyle name="Comma" xfId="1" builtinId="3"/>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13" Type="http://schemas.openxmlformats.org/officeDocument/2006/relationships/externalLink" Target="externalLinks/externalLink11.xml"/><Relationship Id="rId18" Type="http://schemas.openxmlformats.org/officeDocument/2006/relationships/externalLink" Target="externalLinks/externalLink16.xml"/><Relationship Id="rId26" Type="http://schemas.openxmlformats.org/officeDocument/2006/relationships/externalLink" Target="externalLinks/externalLink24.xml"/><Relationship Id="rId39" Type="http://schemas.openxmlformats.org/officeDocument/2006/relationships/customXml" Target="../customXml/item3.xml"/><Relationship Id="rId3" Type="http://schemas.openxmlformats.org/officeDocument/2006/relationships/externalLink" Target="externalLinks/externalLink1.xml"/><Relationship Id="rId21" Type="http://schemas.openxmlformats.org/officeDocument/2006/relationships/externalLink" Target="externalLinks/externalLink19.xml"/><Relationship Id="rId34" Type="http://schemas.openxmlformats.org/officeDocument/2006/relationships/styles" Target="styles.xml"/><Relationship Id="rId7" Type="http://schemas.openxmlformats.org/officeDocument/2006/relationships/externalLink" Target="externalLinks/externalLink5.xml"/><Relationship Id="rId12" Type="http://schemas.openxmlformats.org/officeDocument/2006/relationships/externalLink" Target="externalLinks/externalLink10.xml"/><Relationship Id="rId17" Type="http://schemas.openxmlformats.org/officeDocument/2006/relationships/externalLink" Target="externalLinks/externalLink15.xml"/><Relationship Id="rId25" Type="http://schemas.openxmlformats.org/officeDocument/2006/relationships/externalLink" Target="externalLinks/externalLink23.xml"/><Relationship Id="rId33" Type="http://schemas.openxmlformats.org/officeDocument/2006/relationships/theme" Target="theme/theme1.xml"/><Relationship Id="rId38"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externalLink" Target="externalLinks/externalLink14.xml"/><Relationship Id="rId20" Type="http://schemas.openxmlformats.org/officeDocument/2006/relationships/externalLink" Target="externalLinks/externalLink18.xml"/><Relationship Id="rId29" Type="http://schemas.openxmlformats.org/officeDocument/2006/relationships/externalLink" Target="externalLinks/externalLink27.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externalLink" Target="externalLinks/externalLink9.xml"/><Relationship Id="rId24" Type="http://schemas.openxmlformats.org/officeDocument/2006/relationships/externalLink" Target="externalLinks/externalLink22.xml"/><Relationship Id="rId32" Type="http://schemas.openxmlformats.org/officeDocument/2006/relationships/externalLink" Target="externalLinks/externalLink30.xml"/><Relationship Id="rId37" Type="http://schemas.openxmlformats.org/officeDocument/2006/relationships/customXml" Target="../customXml/item1.xml"/><Relationship Id="rId5" Type="http://schemas.openxmlformats.org/officeDocument/2006/relationships/externalLink" Target="externalLinks/externalLink3.xml"/><Relationship Id="rId15" Type="http://schemas.openxmlformats.org/officeDocument/2006/relationships/externalLink" Target="externalLinks/externalLink13.xml"/><Relationship Id="rId23" Type="http://schemas.openxmlformats.org/officeDocument/2006/relationships/externalLink" Target="externalLinks/externalLink21.xml"/><Relationship Id="rId28" Type="http://schemas.openxmlformats.org/officeDocument/2006/relationships/externalLink" Target="externalLinks/externalLink26.xml"/><Relationship Id="rId36" Type="http://schemas.openxmlformats.org/officeDocument/2006/relationships/calcChain" Target="calcChain.xml"/><Relationship Id="rId10" Type="http://schemas.openxmlformats.org/officeDocument/2006/relationships/externalLink" Target="externalLinks/externalLink8.xml"/><Relationship Id="rId19" Type="http://schemas.openxmlformats.org/officeDocument/2006/relationships/externalLink" Target="externalLinks/externalLink17.xml"/><Relationship Id="rId31" Type="http://schemas.openxmlformats.org/officeDocument/2006/relationships/externalLink" Target="externalLinks/externalLink29.xml"/><Relationship Id="rId4" Type="http://schemas.openxmlformats.org/officeDocument/2006/relationships/externalLink" Target="externalLinks/externalLink2.xml"/><Relationship Id="rId9" Type="http://schemas.openxmlformats.org/officeDocument/2006/relationships/externalLink" Target="externalLinks/externalLink7.xml"/><Relationship Id="rId14" Type="http://schemas.openxmlformats.org/officeDocument/2006/relationships/externalLink" Target="externalLinks/externalLink12.xml"/><Relationship Id="rId22" Type="http://schemas.openxmlformats.org/officeDocument/2006/relationships/externalLink" Target="externalLinks/externalLink20.xml"/><Relationship Id="rId27" Type="http://schemas.openxmlformats.org/officeDocument/2006/relationships/externalLink" Target="externalLinks/externalLink25.xml"/><Relationship Id="rId30" Type="http://schemas.openxmlformats.org/officeDocument/2006/relationships/externalLink" Target="externalLinks/externalLink28.xml"/><Relationship Id="rId35"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ameresco.com\d\Projects\BHCRates\PSCModels\2005.04.14\Clean\CAS%20Electric%20f.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ameresco.com\d\reg\aeg\data\0%20Projects\31001-40-00%20Ameren%20IL%20IPA\2015%20IPA%20Analysis\Evaluation\AIC%20IPA%20PY9%20Bencost_6-5-15.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http://ilsagfiles.org/Documents%20and%20Settings/kbregenzer/Local%20Settings/Temporary%20Internet%20Files/OLK156/MasterCom%20&amp;%20PST/PST%20v2.05.05%20ELI%20Block%208%2001-22-08%20Res%20budget%20corrected%20-for%20submission%20-%20with%20additional%20calcs.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http://ilsagfiles.org/Users/ecoughlin/AppData/Local/Microsoft/Windows/Temporary%20Internet%20Files/Content.Outlook/E96JJ0G2/LIPA%20Direct%20Install%20-%20Commercial%20AC%20Early%20Retirement%20(5).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Users\acottrell\AppData\Local\Microsoft\Windows\Temporary%20Internet%20Files\Content.Outlook\K6BOTMG1\Clients\Peoples%20Gas%20Chicago\PY4-6%20RFP%20Bencost\Modified\bencost%20NSvPY4-6%20RFP%20Planning.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http://ilsagfiles.org/ODC/Projects/LIPA/Optimal%20Energy%20Documentation/PST%20v2.05.05%20ELI%20Block%208%2001-22-08%20Res%20budget%20corrected%20-CONFIDENTIAL/PST%20v2.05.05%20ELI%20Block%208%2001-22-08%20Res%20budget%20corrected%20-CONFIDENTIAL.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ameresco\d\aeg\Clients\Central%20Hudson\2015%20ETIP\CHGE%20ETIP%20Design%20Tool%20v12.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Z:\2016%20IPA%20procurement%20-%20PY9\AEG%20Analysis\AIC%20IPA%20PY9%20Bencost_6-17-15_No%20NEBS%20%20Marginal%20Lines%20Losses_JJChanges.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http://ilsagfiles.org/Users/ACOTTR~1/AppData/Local/Temp/TRC%20Analysis%2012.6.13.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http://ilsagfiles.org/Users/ecoughlin/Downloads/BenCost%20for%20LIPA%20Tool.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http://ilsagfiles.org/DOCUME~1/csynhors/LOCALS~1/Temp/notes6030C8/CHY0405%20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meresco.com\d\BHP\2005\Rate%20Case\BHP%20Cost%20of%20Service%20Model%20(Excel)%203.07.06.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ameresco.com\d\Users\chris.hallas\Documents\Accounts\Ameren\Ameren%20PY9%20IPA%20TPEP%20RFP\150311_aic_elec_only_RFP_v4c_6reports+BDR%20v3%20CH.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ameresco\d\aeg\Clients\Kentucky%20Power\2014-15%20Potential%20Study\Program%20Design\KPCO%20Program%20Design%20Inputs%20v10.xlsx"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http://ilsagfiles.org/Cheyenne%20Light,%20Fuel%20&amp;%20Power/Rate%20Case/2005%20Rate%20Case/Models/Final%20Settled%20Rates.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http://ilsagfiles.org/Documents%20and%20Settings/ckilpatr/My%20Documents/Rate%20Class%20Info/COS%20Exercise%206%20with%20answers.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C:\Users\acottrell\AppData\Local\Microsoft\Windows\Temporary%20Internet%20Files\Content.Outlook\K6BOTMG1\AIC%20Plan%203%20Measure%20Level%20TRC%20Analysis_8-7-13.xlsx"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http://ilsagfiles.org/Clients/RG&amp;E/bencost/RG&amp;E.combined%20bencost.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http://ilsagfiles.org/Documents%20and%20Settings/ecoughlin/Application%20Data/Microsoft/Excel/2012%20Empire%20MEEIA%20Program%20Bencost.xlsx"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http://ilsagfiles.org/Users/acottrell/AppData/Local/Microsoft/Windows/Temporary%20Internet%20Files/Content.Outlook/K6BOTMG1/2010%20ELI%20Portfolio%20Preliminary%20BC%20Analysis.AEG.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http://ilsagfiles.org/Consulting/Projects%20&amp;%20Utility%20Info/Active/NY/LIPA/ELI/2008%20scenarios/Blocks%205-8%20as%20submitted/PST%20v2.05.05a%20ELI%20Block%207%2001-14-08%20-submitted.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C:\Users\ACOTTR~1\AppData\Local\Temp\BPL78%20-%20LED%20exit%20signs.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meresco.com\d\Rates\Black%20Hills%20Power,%20Inc\Rate%20Case\2009%20-%20BHP%20-%20SD\Cost%20of%20Service%20Models\Master%20Rate%20Filing%20Statement-July%2008%20-%20June%2009-Settlement%20with%20Staff.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http://ilsagfiles.org/Users/pvelcenbach/AppData/Local/Microsoft/Windows/Temporary%20Internet%20Files/Content.Outlook/TKNIWZLU/LIPA%20Cool%20Homes%20Equipment%20Savings%20Calculations%203%2031%201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ameresco.com\d\Documents%20and%20Settings\ckilpatr\My%20Documents\Rate%20Class%20Info\COS%20Exercise%206%20with%20answers.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ilsagfiles.org/BHP/2005/Rate%20Case/Cost%20of%20Service.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ilsagfiles.org/Users/ACOTTR~1/AppData/Local/Temp/IRP%20Scenario%20Analysis%20--%20Base%20Avoided%20Cost.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ameresco.com\d\aeg\Clients\Ameren\Ameren%20Illinois%202018-2021%20Plan\Adjustable%20Goals\AIC%20Plan%204%20BenCost_11-1-16_Settlement%20Remodel.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U:\Users\acottrell\AppData\Local\Microsoft\Windows\Temporary%20Internet%20Files\Content.Outlook\K6BOTMG1\AIC%20Plan%203%20Inputs_Remodel_Compliance_V3_NTG.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Users\acottrell\AppData\Local\Microsoft\Windows\Temporary%20Internet%20Files\Content.Outlook\K6BOTMG1\AIC%20Plan%203%20Inputs_Remodel_Compliance_V3_NTG.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lloc. Factors"/>
      <sheetName val="C.A. Model"/>
      <sheetName val="Services Study (inputs)"/>
      <sheetName val="Meters Study (inputs)"/>
      <sheetName val="Cust. Acct. Study (inputs)"/>
      <sheetName val="Func. Plt. RRF - With Earnings"/>
      <sheetName val="Expenses RRF - With Earnings"/>
      <sheetName val="Rev. Cred. RRF - With Earnings"/>
      <sheetName val="Rate Design-Non Lighting"/>
      <sheetName val="2 Rate Design-Lights-Summary"/>
      <sheetName val="3 Rate Design-Lights-Components"/>
      <sheetName val="4 Lights-Investments"/>
      <sheetName val="5 Lights-Cap &amp; Maint."/>
      <sheetName val="6 Lights-Facility"/>
      <sheetName val="7 Lights-Proforma Rev (inputs)"/>
      <sheetName val="8 Lights-Proposed Rev (inputs)"/>
      <sheetName val="9 Lights-Proposed Incr"/>
      <sheetName val="Rate Compare"/>
      <sheetName val="Index"/>
      <sheetName val="Rate Class (inputs)"/>
      <sheetName val="Total Co. (inputs)"/>
    </sheetNames>
    <sheetDataSet>
      <sheetData sheetId="0"/>
      <sheetData sheetId="1"/>
      <sheetData sheetId="2" refreshError="1"/>
      <sheetData sheetId="3" refreshError="1"/>
      <sheetData sheetId="4" refreshError="1"/>
      <sheetData sheetId="5"/>
      <sheetData sheetId="6"/>
      <sheetData sheetId="7"/>
      <sheetData sheetId="8"/>
      <sheetData sheetId="9" refreshError="1"/>
      <sheetData sheetId="10" refreshError="1"/>
      <sheetData sheetId="11" refreshError="1"/>
      <sheetData sheetId="12"/>
      <sheetData sheetId="13"/>
      <sheetData sheetId="14"/>
      <sheetData sheetId="15"/>
      <sheetData sheetId="16" refreshError="1"/>
      <sheetData sheetId="17" refreshError="1"/>
      <sheetData sheetId="18" refreshError="1"/>
      <sheetData sheetId="19"/>
      <sheetData sheetId="20"/>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arison to Filed"/>
      <sheetName val="Summary Results-Programs"/>
      <sheetName val="Program Budgets"/>
      <sheetName val="Portfolio Inputs"/>
      <sheetName val="2015"/>
      <sheetName val="2016 Results"/>
      <sheetName val="2016 Bencost"/>
      <sheetName val="Measure Inputs"/>
      <sheetName val="PY9 General Inputs"/>
      <sheetName val="PY8 IPA NTG"/>
      <sheetName val="PHOEE Price Curve"/>
      <sheetName val="Opower 8760"/>
      <sheetName val="Avoided Cost Comp"/>
      <sheetName val="PY8 General Inputs "/>
    </sheetNames>
    <sheetDataSet>
      <sheetData sheetId="0"/>
      <sheetData sheetId="1"/>
      <sheetData sheetId="2"/>
      <sheetData sheetId="3"/>
      <sheetData sheetId="4"/>
      <sheetData sheetId="5"/>
      <sheetData sheetId="6"/>
      <sheetData sheetId="7"/>
      <sheetData sheetId="8">
        <row r="3">
          <cell r="B3">
            <v>7.6600000000000001E-2</v>
          </cell>
        </row>
        <row r="7">
          <cell r="B7">
            <v>1.071</v>
          </cell>
        </row>
      </sheetData>
      <sheetData sheetId="9"/>
      <sheetData sheetId="10"/>
      <sheetData sheetId="11"/>
      <sheetData sheetId="12"/>
      <sheetData sheetId="13"/>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reening Info"/>
      <sheetName val="Avoided Costs"/>
      <sheetName val="Program Data"/>
      <sheetName val="Zone Allocation Changes"/>
      <sheetName val="Zone Alloc Pivot"/>
      <sheetName val="Loadshapes"/>
      <sheetName val="Meas Cost &amp; Save Yr1"/>
      <sheetName val="Meas Non-Resource"/>
      <sheetName val="Meas Cost &amp; Save Changes"/>
      <sheetName val="No Program"/>
      <sheetName val="With Program"/>
      <sheetName val="In Program"/>
      <sheetName val="Penetrations"/>
      <sheetName val="Elec Budgets"/>
      <sheetName val="Gas Budgets"/>
      <sheetName val="Non-Utility Budgets"/>
      <sheetName val="Budgets Summary"/>
      <sheetName val="Pivot Savings"/>
      <sheetName val="Review"/>
      <sheetName val="MeasScrn"/>
      <sheetName val="SaveYr"/>
      <sheetName val="Program Cost-Effect"/>
      <sheetName val="BenefitsCosts Review"/>
      <sheetName val="Net Benefits"/>
      <sheetName val="Costs Summary"/>
      <sheetName val="Benefits Summary"/>
      <sheetName val="Energy Summary"/>
      <sheetName val="Resource Summary"/>
      <sheetName val="Electricity Savings"/>
      <sheetName val="Elec Utility Costs"/>
      <sheetName val="Elec Utility Cost per kWh"/>
      <sheetName val="Economic Cost per kWh"/>
      <sheetName val="Elec Utility Benefits"/>
      <sheetName val="Economic Benefits"/>
      <sheetName val="Gas Savings"/>
      <sheetName val="Gas Savings % of Sales"/>
      <sheetName val="TRC per Gas Savings"/>
      <sheetName val="Report"/>
      <sheetName val="Rate Impact"/>
      <sheetName val="Emissions"/>
      <sheetName val="Elec Rate Impact (2)"/>
      <sheetName val="Elec Rate Impact"/>
      <sheetName val="Elec Savings by Period"/>
      <sheetName val="Config"/>
      <sheetName val="ArrayNames"/>
      <sheetName val="Dev"/>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st &amp; Measure Life"/>
      <sheetName val="Results"/>
      <sheetName val="Gen Inputs"/>
      <sheetName val="Packaged AC"/>
      <sheetName val="RAC"/>
      <sheetName val="Split AC 1"/>
      <sheetName val="Split AC 2"/>
      <sheetName val="Split AC 3"/>
      <sheetName val="Split AC 4"/>
      <sheetName val="Ductless Mini Split"/>
      <sheetName val="Load Profile"/>
      <sheetName val="LoadShapes"/>
      <sheetName val="References"/>
      <sheetName val="AEG Bencost Pricing Inputs"/>
    </sheetNames>
    <sheetDataSet>
      <sheetData sheetId="0">
        <row r="10">
          <cell r="E10">
            <v>1105</v>
          </cell>
        </row>
      </sheetData>
      <sheetData sheetId="1"/>
      <sheetData sheetId="2">
        <row r="9">
          <cell r="B9">
            <v>0.18830000000000002</v>
          </cell>
        </row>
        <row r="12">
          <cell r="B12">
            <v>0</v>
          </cell>
        </row>
        <row r="13">
          <cell r="C13">
            <v>2.5000000000000001E-2</v>
          </cell>
        </row>
        <row r="15">
          <cell r="B15">
            <v>5.6430000000000001E-2</v>
          </cell>
        </row>
        <row r="16">
          <cell r="B16">
            <v>5.6430000000000001E-2</v>
          </cell>
        </row>
        <row r="17">
          <cell r="B17">
            <v>5.6430000000000001E-2</v>
          </cell>
        </row>
        <row r="20">
          <cell r="B20">
            <v>6.6000000000000003E-2</v>
          </cell>
        </row>
        <row r="21">
          <cell r="B21">
            <v>9.1999999999999998E-2</v>
          </cell>
        </row>
        <row r="24">
          <cell r="B24">
            <v>0.72</v>
          </cell>
        </row>
        <row r="25">
          <cell r="B25">
            <v>1</v>
          </cell>
        </row>
        <row r="26">
          <cell r="B26">
            <v>0</v>
          </cell>
        </row>
        <row r="28">
          <cell r="B28">
            <v>0</v>
          </cell>
        </row>
        <row r="29">
          <cell r="B29">
            <v>0</v>
          </cell>
        </row>
      </sheetData>
      <sheetData sheetId="3"/>
      <sheetData sheetId="4"/>
      <sheetData sheetId="5"/>
      <sheetData sheetId="6"/>
      <sheetData sheetId="7"/>
      <sheetData sheetId="8"/>
      <sheetData sheetId="9"/>
      <sheetData sheetId="10">
        <row r="14">
          <cell r="D14">
            <v>0.8600000000000001</v>
          </cell>
          <cell r="F14">
            <v>0.72</v>
          </cell>
        </row>
        <row r="17">
          <cell r="D17">
            <v>0.14000000000000001</v>
          </cell>
        </row>
      </sheetData>
      <sheetData sheetId="11">
        <row r="9">
          <cell r="B9">
            <v>1</v>
          </cell>
          <cell r="C9" t="str">
            <v>Lighting Fixtures</v>
          </cell>
          <cell r="D9">
            <v>0.15</v>
          </cell>
          <cell r="E9">
            <v>0.05</v>
          </cell>
          <cell r="F9">
            <v>0.08</v>
          </cell>
          <cell r="G9">
            <v>0.28000000000000003</v>
          </cell>
          <cell r="H9">
            <v>0.16</v>
          </cell>
          <cell r="I9">
            <v>0.56000000000000005</v>
          </cell>
          <cell r="J9">
            <v>0.72000000000000008</v>
          </cell>
          <cell r="K9">
            <v>0.75</v>
          </cell>
          <cell r="L9">
            <v>0.75</v>
          </cell>
          <cell r="M9">
            <v>0.18</v>
          </cell>
          <cell r="N9">
            <v>0.06</v>
          </cell>
          <cell r="O9">
            <v>0.1</v>
          </cell>
          <cell r="P9">
            <v>0.33999999999999997</v>
          </cell>
          <cell r="Q9">
            <v>0.12</v>
          </cell>
          <cell r="R9">
            <v>0.54</v>
          </cell>
          <cell r="S9">
            <v>0.66</v>
          </cell>
          <cell r="T9">
            <v>0.75</v>
          </cell>
          <cell r="U9">
            <v>0.75</v>
          </cell>
          <cell r="V9">
            <v>0.16</v>
          </cell>
          <cell r="W9">
            <v>0.08</v>
          </cell>
          <cell r="X9">
            <v>0.1</v>
          </cell>
          <cell r="Y9">
            <v>0.33999999999999997</v>
          </cell>
          <cell r="Z9">
            <v>0.17</v>
          </cell>
          <cell r="AA9">
            <v>0.49</v>
          </cell>
          <cell r="AB9">
            <v>0.66</v>
          </cell>
          <cell r="AC9">
            <v>0.75</v>
          </cell>
          <cell r="AD9">
            <v>0.75</v>
          </cell>
          <cell r="AE9">
            <v>0.16</v>
          </cell>
          <cell r="AF9">
            <v>7.0000000000000007E-2</v>
          </cell>
          <cell r="AG9">
            <v>0.1</v>
          </cell>
          <cell r="AH9">
            <v>0.33</v>
          </cell>
          <cell r="AI9">
            <v>0.14000000000000001</v>
          </cell>
          <cell r="AJ9">
            <v>0.53</v>
          </cell>
          <cell r="AK9">
            <v>0.67</v>
          </cell>
          <cell r="AL9">
            <v>0.75</v>
          </cell>
          <cell r="AM9">
            <v>0.75</v>
          </cell>
          <cell r="AN9">
            <v>0.25</v>
          </cell>
          <cell r="AO9">
            <v>0</v>
          </cell>
          <cell r="AP9">
            <v>0.08</v>
          </cell>
          <cell r="AQ9">
            <v>0.33</v>
          </cell>
          <cell r="AR9">
            <v>0</v>
          </cell>
          <cell r="AS9">
            <v>0.67</v>
          </cell>
          <cell r="AT9">
            <v>0.67</v>
          </cell>
          <cell r="AU9">
            <v>0.75</v>
          </cell>
          <cell r="AV9">
            <v>0.75</v>
          </cell>
          <cell r="AW9">
            <v>0.21</v>
          </cell>
          <cell r="AX9">
            <v>0.04</v>
          </cell>
          <cell r="AY9">
            <v>0.09</v>
          </cell>
          <cell r="AZ9">
            <v>0.33999999999999997</v>
          </cell>
          <cell r="BA9">
            <v>0.08</v>
          </cell>
          <cell r="BB9">
            <v>0.57999999999999996</v>
          </cell>
          <cell r="BC9">
            <v>0.65999999999999992</v>
          </cell>
          <cell r="BD9">
            <v>0.75</v>
          </cell>
          <cell r="BE9">
            <v>0.75</v>
          </cell>
          <cell r="BF9">
            <v>0.21</v>
          </cell>
          <cell r="BG9">
            <v>0.03</v>
          </cell>
          <cell r="BH9">
            <v>0.09</v>
          </cell>
          <cell r="BI9">
            <v>0.32999999999999996</v>
          </cell>
          <cell r="BJ9">
            <v>0.06</v>
          </cell>
          <cell r="BK9">
            <v>0.61</v>
          </cell>
          <cell r="BL9">
            <v>0.66999999999999993</v>
          </cell>
          <cell r="BM9">
            <v>0.75</v>
          </cell>
          <cell r="BN9">
            <v>0.75</v>
          </cell>
          <cell r="BO9">
            <v>0.21</v>
          </cell>
          <cell r="BP9">
            <v>0.04</v>
          </cell>
          <cell r="BQ9">
            <v>0.09</v>
          </cell>
          <cell r="BR9">
            <v>0.33999999999999997</v>
          </cell>
          <cell r="BS9">
            <v>7.0000000000000007E-2</v>
          </cell>
          <cell r="BT9">
            <v>0.59</v>
          </cell>
          <cell r="BU9">
            <v>0.65999999999999992</v>
          </cell>
          <cell r="BV9">
            <v>0.75</v>
          </cell>
          <cell r="BW9">
            <v>0.75</v>
          </cell>
          <cell r="BX9">
            <v>0.1</v>
          </cell>
          <cell r="BY9">
            <v>0.05</v>
          </cell>
          <cell r="BZ9">
            <v>0.06</v>
          </cell>
          <cell r="CA9">
            <v>0.21000000000000002</v>
          </cell>
          <cell r="CB9">
            <v>0.18</v>
          </cell>
          <cell r="CC9">
            <v>0.61</v>
          </cell>
          <cell r="CD9">
            <v>0.79</v>
          </cell>
          <cell r="CE9">
            <v>0.75</v>
          </cell>
          <cell r="CF9">
            <v>0.75</v>
          </cell>
          <cell r="CG9">
            <v>0.19</v>
          </cell>
          <cell r="CH9">
            <v>0.05</v>
          </cell>
          <cell r="CI9">
            <v>0.09</v>
          </cell>
          <cell r="CJ9">
            <v>0.32999999999999996</v>
          </cell>
          <cell r="CK9">
            <v>0.1</v>
          </cell>
          <cell r="CL9">
            <v>0.56999999999999995</v>
          </cell>
          <cell r="CM9">
            <v>0.66999999999999993</v>
          </cell>
          <cell r="CN9">
            <v>0.75</v>
          </cell>
          <cell r="CO9">
            <v>0.75</v>
          </cell>
          <cell r="CP9">
            <v>0.18</v>
          </cell>
          <cell r="CQ9">
            <v>0.05</v>
          </cell>
          <cell r="CR9">
            <v>0.09</v>
          </cell>
          <cell r="CS9">
            <v>0.31999999999999995</v>
          </cell>
          <cell r="CT9">
            <v>0.12</v>
          </cell>
          <cell r="CU9">
            <v>0.56000000000000005</v>
          </cell>
          <cell r="CV9">
            <v>0.68</v>
          </cell>
          <cell r="CW9">
            <v>0.75</v>
          </cell>
          <cell r="CX9">
            <v>0.75</v>
          </cell>
        </row>
        <row r="10">
          <cell r="B10">
            <v>2</v>
          </cell>
          <cell r="C10" t="str">
            <v>Occupancy Sensors</v>
          </cell>
          <cell r="D10">
            <v>0.15</v>
          </cell>
          <cell r="E10">
            <v>0.05</v>
          </cell>
          <cell r="F10">
            <v>0.08</v>
          </cell>
          <cell r="G10">
            <v>0.28000000000000003</v>
          </cell>
          <cell r="H10">
            <v>0.16</v>
          </cell>
          <cell r="I10">
            <v>0.56000000000000005</v>
          </cell>
          <cell r="J10">
            <v>0.72000000000000008</v>
          </cell>
          <cell r="K10">
            <v>0.75</v>
          </cell>
          <cell r="L10">
            <v>0.75</v>
          </cell>
          <cell r="M10">
            <v>0.18</v>
          </cell>
          <cell r="N10">
            <v>0.06</v>
          </cell>
          <cell r="O10">
            <v>0.1</v>
          </cell>
          <cell r="P10">
            <v>0.33999999999999997</v>
          </cell>
          <cell r="Q10">
            <v>0.12</v>
          </cell>
          <cell r="R10">
            <v>0.54</v>
          </cell>
          <cell r="S10">
            <v>0.66</v>
          </cell>
          <cell r="T10">
            <v>0.75</v>
          </cell>
          <cell r="U10">
            <v>0.75</v>
          </cell>
          <cell r="V10">
            <v>0.16</v>
          </cell>
          <cell r="W10">
            <v>0.08</v>
          </cell>
          <cell r="X10">
            <v>0.1</v>
          </cell>
          <cell r="Y10">
            <v>0.33999999999999997</v>
          </cell>
          <cell r="Z10">
            <v>0.17</v>
          </cell>
          <cell r="AA10">
            <v>0.49</v>
          </cell>
          <cell r="AB10">
            <v>0.66</v>
          </cell>
          <cell r="AC10">
            <v>0.75</v>
          </cell>
          <cell r="AD10">
            <v>0.75</v>
          </cell>
          <cell r="AE10">
            <v>0.16</v>
          </cell>
          <cell r="AF10">
            <v>7.0000000000000007E-2</v>
          </cell>
          <cell r="AG10">
            <v>0.1</v>
          </cell>
          <cell r="AH10">
            <v>0.33</v>
          </cell>
          <cell r="AI10">
            <v>0.14000000000000001</v>
          </cell>
          <cell r="AJ10">
            <v>0.53</v>
          </cell>
          <cell r="AK10">
            <v>0.67</v>
          </cell>
          <cell r="AL10">
            <v>0.75</v>
          </cell>
          <cell r="AM10">
            <v>0.75</v>
          </cell>
          <cell r="AN10">
            <v>0.25</v>
          </cell>
          <cell r="AO10">
            <v>0</v>
          </cell>
          <cell r="AP10">
            <v>0.08</v>
          </cell>
          <cell r="AQ10">
            <v>0.33</v>
          </cell>
          <cell r="AR10">
            <v>0</v>
          </cell>
          <cell r="AS10">
            <v>0.67</v>
          </cell>
          <cell r="AT10">
            <v>0.67</v>
          </cell>
          <cell r="AU10">
            <v>0.75</v>
          </cell>
          <cell r="AV10">
            <v>0.75</v>
          </cell>
          <cell r="AW10">
            <v>0.21</v>
          </cell>
          <cell r="AX10">
            <v>0.04</v>
          </cell>
          <cell r="AY10">
            <v>0.09</v>
          </cell>
          <cell r="AZ10">
            <v>0.33999999999999997</v>
          </cell>
          <cell r="BA10">
            <v>0.08</v>
          </cell>
          <cell r="BB10">
            <v>0.57999999999999996</v>
          </cell>
          <cell r="BC10">
            <v>0.65999999999999992</v>
          </cell>
          <cell r="BD10">
            <v>0.75</v>
          </cell>
          <cell r="BE10">
            <v>0.75</v>
          </cell>
          <cell r="BF10">
            <v>0.21</v>
          </cell>
          <cell r="BG10">
            <v>0.03</v>
          </cell>
          <cell r="BH10">
            <v>0.09</v>
          </cell>
          <cell r="BI10">
            <v>0.32999999999999996</v>
          </cell>
          <cell r="BJ10">
            <v>0.06</v>
          </cell>
          <cell r="BK10">
            <v>0.61</v>
          </cell>
          <cell r="BL10">
            <v>0.66999999999999993</v>
          </cell>
          <cell r="BM10">
            <v>0.75</v>
          </cell>
          <cell r="BN10">
            <v>0.75</v>
          </cell>
          <cell r="BO10">
            <v>0.21</v>
          </cell>
          <cell r="BP10">
            <v>0.04</v>
          </cell>
          <cell r="BQ10">
            <v>0.09</v>
          </cell>
          <cell r="BR10">
            <v>0.33999999999999997</v>
          </cell>
          <cell r="BS10">
            <v>7.0000000000000007E-2</v>
          </cell>
          <cell r="BT10">
            <v>0.59</v>
          </cell>
          <cell r="BU10">
            <v>0.65999999999999992</v>
          </cell>
          <cell r="BV10">
            <v>0.75</v>
          </cell>
          <cell r="BW10">
            <v>0.75</v>
          </cell>
          <cell r="BX10">
            <v>0.1</v>
          </cell>
          <cell r="BY10">
            <v>0.05</v>
          </cell>
          <cell r="BZ10">
            <v>0.06</v>
          </cell>
          <cell r="CA10">
            <v>0.21000000000000002</v>
          </cell>
          <cell r="CB10">
            <v>0.18</v>
          </cell>
          <cell r="CC10">
            <v>0.61</v>
          </cell>
          <cell r="CD10">
            <v>0.79</v>
          </cell>
          <cell r="CE10">
            <v>0.75</v>
          </cell>
          <cell r="CF10">
            <v>0.75</v>
          </cell>
          <cell r="CG10">
            <v>0.19</v>
          </cell>
          <cell r="CH10">
            <v>0.05</v>
          </cell>
          <cell r="CI10">
            <v>0.09</v>
          </cell>
          <cell r="CJ10">
            <v>0.32999999999999996</v>
          </cell>
          <cell r="CK10">
            <v>0.1</v>
          </cell>
          <cell r="CL10">
            <v>0.56999999999999995</v>
          </cell>
          <cell r="CM10">
            <v>0.66999999999999993</v>
          </cell>
          <cell r="CN10">
            <v>0.75</v>
          </cell>
          <cell r="CO10">
            <v>0.75</v>
          </cell>
          <cell r="CP10">
            <v>0.18</v>
          </cell>
          <cell r="CQ10">
            <v>0.05</v>
          </cell>
          <cell r="CR10">
            <v>0.09</v>
          </cell>
          <cell r="CS10">
            <v>0.31999999999999995</v>
          </cell>
          <cell r="CT10">
            <v>0.12</v>
          </cell>
          <cell r="CU10">
            <v>0.56000000000000005</v>
          </cell>
          <cell r="CV10">
            <v>0.68</v>
          </cell>
          <cell r="CW10">
            <v>0.75</v>
          </cell>
          <cell r="CX10">
            <v>0.75</v>
          </cell>
        </row>
        <row r="11">
          <cell r="B11">
            <v>3</v>
          </cell>
          <cell r="C11" t="str">
            <v>Lighting Controls</v>
          </cell>
          <cell r="D11">
            <v>0.15</v>
          </cell>
          <cell r="E11">
            <v>0.05</v>
          </cell>
          <cell r="F11">
            <v>0.08</v>
          </cell>
          <cell r="G11">
            <v>0.28000000000000003</v>
          </cell>
          <cell r="H11">
            <v>0.16</v>
          </cell>
          <cell r="I11">
            <v>0.56000000000000005</v>
          </cell>
          <cell r="J11">
            <v>0.72000000000000008</v>
          </cell>
          <cell r="K11">
            <v>0.75</v>
          </cell>
          <cell r="L11">
            <v>0.75</v>
          </cell>
          <cell r="M11">
            <v>0.18</v>
          </cell>
          <cell r="N11">
            <v>0.06</v>
          </cell>
          <cell r="O11">
            <v>0.1</v>
          </cell>
          <cell r="P11">
            <v>0.33999999999999997</v>
          </cell>
          <cell r="Q11">
            <v>0.12</v>
          </cell>
          <cell r="R11">
            <v>0.54</v>
          </cell>
          <cell r="S11">
            <v>0.66</v>
          </cell>
          <cell r="T11">
            <v>0.75</v>
          </cell>
          <cell r="U11">
            <v>0.75</v>
          </cell>
          <cell r="V11">
            <v>0.16</v>
          </cell>
          <cell r="W11">
            <v>0.08</v>
          </cell>
          <cell r="X11">
            <v>0.1</v>
          </cell>
          <cell r="Y11">
            <v>0.33999999999999997</v>
          </cell>
          <cell r="Z11">
            <v>0.17</v>
          </cell>
          <cell r="AA11">
            <v>0.49</v>
          </cell>
          <cell r="AB11">
            <v>0.66</v>
          </cell>
          <cell r="AC11">
            <v>0.75</v>
          </cell>
          <cell r="AD11">
            <v>0.75</v>
          </cell>
          <cell r="AE11">
            <v>0.16</v>
          </cell>
          <cell r="AF11">
            <v>7.0000000000000007E-2</v>
          </cell>
          <cell r="AG11">
            <v>0.1</v>
          </cell>
          <cell r="AH11">
            <v>0.33</v>
          </cell>
          <cell r="AI11">
            <v>0.14000000000000001</v>
          </cell>
          <cell r="AJ11">
            <v>0.53</v>
          </cell>
          <cell r="AK11">
            <v>0.67</v>
          </cell>
          <cell r="AL11">
            <v>0.75</v>
          </cell>
          <cell r="AM11">
            <v>0.75</v>
          </cell>
          <cell r="AN11">
            <v>0.25</v>
          </cell>
          <cell r="AO11">
            <v>0</v>
          </cell>
          <cell r="AP11">
            <v>0.08</v>
          </cell>
          <cell r="AQ11">
            <v>0.33</v>
          </cell>
          <cell r="AR11">
            <v>0</v>
          </cell>
          <cell r="AS11">
            <v>0.67</v>
          </cell>
          <cell r="AT11">
            <v>0.67</v>
          </cell>
          <cell r="AU11">
            <v>0.75</v>
          </cell>
          <cell r="AV11">
            <v>0.75</v>
          </cell>
          <cell r="AW11">
            <v>0.21</v>
          </cell>
          <cell r="AX11">
            <v>0.04</v>
          </cell>
          <cell r="AY11">
            <v>0.09</v>
          </cell>
          <cell r="AZ11">
            <v>0.33999999999999997</v>
          </cell>
          <cell r="BA11">
            <v>0.08</v>
          </cell>
          <cell r="BB11">
            <v>0.57999999999999996</v>
          </cell>
          <cell r="BC11">
            <v>0.65999999999999992</v>
          </cell>
          <cell r="BD11">
            <v>0.75</v>
          </cell>
          <cell r="BE11">
            <v>0.75</v>
          </cell>
          <cell r="BF11">
            <v>0.21</v>
          </cell>
          <cell r="BG11">
            <v>0.03</v>
          </cell>
          <cell r="BH11">
            <v>0.09</v>
          </cell>
          <cell r="BI11">
            <v>0.32999999999999996</v>
          </cell>
          <cell r="BJ11">
            <v>0.06</v>
          </cell>
          <cell r="BK11">
            <v>0.61</v>
          </cell>
          <cell r="BL11">
            <v>0.66999999999999993</v>
          </cell>
          <cell r="BM11">
            <v>0.75</v>
          </cell>
          <cell r="BN11">
            <v>0.75</v>
          </cell>
          <cell r="BO11">
            <v>0.21</v>
          </cell>
          <cell r="BP11">
            <v>0.04</v>
          </cell>
          <cell r="BQ11">
            <v>0.09</v>
          </cell>
          <cell r="BR11">
            <v>0.33999999999999997</v>
          </cell>
          <cell r="BS11">
            <v>7.0000000000000007E-2</v>
          </cell>
          <cell r="BT11">
            <v>0.59</v>
          </cell>
          <cell r="BU11">
            <v>0.65999999999999992</v>
          </cell>
          <cell r="BV11">
            <v>0.75</v>
          </cell>
          <cell r="BW11">
            <v>0.75</v>
          </cell>
          <cell r="BX11">
            <v>0.1</v>
          </cell>
          <cell r="BY11">
            <v>0.05</v>
          </cell>
          <cell r="BZ11">
            <v>0.06</v>
          </cell>
          <cell r="CA11">
            <v>0.21000000000000002</v>
          </cell>
          <cell r="CB11">
            <v>0.18</v>
          </cell>
          <cell r="CC11">
            <v>0.61</v>
          </cell>
          <cell r="CD11">
            <v>0.79</v>
          </cell>
          <cell r="CE11">
            <v>0.75</v>
          </cell>
          <cell r="CF11">
            <v>0.75</v>
          </cell>
          <cell r="CG11">
            <v>0.19</v>
          </cell>
          <cell r="CH11">
            <v>0.05</v>
          </cell>
          <cell r="CI11">
            <v>0.09</v>
          </cell>
          <cell r="CJ11">
            <v>0.32999999999999996</v>
          </cell>
          <cell r="CK11">
            <v>0.1</v>
          </cell>
          <cell r="CL11">
            <v>0.56999999999999995</v>
          </cell>
          <cell r="CM11">
            <v>0.66999999999999993</v>
          </cell>
          <cell r="CN11">
            <v>0.75</v>
          </cell>
          <cell r="CO11">
            <v>0.75</v>
          </cell>
          <cell r="CP11">
            <v>0.18</v>
          </cell>
          <cell r="CQ11">
            <v>0.05</v>
          </cell>
          <cell r="CR11">
            <v>0.09</v>
          </cell>
          <cell r="CS11">
            <v>0.31999999999999995</v>
          </cell>
          <cell r="CT11">
            <v>0.12</v>
          </cell>
          <cell r="CU11">
            <v>0.56000000000000005</v>
          </cell>
          <cell r="CV11">
            <v>0.68</v>
          </cell>
          <cell r="CW11">
            <v>0.75</v>
          </cell>
          <cell r="CX11">
            <v>0.75</v>
          </cell>
        </row>
        <row r="12">
          <cell r="B12">
            <v>4</v>
          </cell>
          <cell r="C12" t="str">
            <v>Indirect Lighting</v>
          </cell>
          <cell r="D12">
            <v>0.15</v>
          </cell>
          <cell r="E12">
            <v>0.05</v>
          </cell>
          <cell r="F12">
            <v>0.08</v>
          </cell>
          <cell r="G12">
            <v>0.28000000000000003</v>
          </cell>
          <cell r="H12">
            <v>0.16</v>
          </cell>
          <cell r="I12">
            <v>0.56000000000000005</v>
          </cell>
          <cell r="J12">
            <v>0.72000000000000008</v>
          </cell>
          <cell r="K12">
            <v>0.75</v>
          </cell>
          <cell r="L12">
            <v>0.75</v>
          </cell>
          <cell r="M12">
            <v>0.18</v>
          </cell>
          <cell r="N12">
            <v>0.06</v>
          </cell>
          <cell r="O12">
            <v>0.1</v>
          </cell>
          <cell r="P12">
            <v>0.33999999999999997</v>
          </cell>
          <cell r="Q12">
            <v>0.12</v>
          </cell>
          <cell r="R12">
            <v>0.54</v>
          </cell>
          <cell r="S12">
            <v>0.66</v>
          </cell>
          <cell r="T12">
            <v>0.75</v>
          </cell>
          <cell r="U12">
            <v>0.75</v>
          </cell>
          <cell r="V12">
            <v>0.16</v>
          </cell>
          <cell r="W12">
            <v>0.08</v>
          </cell>
          <cell r="X12">
            <v>0.1</v>
          </cell>
          <cell r="Y12">
            <v>0.33999999999999997</v>
          </cell>
          <cell r="Z12">
            <v>0.17</v>
          </cell>
          <cell r="AA12">
            <v>0.49</v>
          </cell>
          <cell r="AB12">
            <v>0.66</v>
          </cell>
          <cell r="AC12">
            <v>0.75</v>
          </cell>
          <cell r="AD12">
            <v>0.75</v>
          </cell>
          <cell r="AE12">
            <v>0.16</v>
          </cell>
          <cell r="AF12">
            <v>7.0000000000000007E-2</v>
          </cell>
          <cell r="AG12">
            <v>0.1</v>
          </cell>
          <cell r="AH12">
            <v>0.33</v>
          </cell>
          <cell r="AI12">
            <v>0.14000000000000001</v>
          </cell>
          <cell r="AJ12">
            <v>0.53</v>
          </cell>
          <cell r="AK12">
            <v>0.67</v>
          </cell>
          <cell r="AL12">
            <v>0.75</v>
          </cell>
          <cell r="AM12">
            <v>0.75</v>
          </cell>
          <cell r="AN12">
            <v>0.25</v>
          </cell>
          <cell r="AO12">
            <v>0</v>
          </cell>
          <cell r="AP12">
            <v>0.08</v>
          </cell>
          <cell r="AQ12">
            <v>0.33</v>
          </cell>
          <cell r="AR12">
            <v>0</v>
          </cell>
          <cell r="AS12">
            <v>0.67</v>
          </cell>
          <cell r="AT12">
            <v>0.67</v>
          </cell>
          <cell r="AU12">
            <v>0.75</v>
          </cell>
          <cell r="AV12">
            <v>0.75</v>
          </cell>
          <cell r="AW12">
            <v>0.21</v>
          </cell>
          <cell r="AX12">
            <v>0.04</v>
          </cell>
          <cell r="AY12">
            <v>0.09</v>
          </cell>
          <cell r="AZ12">
            <v>0.33999999999999997</v>
          </cell>
          <cell r="BA12">
            <v>0.08</v>
          </cell>
          <cell r="BB12">
            <v>0.57999999999999996</v>
          </cell>
          <cell r="BC12">
            <v>0.65999999999999992</v>
          </cell>
          <cell r="BD12">
            <v>0.75</v>
          </cell>
          <cell r="BE12">
            <v>0.75</v>
          </cell>
          <cell r="BF12">
            <v>0.21</v>
          </cell>
          <cell r="BG12">
            <v>0.03</v>
          </cell>
          <cell r="BH12">
            <v>0.09</v>
          </cell>
          <cell r="BI12">
            <v>0.32999999999999996</v>
          </cell>
          <cell r="BJ12">
            <v>0.06</v>
          </cell>
          <cell r="BK12">
            <v>0.61</v>
          </cell>
          <cell r="BL12">
            <v>0.66999999999999993</v>
          </cell>
          <cell r="BM12">
            <v>0.75</v>
          </cell>
          <cell r="BN12">
            <v>0.75</v>
          </cell>
          <cell r="BO12">
            <v>0.21</v>
          </cell>
          <cell r="BP12">
            <v>0.04</v>
          </cell>
          <cell r="BQ12">
            <v>0.09</v>
          </cell>
          <cell r="BR12">
            <v>0.33999999999999997</v>
          </cell>
          <cell r="BS12">
            <v>7.0000000000000007E-2</v>
          </cell>
          <cell r="BT12">
            <v>0.59</v>
          </cell>
          <cell r="BU12">
            <v>0.65999999999999992</v>
          </cell>
          <cell r="BV12">
            <v>0.75</v>
          </cell>
          <cell r="BW12">
            <v>0.75</v>
          </cell>
          <cell r="BX12">
            <v>0.1</v>
          </cell>
          <cell r="BY12">
            <v>0.05</v>
          </cell>
          <cell r="BZ12">
            <v>0.06</v>
          </cell>
          <cell r="CA12">
            <v>0.21000000000000002</v>
          </cell>
          <cell r="CB12">
            <v>0.18</v>
          </cell>
          <cell r="CC12">
            <v>0.61</v>
          </cell>
          <cell r="CD12">
            <v>0.79</v>
          </cell>
          <cell r="CE12">
            <v>0.75</v>
          </cell>
          <cell r="CF12">
            <v>0.75</v>
          </cell>
          <cell r="CG12">
            <v>0.19</v>
          </cell>
          <cell r="CH12">
            <v>0.05</v>
          </cell>
          <cell r="CI12">
            <v>0.09</v>
          </cell>
          <cell r="CJ12">
            <v>0.32999999999999996</v>
          </cell>
          <cell r="CK12">
            <v>0.1</v>
          </cell>
          <cell r="CL12">
            <v>0.56999999999999995</v>
          </cell>
          <cell r="CM12">
            <v>0.66999999999999993</v>
          </cell>
          <cell r="CN12">
            <v>0.75</v>
          </cell>
          <cell r="CO12">
            <v>0.75</v>
          </cell>
          <cell r="CP12">
            <v>0.18</v>
          </cell>
          <cell r="CQ12">
            <v>0.05</v>
          </cell>
          <cell r="CR12">
            <v>0.09</v>
          </cell>
          <cell r="CS12">
            <v>0.31999999999999995</v>
          </cell>
          <cell r="CT12">
            <v>0.12</v>
          </cell>
          <cell r="CU12">
            <v>0.56000000000000005</v>
          </cell>
          <cell r="CV12">
            <v>0.68</v>
          </cell>
          <cell r="CW12">
            <v>0.75</v>
          </cell>
          <cell r="CX12">
            <v>0.75</v>
          </cell>
        </row>
        <row r="13">
          <cell r="B13">
            <v>5</v>
          </cell>
          <cell r="C13" t="str">
            <v>HID Lighting</v>
          </cell>
          <cell r="D13">
            <v>0.15</v>
          </cell>
          <cell r="E13">
            <v>0.05</v>
          </cell>
          <cell r="F13">
            <v>0.08</v>
          </cell>
          <cell r="G13">
            <v>0.28000000000000003</v>
          </cell>
          <cell r="H13">
            <v>0.16</v>
          </cell>
          <cell r="I13">
            <v>0.56000000000000005</v>
          </cell>
          <cell r="J13">
            <v>0.72000000000000008</v>
          </cell>
          <cell r="K13">
            <v>0.75</v>
          </cell>
          <cell r="L13">
            <v>0.75</v>
          </cell>
          <cell r="M13">
            <v>0.18</v>
          </cell>
          <cell r="N13">
            <v>0.06</v>
          </cell>
          <cell r="O13">
            <v>0.1</v>
          </cell>
          <cell r="P13">
            <v>0.33999999999999997</v>
          </cell>
          <cell r="Q13">
            <v>0.12</v>
          </cell>
          <cell r="R13">
            <v>0.54</v>
          </cell>
          <cell r="S13">
            <v>0.66</v>
          </cell>
          <cell r="T13">
            <v>0.75</v>
          </cell>
          <cell r="U13">
            <v>0.75</v>
          </cell>
          <cell r="V13">
            <v>0.16</v>
          </cell>
          <cell r="W13">
            <v>0.08</v>
          </cell>
          <cell r="X13">
            <v>0.1</v>
          </cell>
          <cell r="Y13">
            <v>0.33999999999999997</v>
          </cell>
          <cell r="Z13">
            <v>0.17</v>
          </cell>
          <cell r="AA13">
            <v>0.49</v>
          </cell>
          <cell r="AB13">
            <v>0.66</v>
          </cell>
          <cell r="AC13">
            <v>0.75</v>
          </cell>
          <cell r="AD13">
            <v>0.75</v>
          </cell>
          <cell r="AE13">
            <v>0.16</v>
          </cell>
          <cell r="AF13">
            <v>7.0000000000000007E-2</v>
          </cell>
          <cell r="AG13">
            <v>0.1</v>
          </cell>
          <cell r="AH13">
            <v>0.33</v>
          </cell>
          <cell r="AI13">
            <v>0.14000000000000001</v>
          </cell>
          <cell r="AJ13">
            <v>0.53</v>
          </cell>
          <cell r="AK13">
            <v>0.67</v>
          </cell>
          <cell r="AL13">
            <v>0.75</v>
          </cell>
          <cell r="AM13">
            <v>0.75</v>
          </cell>
          <cell r="AN13">
            <v>0.25</v>
          </cell>
          <cell r="AO13">
            <v>0</v>
          </cell>
          <cell r="AP13">
            <v>0.08</v>
          </cell>
          <cell r="AQ13">
            <v>0.33</v>
          </cell>
          <cell r="AR13">
            <v>0</v>
          </cell>
          <cell r="AS13">
            <v>0.67</v>
          </cell>
          <cell r="AT13">
            <v>0.67</v>
          </cell>
          <cell r="AU13">
            <v>0.75</v>
          </cell>
          <cell r="AV13">
            <v>0.75</v>
          </cell>
          <cell r="AW13">
            <v>0.21</v>
          </cell>
          <cell r="AX13">
            <v>0.04</v>
          </cell>
          <cell r="AY13">
            <v>0.09</v>
          </cell>
          <cell r="AZ13">
            <v>0.33999999999999997</v>
          </cell>
          <cell r="BA13">
            <v>0.08</v>
          </cell>
          <cell r="BB13">
            <v>0.57999999999999996</v>
          </cell>
          <cell r="BC13">
            <v>0.65999999999999992</v>
          </cell>
          <cell r="BD13">
            <v>0.75</v>
          </cell>
          <cell r="BE13">
            <v>0.75</v>
          </cell>
          <cell r="BF13">
            <v>0.21</v>
          </cell>
          <cell r="BG13">
            <v>0.03</v>
          </cell>
          <cell r="BH13">
            <v>0.09</v>
          </cell>
          <cell r="BI13">
            <v>0.32999999999999996</v>
          </cell>
          <cell r="BJ13">
            <v>0.06</v>
          </cell>
          <cell r="BK13">
            <v>0.61</v>
          </cell>
          <cell r="BL13">
            <v>0.66999999999999993</v>
          </cell>
          <cell r="BM13">
            <v>0.75</v>
          </cell>
          <cell r="BN13">
            <v>0.75</v>
          </cell>
          <cell r="BO13">
            <v>0.21</v>
          </cell>
          <cell r="BP13">
            <v>0.04</v>
          </cell>
          <cell r="BQ13">
            <v>0.09</v>
          </cell>
          <cell r="BR13">
            <v>0.33999999999999997</v>
          </cell>
          <cell r="BS13">
            <v>7.0000000000000007E-2</v>
          </cell>
          <cell r="BT13">
            <v>0.59</v>
          </cell>
          <cell r="BU13">
            <v>0.65999999999999992</v>
          </cell>
          <cell r="BV13">
            <v>0.75</v>
          </cell>
          <cell r="BW13">
            <v>0.75</v>
          </cell>
          <cell r="BX13">
            <v>0.1</v>
          </cell>
          <cell r="BY13">
            <v>0.05</v>
          </cell>
          <cell r="BZ13">
            <v>0.06</v>
          </cell>
          <cell r="CA13">
            <v>0.21000000000000002</v>
          </cell>
          <cell r="CB13">
            <v>0.18</v>
          </cell>
          <cell r="CC13">
            <v>0.61</v>
          </cell>
          <cell r="CD13">
            <v>0.79</v>
          </cell>
          <cell r="CE13">
            <v>0.75</v>
          </cell>
          <cell r="CF13">
            <v>0.75</v>
          </cell>
          <cell r="CG13">
            <v>0.19</v>
          </cell>
          <cell r="CH13">
            <v>0.05</v>
          </cell>
          <cell r="CI13">
            <v>0.09</v>
          </cell>
          <cell r="CJ13">
            <v>0.32999999999999996</v>
          </cell>
          <cell r="CK13">
            <v>0.1</v>
          </cell>
          <cell r="CL13">
            <v>0.56999999999999995</v>
          </cell>
          <cell r="CM13">
            <v>0.66999999999999993</v>
          </cell>
          <cell r="CN13">
            <v>0.75</v>
          </cell>
          <cell r="CO13">
            <v>0.75</v>
          </cell>
          <cell r="CP13">
            <v>0.18</v>
          </cell>
          <cell r="CQ13">
            <v>0.05</v>
          </cell>
          <cell r="CR13">
            <v>0.09</v>
          </cell>
          <cell r="CS13">
            <v>0.31999999999999995</v>
          </cell>
          <cell r="CT13">
            <v>0.12</v>
          </cell>
          <cell r="CU13">
            <v>0.56000000000000005</v>
          </cell>
          <cell r="CV13">
            <v>0.68</v>
          </cell>
          <cell r="CW13">
            <v>0.75</v>
          </cell>
          <cell r="CX13">
            <v>0.75</v>
          </cell>
        </row>
        <row r="14">
          <cell r="B14">
            <v>6</v>
          </cell>
          <cell r="C14" t="str">
            <v>Building Shell</v>
          </cell>
          <cell r="D14">
            <v>0.55000000000000004</v>
          </cell>
          <cell r="E14">
            <v>7.0000000000000007E-2</v>
          </cell>
          <cell r="F14">
            <v>0.24</v>
          </cell>
          <cell r="G14">
            <v>0.8600000000000001</v>
          </cell>
          <cell r="H14">
            <v>0</v>
          </cell>
          <cell r="I14">
            <v>0.14000000000000001</v>
          </cell>
          <cell r="J14">
            <v>0.14000000000000001</v>
          </cell>
          <cell r="K14">
            <v>0.72</v>
          </cell>
          <cell r="L14">
            <v>0</v>
          </cell>
          <cell r="M14">
            <v>0.44</v>
          </cell>
          <cell r="N14">
            <v>0.16</v>
          </cell>
          <cell r="O14">
            <v>0.24</v>
          </cell>
          <cell r="P14">
            <v>0.84</v>
          </cell>
          <cell r="Q14">
            <v>0.01</v>
          </cell>
          <cell r="R14">
            <v>0.15</v>
          </cell>
          <cell r="S14">
            <v>0.16</v>
          </cell>
          <cell r="T14">
            <v>0.72</v>
          </cell>
          <cell r="U14">
            <v>0</v>
          </cell>
          <cell r="V14">
            <v>0.39</v>
          </cell>
          <cell r="W14">
            <v>0.18</v>
          </cell>
          <cell r="X14">
            <v>0.23</v>
          </cell>
          <cell r="Y14">
            <v>0.8</v>
          </cell>
          <cell r="Z14">
            <v>0.04</v>
          </cell>
          <cell r="AA14">
            <v>0.16</v>
          </cell>
          <cell r="AB14">
            <v>0.2</v>
          </cell>
          <cell r="AC14">
            <v>0.72</v>
          </cell>
          <cell r="AD14">
            <v>0</v>
          </cell>
          <cell r="AE14">
            <v>0.53</v>
          </cell>
          <cell r="AF14">
            <v>0.16</v>
          </cell>
          <cell r="AG14">
            <v>0.28000000000000003</v>
          </cell>
          <cell r="AH14">
            <v>0.97000000000000008</v>
          </cell>
          <cell r="AI14">
            <v>0</v>
          </cell>
          <cell r="AJ14">
            <v>0.03</v>
          </cell>
          <cell r="AK14">
            <v>0.03</v>
          </cell>
          <cell r="AL14">
            <v>0.72</v>
          </cell>
          <cell r="AM14">
            <v>0</v>
          </cell>
          <cell r="AN14">
            <v>0.55000000000000004</v>
          </cell>
          <cell r="AO14">
            <v>0.19</v>
          </cell>
          <cell r="AP14">
            <v>0.25</v>
          </cell>
          <cell r="AQ14">
            <v>0.99</v>
          </cell>
          <cell r="AR14">
            <v>0</v>
          </cell>
          <cell r="AS14">
            <v>0.01</v>
          </cell>
          <cell r="AT14">
            <v>0.01</v>
          </cell>
          <cell r="AU14">
            <v>0.72</v>
          </cell>
          <cell r="AV14">
            <v>0</v>
          </cell>
          <cell r="AW14">
            <v>0.67</v>
          </cell>
          <cell r="AX14">
            <v>0.02</v>
          </cell>
          <cell r="AY14">
            <v>0.18</v>
          </cell>
          <cell r="AZ14">
            <v>0.87000000000000011</v>
          </cell>
          <cell r="BA14">
            <v>0</v>
          </cell>
          <cell r="BB14">
            <v>0.13</v>
          </cell>
          <cell r="BC14">
            <v>0.13</v>
          </cell>
          <cell r="BD14">
            <v>0.72</v>
          </cell>
          <cell r="BE14">
            <v>0</v>
          </cell>
          <cell r="BF14">
            <v>0.51</v>
          </cell>
          <cell r="BG14">
            <v>0.16</v>
          </cell>
          <cell r="BH14">
            <v>0.24</v>
          </cell>
          <cell r="BI14">
            <v>0.91</v>
          </cell>
          <cell r="BJ14">
            <v>0</v>
          </cell>
          <cell r="BK14">
            <v>0.09</v>
          </cell>
          <cell r="BL14">
            <v>0.09</v>
          </cell>
          <cell r="BM14">
            <v>0.72</v>
          </cell>
          <cell r="BN14">
            <v>0</v>
          </cell>
          <cell r="BO14">
            <v>0.62</v>
          </cell>
          <cell r="BP14">
            <v>0.03</v>
          </cell>
          <cell r="BQ14">
            <v>0.11</v>
          </cell>
          <cell r="BR14">
            <v>0.76</v>
          </cell>
          <cell r="BS14">
            <v>0</v>
          </cell>
          <cell r="BT14">
            <v>0.24</v>
          </cell>
          <cell r="BU14">
            <v>0.24</v>
          </cell>
          <cell r="BV14">
            <v>0.72</v>
          </cell>
          <cell r="BW14">
            <v>0</v>
          </cell>
          <cell r="BX14">
            <v>0.52</v>
          </cell>
          <cell r="BY14">
            <v>7.0000000000000007E-2</v>
          </cell>
          <cell r="BZ14">
            <v>0.26</v>
          </cell>
          <cell r="CA14">
            <v>0.85000000000000009</v>
          </cell>
          <cell r="CB14">
            <v>0.01</v>
          </cell>
          <cell r="CC14">
            <v>0.14000000000000001</v>
          </cell>
          <cell r="CD14">
            <v>0.15000000000000002</v>
          </cell>
          <cell r="CE14">
            <v>0.72</v>
          </cell>
          <cell r="CF14">
            <v>0</v>
          </cell>
          <cell r="CG14">
            <v>0.55000000000000004</v>
          </cell>
          <cell r="CH14">
            <v>0.19</v>
          </cell>
          <cell r="CI14">
            <v>0.25</v>
          </cell>
          <cell r="CJ14">
            <v>0.99</v>
          </cell>
          <cell r="CK14">
            <v>0</v>
          </cell>
          <cell r="CL14">
            <v>0.01</v>
          </cell>
          <cell r="CM14">
            <v>0.01</v>
          </cell>
          <cell r="CN14">
            <v>0.72</v>
          </cell>
          <cell r="CO14">
            <v>0</v>
          </cell>
          <cell r="CP14">
            <v>0.53</v>
          </cell>
          <cell r="CQ14">
            <v>0.12</v>
          </cell>
          <cell r="CR14">
            <v>0.22</v>
          </cell>
          <cell r="CS14">
            <v>0.87</v>
          </cell>
          <cell r="CT14">
            <v>0.01</v>
          </cell>
          <cell r="CU14">
            <v>0.12</v>
          </cell>
          <cell r="CV14">
            <v>0.13</v>
          </cell>
          <cell r="CW14">
            <v>0.72</v>
          </cell>
          <cell r="CX14">
            <v>0</v>
          </cell>
        </row>
        <row r="15">
          <cell r="B15">
            <v>7</v>
          </cell>
          <cell r="C15" t="str">
            <v>Motors</v>
          </cell>
          <cell r="D15">
            <v>0.1</v>
          </cell>
          <cell r="E15">
            <v>0.05</v>
          </cell>
          <cell r="F15">
            <v>0.06</v>
          </cell>
          <cell r="G15">
            <v>0.21000000000000002</v>
          </cell>
          <cell r="H15">
            <v>0.23</v>
          </cell>
          <cell r="I15">
            <v>0.56000000000000005</v>
          </cell>
          <cell r="J15">
            <v>0.79</v>
          </cell>
          <cell r="K15">
            <v>0.8</v>
          </cell>
          <cell r="L15">
            <v>0.8</v>
          </cell>
          <cell r="M15">
            <v>0.14000000000000001</v>
          </cell>
          <cell r="N15">
            <v>0.1</v>
          </cell>
          <cell r="O15">
            <v>0.09</v>
          </cell>
          <cell r="P15">
            <v>0.33</v>
          </cell>
          <cell r="Q15">
            <v>0.19</v>
          </cell>
          <cell r="R15">
            <v>0.48</v>
          </cell>
          <cell r="S15">
            <v>0.66999999999999993</v>
          </cell>
          <cell r="T15">
            <v>0.8</v>
          </cell>
          <cell r="U15">
            <v>0.8</v>
          </cell>
          <cell r="V15">
            <v>0.14000000000000001</v>
          </cell>
          <cell r="W15">
            <v>0.1</v>
          </cell>
          <cell r="X15">
            <v>0.09</v>
          </cell>
          <cell r="Y15">
            <v>0.33</v>
          </cell>
          <cell r="Z15">
            <v>0.19</v>
          </cell>
          <cell r="AA15">
            <v>0.48</v>
          </cell>
          <cell r="AB15">
            <v>0.66999999999999993</v>
          </cell>
          <cell r="AC15">
            <v>0.8</v>
          </cell>
          <cell r="AD15">
            <v>0.8</v>
          </cell>
          <cell r="AE15">
            <v>0.14000000000000001</v>
          </cell>
          <cell r="AF15">
            <v>0.1</v>
          </cell>
          <cell r="AG15">
            <v>0.09</v>
          </cell>
          <cell r="AH15">
            <v>0.33</v>
          </cell>
          <cell r="AI15">
            <v>0.2</v>
          </cell>
          <cell r="AJ15">
            <v>0.47</v>
          </cell>
          <cell r="AK15">
            <v>0.66999999999999993</v>
          </cell>
          <cell r="AL15">
            <v>0.8</v>
          </cell>
          <cell r="AM15">
            <v>0.8</v>
          </cell>
          <cell r="AN15">
            <v>0.25</v>
          </cell>
          <cell r="AO15">
            <v>0</v>
          </cell>
          <cell r="AP15">
            <v>0.08</v>
          </cell>
          <cell r="AQ15">
            <v>0.33</v>
          </cell>
          <cell r="AR15">
            <v>0</v>
          </cell>
          <cell r="AS15">
            <v>0.67</v>
          </cell>
          <cell r="AT15">
            <v>0.67</v>
          </cell>
          <cell r="AU15">
            <v>0.8</v>
          </cell>
          <cell r="AV15">
            <v>0.8</v>
          </cell>
          <cell r="AW15">
            <v>0.15</v>
          </cell>
          <cell r="AX15">
            <v>0</v>
          </cell>
          <cell r="AY15">
            <v>0.04</v>
          </cell>
          <cell r="AZ15">
            <v>0.19</v>
          </cell>
          <cell r="BA15">
            <v>0.21</v>
          </cell>
          <cell r="BB15">
            <v>0.6</v>
          </cell>
          <cell r="BC15">
            <v>0.80999999999999994</v>
          </cell>
          <cell r="BD15">
            <v>0.8</v>
          </cell>
          <cell r="BE15">
            <v>0.8</v>
          </cell>
          <cell r="BF15">
            <v>0.14000000000000001</v>
          </cell>
          <cell r="BG15">
            <v>0.1</v>
          </cell>
          <cell r="BH15">
            <v>0.09</v>
          </cell>
          <cell r="BI15">
            <v>0.33</v>
          </cell>
          <cell r="BJ15">
            <v>0.2</v>
          </cell>
          <cell r="BK15">
            <v>0.47</v>
          </cell>
          <cell r="BL15">
            <v>0.66999999999999993</v>
          </cell>
          <cell r="BM15">
            <v>0.8</v>
          </cell>
          <cell r="BN15">
            <v>0.8</v>
          </cell>
          <cell r="BO15">
            <v>0.12</v>
          </cell>
          <cell r="BP15">
            <v>0.1</v>
          </cell>
          <cell r="BQ15">
            <v>0.08</v>
          </cell>
          <cell r="BR15">
            <v>0.3</v>
          </cell>
          <cell r="BS15">
            <v>0.21</v>
          </cell>
          <cell r="BT15">
            <v>0.49</v>
          </cell>
          <cell r="BU15">
            <v>0.7</v>
          </cell>
          <cell r="BV15">
            <v>0.8</v>
          </cell>
          <cell r="BW15">
            <v>0.8</v>
          </cell>
          <cell r="BX15">
            <v>0.09</v>
          </cell>
          <cell r="BY15">
            <v>0.02</v>
          </cell>
          <cell r="BZ15">
            <v>0.05</v>
          </cell>
          <cell r="CA15">
            <v>0.16</v>
          </cell>
          <cell r="CB15">
            <v>0.23</v>
          </cell>
          <cell r="CC15">
            <v>0.61</v>
          </cell>
          <cell r="CD15">
            <v>0.84</v>
          </cell>
          <cell r="CE15">
            <v>0.8</v>
          </cell>
          <cell r="CF15">
            <v>0.8</v>
          </cell>
          <cell r="CG15">
            <v>0.14000000000000001</v>
          </cell>
          <cell r="CH15">
            <v>0.1</v>
          </cell>
          <cell r="CI15">
            <v>0.09</v>
          </cell>
          <cell r="CJ15">
            <v>0.33</v>
          </cell>
          <cell r="CK15">
            <v>0.19</v>
          </cell>
          <cell r="CL15">
            <v>0.48</v>
          </cell>
          <cell r="CM15">
            <v>0.66999999999999993</v>
          </cell>
          <cell r="CN15">
            <v>0.8</v>
          </cell>
          <cell r="CO15">
            <v>0.8</v>
          </cell>
          <cell r="CP15">
            <v>0.13</v>
          </cell>
          <cell r="CQ15">
            <v>0.08</v>
          </cell>
          <cell r="CR15">
            <v>0.08</v>
          </cell>
          <cell r="CS15">
            <v>0.29000000000000004</v>
          </cell>
          <cell r="CT15">
            <v>0.2</v>
          </cell>
          <cell r="CU15">
            <v>0.51</v>
          </cell>
          <cell r="CV15">
            <v>0.71</v>
          </cell>
          <cell r="CW15">
            <v>0.8</v>
          </cell>
          <cell r="CX15">
            <v>0.8</v>
          </cell>
        </row>
        <row r="16">
          <cell r="B16">
            <v>8</v>
          </cell>
          <cell r="C16" t="str">
            <v>Chiller (equipment or systems)</v>
          </cell>
          <cell r="D16">
            <v>0.55000000000000004</v>
          </cell>
          <cell r="E16">
            <v>7.0000000000000007E-2</v>
          </cell>
          <cell r="F16">
            <v>0.24</v>
          </cell>
          <cell r="G16">
            <v>0.8600000000000001</v>
          </cell>
          <cell r="H16">
            <v>0</v>
          </cell>
          <cell r="I16">
            <v>0.14000000000000001</v>
          </cell>
          <cell r="J16">
            <v>0.14000000000000001</v>
          </cell>
          <cell r="K16">
            <v>0.72</v>
          </cell>
          <cell r="L16">
            <v>0</v>
          </cell>
          <cell r="M16">
            <v>0.44</v>
          </cell>
          <cell r="N16">
            <v>0.16</v>
          </cell>
          <cell r="O16">
            <v>0.24</v>
          </cell>
          <cell r="P16">
            <v>0.84</v>
          </cell>
          <cell r="Q16">
            <v>0.01</v>
          </cell>
          <cell r="R16">
            <v>0.15</v>
          </cell>
          <cell r="S16">
            <v>0.16</v>
          </cell>
          <cell r="T16">
            <v>0.72</v>
          </cell>
          <cell r="U16">
            <v>0</v>
          </cell>
          <cell r="V16">
            <v>0.39</v>
          </cell>
          <cell r="W16">
            <v>0.18</v>
          </cell>
          <cell r="X16">
            <v>0.23</v>
          </cell>
          <cell r="Y16">
            <v>0.8</v>
          </cell>
          <cell r="Z16">
            <v>0.04</v>
          </cell>
          <cell r="AA16">
            <v>0.16</v>
          </cell>
          <cell r="AB16">
            <v>0.2</v>
          </cell>
          <cell r="AC16">
            <v>0.72</v>
          </cell>
          <cell r="AD16">
            <v>0</v>
          </cell>
          <cell r="AE16">
            <v>0.53</v>
          </cell>
          <cell r="AF16">
            <v>0.16</v>
          </cell>
          <cell r="AG16">
            <v>0.28000000000000003</v>
          </cell>
          <cell r="AH16">
            <v>0.97000000000000008</v>
          </cell>
          <cell r="AI16">
            <v>0</v>
          </cell>
          <cell r="AJ16">
            <v>0.03</v>
          </cell>
          <cell r="AK16">
            <v>0.03</v>
          </cell>
          <cell r="AL16">
            <v>0.72</v>
          </cell>
          <cell r="AM16">
            <v>0</v>
          </cell>
          <cell r="AN16">
            <v>0.55000000000000004</v>
          </cell>
          <cell r="AO16">
            <v>0.19</v>
          </cell>
          <cell r="AP16">
            <v>0.25</v>
          </cell>
          <cell r="AQ16">
            <v>0.99</v>
          </cell>
          <cell r="AR16">
            <v>0</v>
          </cell>
          <cell r="AS16">
            <v>0.01</v>
          </cell>
          <cell r="AT16">
            <v>0.01</v>
          </cell>
          <cell r="AU16">
            <v>0.72</v>
          </cell>
          <cell r="AV16">
            <v>0</v>
          </cell>
          <cell r="AW16">
            <v>0.67</v>
          </cell>
          <cell r="AX16">
            <v>0.02</v>
          </cell>
          <cell r="AY16">
            <v>0.18</v>
          </cell>
          <cell r="AZ16">
            <v>0.87000000000000011</v>
          </cell>
          <cell r="BA16">
            <v>0</v>
          </cell>
          <cell r="BB16">
            <v>0.13</v>
          </cell>
          <cell r="BC16">
            <v>0.13</v>
          </cell>
          <cell r="BD16">
            <v>0.72</v>
          </cell>
          <cell r="BE16">
            <v>0</v>
          </cell>
          <cell r="BF16">
            <v>0.51</v>
          </cell>
          <cell r="BG16">
            <v>0.16</v>
          </cell>
          <cell r="BH16">
            <v>0.24</v>
          </cell>
          <cell r="BI16">
            <v>0.91</v>
          </cell>
          <cell r="BJ16">
            <v>0</v>
          </cell>
          <cell r="BK16">
            <v>0.09</v>
          </cell>
          <cell r="BL16">
            <v>0.09</v>
          </cell>
          <cell r="BM16">
            <v>0.72</v>
          </cell>
          <cell r="BN16">
            <v>0</v>
          </cell>
          <cell r="BO16">
            <v>0.62</v>
          </cell>
          <cell r="BP16">
            <v>0.03</v>
          </cell>
          <cell r="BQ16">
            <v>0.11</v>
          </cell>
          <cell r="BR16">
            <v>0.76</v>
          </cell>
          <cell r="BS16">
            <v>0</v>
          </cell>
          <cell r="BT16">
            <v>0.24</v>
          </cell>
          <cell r="BU16">
            <v>0.24</v>
          </cell>
          <cell r="BV16">
            <v>0.72</v>
          </cell>
          <cell r="BW16">
            <v>0</v>
          </cell>
          <cell r="BX16">
            <v>0.52</v>
          </cell>
          <cell r="BY16">
            <v>7.0000000000000007E-2</v>
          </cell>
          <cell r="BZ16">
            <v>0.26</v>
          </cell>
          <cell r="CA16">
            <v>0.85000000000000009</v>
          </cell>
          <cell r="CB16">
            <v>0.01</v>
          </cell>
          <cell r="CC16">
            <v>0.14000000000000001</v>
          </cell>
          <cell r="CD16">
            <v>0.15000000000000002</v>
          </cell>
          <cell r="CE16">
            <v>0.72</v>
          </cell>
          <cell r="CF16">
            <v>0</v>
          </cell>
          <cell r="CG16">
            <v>0.55000000000000004</v>
          </cell>
          <cell r="CH16">
            <v>0.19</v>
          </cell>
          <cell r="CI16">
            <v>0.25</v>
          </cell>
          <cell r="CJ16">
            <v>0.99</v>
          </cell>
          <cell r="CK16">
            <v>0</v>
          </cell>
          <cell r="CL16">
            <v>0.01</v>
          </cell>
          <cell r="CM16">
            <v>0.01</v>
          </cell>
          <cell r="CN16">
            <v>0.72</v>
          </cell>
          <cell r="CO16">
            <v>0</v>
          </cell>
          <cell r="CP16">
            <v>0.53</v>
          </cell>
          <cell r="CQ16">
            <v>0.12</v>
          </cell>
          <cell r="CR16">
            <v>0.22</v>
          </cell>
          <cell r="CS16">
            <v>0.87</v>
          </cell>
          <cell r="CT16">
            <v>0.01</v>
          </cell>
          <cell r="CU16">
            <v>0.12</v>
          </cell>
          <cell r="CV16">
            <v>0.13</v>
          </cell>
          <cell r="CW16">
            <v>0.72</v>
          </cell>
          <cell r="CX16">
            <v>0</v>
          </cell>
        </row>
        <row r="17">
          <cell r="B17">
            <v>9</v>
          </cell>
          <cell r="C17" t="str">
            <v>Unitary HVAC (equipment or systems)</v>
          </cell>
          <cell r="D17">
            <v>0.55000000000000004</v>
          </cell>
          <cell r="E17">
            <v>7.0000000000000007E-2</v>
          </cell>
          <cell r="F17">
            <v>0.24</v>
          </cell>
          <cell r="G17">
            <v>0.8600000000000001</v>
          </cell>
          <cell r="H17">
            <v>0</v>
          </cell>
          <cell r="I17">
            <v>0.14000000000000001</v>
          </cell>
          <cell r="J17">
            <v>0.14000000000000001</v>
          </cell>
          <cell r="K17">
            <v>0.72</v>
          </cell>
          <cell r="L17">
            <v>0</v>
          </cell>
          <cell r="M17">
            <v>0.44</v>
          </cell>
          <cell r="N17">
            <v>0.16</v>
          </cell>
          <cell r="O17">
            <v>0.24</v>
          </cell>
          <cell r="P17">
            <v>0.84</v>
          </cell>
          <cell r="Q17">
            <v>0.01</v>
          </cell>
          <cell r="R17">
            <v>0.15</v>
          </cell>
          <cell r="S17">
            <v>0.16</v>
          </cell>
          <cell r="T17">
            <v>0.72</v>
          </cell>
          <cell r="U17">
            <v>0</v>
          </cell>
          <cell r="V17">
            <v>0.39</v>
          </cell>
          <cell r="W17">
            <v>0.18</v>
          </cell>
          <cell r="X17">
            <v>0.23</v>
          </cell>
          <cell r="Y17">
            <v>0.8</v>
          </cell>
          <cell r="Z17">
            <v>0.04</v>
          </cell>
          <cell r="AA17">
            <v>0.16</v>
          </cell>
          <cell r="AB17">
            <v>0.2</v>
          </cell>
          <cell r="AC17">
            <v>0.72</v>
          </cell>
          <cell r="AD17">
            <v>0</v>
          </cell>
          <cell r="AE17">
            <v>0.53</v>
          </cell>
          <cell r="AF17">
            <v>0.16</v>
          </cell>
          <cell r="AG17">
            <v>0.28000000000000003</v>
          </cell>
          <cell r="AH17">
            <v>0.97000000000000008</v>
          </cell>
          <cell r="AI17">
            <v>0</v>
          </cell>
          <cell r="AJ17">
            <v>0.03</v>
          </cell>
          <cell r="AK17">
            <v>0.03</v>
          </cell>
          <cell r="AL17">
            <v>0.72</v>
          </cell>
          <cell r="AM17">
            <v>0</v>
          </cell>
          <cell r="AN17">
            <v>0.55000000000000004</v>
          </cell>
          <cell r="AO17">
            <v>0.19</v>
          </cell>
          <cell r="AP17">
            <v>0.25</v>
          </cell>
          <cell r="AQ17">
            <v>0.99</v>
          </cell>
          <cell r="AR17">
            <v>0</v>
          </cell>
          <cell r="AS17">
            <v>0.01</v>
          </cell>
          <cell r="AT17">
            <v>0.01</v>
          </cell>
          <cell r="AU17">
            <v>0.72</v>
          </cell>
          <cell r="AV17">
            <v>0</v>
          </cell>
          <cell r="AW17">
            <v>0.67</v>
          </cell>
          <cell r="AX17">
            <v>0.02</v>
          </cell>
          <cell r="AY17">
            <v>0.18</v>
          </cell>
          <cell r="AZ17">
            <v>0.87000000000000011</v>
          </cell>
          <cell r="BA17">
            <v>0</v>
          </cell>
          <cell r="BB17">
            <v>0.13</v>
          </cell>
          <cell r="BC17">
            <v>0.13</v>
          </cell>
          <cell r="BD17">
            <v>0.72</v>
          </cell>
          <cell r="BE17">
            <v>0</v>
          </cell>
          <cell r="BF17">
            <v>0.51</v>
          </cell>
          <cell r="BG17">
            <v>0.16</v>
          </cell>
          <cell r="BH17">
            <v>0.24</v>
          </cell>
          <cell r="BI17">
            <v>0.91</v>
          </cell>
          <cell r="BJ17">
            <v>0</v>
          </cell>
          <cell r="BK17">
            <v>0.09</v>
          </cell>
          <cell r="BL17">
            <v>0.09</v>
          </cell>
          <cell r="BM17">
            <v>0.72</v>
          </cell>
          <cell r="BN17">
            <v>0</v>
          </cell>
          <cell r="BO17">
            <v>0.62</v>
          </cell>
          <cell r="BP17">
            <v>0.03</v>
          </cell>
          <cell r="BQ17">
            <v>0.11</v>
          </cell>
          <cell r="BR17">
            <v>0.76</v>
          </cell>
          <cell r="BS17">
            <v>0</v>
          </cell>
          <cell r="BT17">
            <v>0.24</v>
          </cell>
          <cell r="BU17">
            <v>0.24</v>
          </cell>
          <cell r="BV17">
            <v>0.72</v>
          </cell>
          <cell r="BW17">
            <v>0</v>
          </cell>
          <cell r="BX17">
            <v>0.52</v>
          </cell>
          <cell r="BY17">
            <v>7.0000000000000007E-2</v>
          </cell>
          <cell r="BZ17">
            <v>0.26</v>
          </cell>
          <cell r="CA17">
            <v>0.85000000000000009</v>
          </cell>
          <cell r="CB17">
            <v>0.01</v>
          </cell>
          <cell r="CC17">
            <v>0.14000000000000001</v>
          </cell>
          <cell r="CD17">
            <v>0.15000000000000002</v>
          </cell>
          <cell r="CE17">
            <v>0.72</v>
          </cell>
          <cell r="CF17">
            <v>0</v>
          </cell>
          <cell r="CG17">
            <v>0.55000000000000004</v>
          </cell>
          <cell r="CH17">
            <v>0.19</v>
          </cell>
          <cell r="CI17">
            <v>0.25</v>
          </cell>
          <cell r="CJ17">
            <v>0.99</v>
          </cell>
          <cell r="CK17">
            <v>0</v>
          </cell>
          <cell r="CL17">
            <v>0.01</v>
          </cell>
          <cell r="CM17">
            <v>0.01</v>
          </cell>
          <cell r="CN17">
            <v>0.72</v>
          </cell>
          <cell r="CO17">
            <v>0</v>
          </cell>
          <cell r="CP17">
            <v>0.53</v>
          </cell>
          <cell r="CQ17">
            <v>0.12</v>
          </cell>
          <cell r="CR17">
            <v>0.22</v>
          </cell>
          <cell r="CS17">
            <v>0.87</v>
          </cell>
          <cell r="CT17">
            <v>0.01</v>
          </cell>
          <cell r="CU17">
            <v>0.12</v>
          </cell>
          <cell r="CV17">
            <v>0.13</v>
          </cell>
          <cell r="CW17">
            <v>0.72</v>
          </cell>
          <cell r="CX17">
            <v>0</v>
          </cell>
        </row>
        <row r="18">
          <cell r="B18">
            <v>10</v>
          </cell>
          <cell r="C18" t="str">
            <v>EMS &amp; HVAC Controls (cooling)</v>
          </cell>
          <cell r="D18">
            <v>0.55000000000000004</v>
          </cell>
          <cell r="E18">
            <v>7.0000000000000007E-2</v>
          </cell>
          <cell r="F18">
            <v>0.24</v>
          </cell>
          <cell r="G18">
            <v>0.8600000000000001</v>
          </cell>
          <cell r="H18">
            <v>0</v>
          </cell>
          <cell r="I18">
            <v>0.14000000000000001</v>
          </cell>
          <cell r="J18">
            <v>0.14000000000000001</v>
          </cell>
          <cell r="K18">
            <v>0.72</v>
          </cell>
          <cell r="L18">
            <v>0</v>
          </cell>
          <cell r="M18">
            <v>0.44</v>
          </cell>
          <cell r="N18">
            <v>0.16</v>
          </cell>
          <cell r="O18">
            <v>0.24</v>
          </cell>
          <cell r="P18">
            <v>0.84</v>
          </cell>
          <cell r="Q18">
            <v>0.01</v>
          </cell>
          <cell r="R18">
            <v>0.15</v>
          </cell>
          <cell r="S18">
            <v>0.16</v>
          </cell>
          <cell r="T18">
            <v>0.72</v>
          </cell>
          <cell r="U18">
            <v>0</v>
          </cell>
          <cell r="V18">
            <v>0.39</v>
          </cell>
          <cell r="W18">
            <v>0.18</v>
          </cell>
          <cell r="X18">
            <v>0.23</v>
          </cell>
          <cell r="Y18">
            <v>0.8</v>
          </cell>
          <cell r="Z18">
            <v>0.04</v>
          </cell>
          <cell r="AA18">
            <v>0.16</v>
          </cell>
          <cell r="AB18">
            <v>0.2</v>
          </cell>
          <cell r="AC18">
            <v>0.72</v>
          </cell>
          <cell r="AD18">
            <v>0</v>
          </cell>
          <cell r="AE18">
            <v>0.53</v>
          </cell>
          <cell r="AF18">
            <v>0.16</v>
          </cell>
          <cell r="AG18">
            <v>0.28000000000000003</v>
          </cell>
          <cell r="AH18">
            <v>0.97000000000000008</v>
          </cell>
          <cell r="AI18">
            <v>0</v>
          </cell>
          <cell r="AJ18">
            <v>0.03</v>
          </cell>
          <cell r="AK18">
            <v>0.03</v>
          </cell>
          <cell r="AL18">
            <v>0.72</v>
          </cell>
          <cell r="AM18">
            <v>0</v>
          </cell>
          <cell r="AN18">
            <v>0.55000000000000004</v>
          </cell>
          <cell r="AO18">
            <v>0.19</v>
          </cell>
          <cell r="AP18">
            <v>0.25</v>
          </cell>
          <cell r="AQ18">
            <v>0.99</v>
          </cell>
          <cell r="AR18">
            <v>0</v>
          </cell>
          <cell r="AS18">
            <v>0.01</v>
          </cell>
          <cell r="AT18">
            <v>0.01</v>
          </cell>
          <cell r="AU18">
            <v>0.72</v>
          </cell>
          <cell r="AV18">
            <v>0</v>
          </cell>
          <cell r="AW18">
            <v>0.67</v>
          </cell>
          <cell r="AX18">
            <v>0.02</v>
          </cell>
          <cell r="AY18">
            <v>0.18</v>
          </cell>
          <cell r="AZ18">
            <v>0.87000000000000011</v>
          </cell>
          <cell r="BA18">
            <v>0</v>
          </cell>
          <cell r="BB18">
            <v>0.13</v>
          </cell>
          <cell r="BC18">
            <v>0.13</v>
          </cell>
          <cell r="BD18">
            <v>0.72</v>
          </cell>
          <cell r="BE18">
            <v>0</v>
          </cell>
          <cell r="BF18">
            <v>0.51</v>
          </cell>
          <cell r="BG18">
            <v>0.16</v>
          </cell>
          <cell r="BH18">
            <v>0.24</v>
          </cell>
          <cell r="BI18">
            <v>0.91</v>
          </cell>
          <cell r="BJ18">
            <v>0</v>
          </cell>
          <cell r="BK18">
            <v>0.09</v>
          </cell>
          <cell r="BL18">
            <v>0.09</v>
          </cell>
          <cell r="BM18">
            <v>0.72</v>
          </cell>
          <cell r="BN18">
            <v>0</v>
          </cell>
          <cell r="BO18">
            <v>0.62</v>
          </cell>
          <cell r="BP18">
            <v>0.03</v>
          </cell>
          <cell r="BQ18">
            <v>0.11</v>
          </cell>
          <cell r="BR18">
            <v>0.76</v>
          </cell>
          <cell r="BS18">
            <v>0</v>
          </cell>
          <cell r="BT18">
            <v>0.24</v>
          </cell>
          <cell r="BU18">
            <v>0.24</v>
          </cell>
          <cell r="BV18">
            <v>0.72</v>
          </cell>
          <cell r="BW18">
            <v>0</v>
          </cell>
          <cell r="BX18">
            <v>0.52</v>
          </cell>
          <cell r="BY18">
            <v>7.0000000000000007E-2</v>
          </cell>
          <cell r="BZ18">
            <v>0.26</v>
          </cell>
          <cell r="CA18">
            <v>0.85000000000000009</v>
          </cell>
          <cell r="CB18">
            <v>0.01</v>
          </cell>
          <cell r="CC18">
            <v>0.14000000000000001</v>
          </cell>
          <cell r="CD18">
            <v>0.15000000000000002</v>
          </cell>
          <cell r="CE18">
            <v>0.72</v>
          </cell>
          <cell r="CF18">
            <v>0</v>
          </cell>
          <cell r="CG18">
            <v>0.55000000000000004</v>
          </cell>
          <cell r="CH18">
            <v>0.19</v>
          </cell>
          <cell r="CI18">
            <v>0.25</v>
          </cell>
          <cell r="CJ18">
            <v>0.99</v>
          </cell>
          <cell r="CK18">
            <v>0</v>
          </cell>
          <cell r="CL18">
            <v>0.01</v>
          </cell>
          <cell r="CM18">
            <v>0.01</v>
          </cell>
          <cell r="CN18">
            <v>0.72</v>
          </cell>
          <cell r="CO18">
            <v>0</v>
          </cell>
          <cell r="CP18">
            <v>0.53</v>
          </cell>
          <cell r="CQ18">
            <v>0.12</v>
          </cell>
          <cell r="CR18">
            <v>0.22</v>
          </cell>
          <cell r="CS18">
            <v>0.87</v>
          </cell>
          <cell r="CT18">
            <v>0.01</v>
          </cell>
          <cell r="CU18">
            <v>0.12</v>
          </cell>
          <cell r="CV18">
            <v>0.13</v>
          </cell>
          <cell r="CW18">
            <v>0.72</v>
          </cell>
          <cell r="CX18">
            <v>0</v>
          </cell>
        </row>
        <row r="19">
          <cell r="B19">
            <v>11</v>
          </cell>
          <cell r="C19" t="str">
            <v>EMS &amp; HVAC Controls (ventilation)</v>
          </cell>
          <cell r="D19">
            <v>0.1</v>
          </cell>
          <cell r="E19">
            <v>0.05</v>
          </cell>
          <cell r="F19">
            <v>0.06</v>
          </cell>
          <cell r="G19">
            <v>0.21000000000000002</v>
          </cell>
          <cell r="H19">
            <v>0.23</v>
          </cell>
          <cell r="I19">
            <v>0.56000000000000005</v>
          </cell>
          <cell r="J19">
            <v>0.79</v>
          </cell>
          <cell r="K19">
            <v>0.83</v>
          </cell>
          <cell r="L19">
            <v>0.83</v>
          </cell>
          <cell r="M19">
            <v>0.14000000000000001</v>
          </cell>
          <cell r="N19">
            <v>0.1</v>
          </cell>
          <cell r="O19">
            <v>0.09</v>
          </cell>
          <cell r="P19">
            <v>0.33</v>
          </cell>
          <cell r="Q19">
            <v>0.19</v>
          </cell>
          <cell r="R19">
            <v>0.48</v>
          </cell>
          <cell r="S19">
            <v>0.66999999999999993</v>
          </cell>
          <cell r="T19">
            <v>0.83</v>
          </cell>
          <cell r="U19">
            <v>0.83</v>
          </cell>
          <cell r="V19">
            <v>0.14000000000000001</v>
          </cell>
          <cell r="W19">
            <v>0.1</v>
          </cell>
          <cell r="X19">
            <v>0.09</v>
          </cell>
          <cell r="Y19">
            <v>0.33</v>
          </cell>
          <cell r="Z19">
            <v>0.19</v>
          </cell>
          <cell r="AA19">
            <v>0.48</v>
          </cell>
          <cell r="AB19">
            <v>0.66999999999999993</v>
          </cell>
          <cell r="AC19">
            <v>0.83</v>
          </cell>
          <cell r="AD19">
            <v>0.83</v>
          </cell>
          <cell r="AE19">
            <v>0.14000000000000001</v>
          </cell>
          <cell r="AF19">
            <v>0.1</v>
          </cell>
          <cell r="AG19">
            <v>0.09</v>
          </cell>
          <cell r="AH19">
            <v>0.33</v>
          </cell>
          <cell r="AI19">
            <v>0.2</v>
          </cell>
          <cell r="AJ19">
            <v>0.47</v>
          </cell>
          <cell r="AK19">
            <v>0.66999999999999993</v>
          </cell>
          <cell r="AL19">
            <v>0.83</v>
          </cell>
          <cell r="AM19">
            <v>0.83</v>
          </cell>
          <cell r="AN19">
            <v>0.14000000000000001</v>
          </cell>
          <cell r="AO19">
            <v>0.1</v>
          </cell>
          <cell r="AP19">
            <v>0.09</v>
          </cell>
          <cell r="AQ19">
            <v>0.33</v>
          </cell>
          <cell r="AR19">
            <v>0.19</v>
          </cell>
          <cell r="AS19">
            <v>0.48</v>
          </cell>
          <cell r="AT19">
            <v>0.66999999999999993</v>
          </cell>
          <cell r="AU19">
            <v>0.83</v>
          </cell>
          <cell r="AV19">
            <v>0.83</v>
          </cell>
          <cell r="AW19">
            <v>0.15</v>
          </cell>
          <cell r="AX19">
            <v>0</v>
          </cell>
          <cell r="AY19">
            <v>0.04</v>
          </cell>
          <cell r="AZ19">
            <v>0.19</v>
          </cell>
          <cell r="BA19">
            <v>0.21</v>
          </cell>
          <cell r="BB19">
            <v>0.6</v>
          </cell>
          <cell r="BC19">
            <v>0.80999999999999994</v>
          </cell>
          <cell r="BD19">
            <v>0.83</v>
          </cell>
          <cell r="BE19">
            <v>0.83</v>
          </cell>
          <cell r="BF19">
            <v>0.14000000000000001</v>
          </cell>
          <cell r="BG19">
            <v>0.1</v>
          </cell>
          <cell r="BH19">
            <v>0.09</v>
          </cell>
          <cell r="BI19">
            <v>0.33</v>
          </cell>
          <cell r="BJ19">
            <v>0.2</v>
          </cell>
          <cell r="BK19">
            <v>0.47</v>
          </cell>
          <cell r="BL19">
            <v>0.66999999999999993</v>
          </cell>
          <cell r="BM19">
            <v>0.83</v>
          </cell>
          <cell r="BN19">
            <v>0.83</v>
          </cell>
          <cell r="BO19">
            <v>0.12</v>
          </cell>
          <cell r="BP19">
            <v>0.1</v>
          </cell>
          <cell r="BQ19">
            <v>0.08</v>
          </cell>
          <cell r="BR19">
            <v>0.3</v>
          </cell>
          <cell r="BS19">
            <v>0.21</v>
          </cell>
          <cell r="BT19">
            <v>0.49</v>
          </cell>
          <cell r="BU19">
            <v>0.7</v>
          </cell>
          <cell r="BV19">
            <v>0.83</v>
          </cell>
          <cell r="BW19">
            <v>0.83</v>
          </cell>
          <cell r="BX19">
            <v>0.09</v>
          </cell>
          <cell r="BY19">
            <v>0.02</v>
          </cell>
          <cell r="BZ19">
            <v>0.05</v>
          </cell>
          <cell r="CA19">
            <v>0.16</v>
          </cell>
          <cell r="CB19">
            <v>0.23</v>
          </cell>
          <cell r="CC19">
            <v>0.61</v>
          </cell>
          <cell r="CD19">
            <v>0.84</v>
          </cell>
          <cell r="CE19">
            <v>0.83</v>
          </cell>
          <cell r="CF19">
            <v>0.83</v>
          </cell>
          <cell r="CG19">
            <v>0.14000000000000001</v>
          </cell>
          <cell r="CH19">
            <v>0.1</v>
          </cell>
          <cell r="CI19">
            <v>0.09</v>
          </cell>
          <cell r="CJ19">
            <v>0.33</v>
          </cell>
          <cell r="CK19">
            <v>0.19</v>
          </cell>
          <cell r="CL19">
            <v>0.48</v>
          </cell>
          <cell r="CM19">
            <v>0.66999999999999993</v>
          </cell>
          <cell r="CN19">
            <v>0.83</v>
          </cell>
          <cell r="CO19">
            <v>0.83</v>
          </cell>
          <cell r="CP19">
            <v>0.13</v>
          </cell>
          <cell r="CQ19">
            <v>0.08</v>
          </cell>
          <cell r="CR19">
            <v>0.08</v>
          </cell>
          <cell r="CS19">
            <v>0.29000000000000004</v>
          </cell>
          <cell r="CT19">
            <v>0.2</v>
          </cell>
          <cell r="CU19">
            <v>0.51</v>
          </cell>
          <cell r="CV19">
            <v>0.71</v>
          </cell>
          <cell r="CW19">
            <v>0.83</v>
          </cell>
          <cell r="CX19">
            <v>0.83</v>
          </cell>
        </row>
        <row r="20">
          <cell r="B20">
            <v>12</v>
          </cell>
          <cell r="C20" t="str">
            <v>Variable Speed Drives (HVAC Systems)</v>
          </cell>
          <cell r="D20" t="str">
            <v>NA</v>
          </cell>
          <cell r="E20" t="str">
            <v>NA</v>
          </cell>
          <cell r="F20" t="str">
            <v>NA</v>
          </cell>
          <cell r="G20">
            <v>0</v>
          </cell>
          <cell r="H20" t="str">
            <v>NA</v>
          </cell>
          <cell r="I20" t="str">
            <v>NA</v>
          </cell>
          <cell r="J20">
            <v>0</v>
          </cell>
          <cell r="K20">
            <v>0.8</v>
          </cell>
          <cell r="L20">
            <v>0.8</v>
          </cell>
          <cell r="M20" t="str">
            <v>NA</v>
          </cell>
          <cell r="N20" t="str">
            <v>NA</v>
          </cell>
          <cell r="O20" t="str">
            <v>NA</v>
          </cell>
          <cell r="P20">
            <v>0</v>
          </cell>
          <cell r="Q20" t="str">
            <v>NA</v>
          </cell>
          <cell r="R20" t="str">
            <v>NA</v>
          </cell>
          <cell r="S20">
            <v>0</v>
          </cell>
          <cell r="T20">
            <v>0.8</v>
          </cell>
          <cell r="U20">
            <v>0.8</v>
          </cell>
          <cell r="V20" t="str">
            <v>NA</v>
          </cell>
          <cell r="W20" t="str">
            <v>NA</v>
          </cell>
          <cell r="X20" t="str">
            <v>NA</v>
          </cell>
          <cell r="Y20">
            <v>0</v>
          </cell>
          <cell r="Z20" t="str">
            <v>NA</v>
          </cell>
          <cell r="AA20" t="str">
            <v>NA</v>
          </cell>
          <cell r="AB20">
            <v>0</v>
          </cell>
          <cell r="AC20">
            <v>0.8</v>
          </cell>
          <cell r="AD20">
            <v>0.8</v>
          </cell>
          <cell r="AE20" t="str">
            <v>NA</v>
          </cell>
          <cell r="AF20" t="str">
            <v>NA</v>
          </cell>
          <cell r="AG20" t="str">
            <v>NA</v>
          </cell>
          <cell r="AH20">
            <v>0</v>
          </cell>
          <cell r="AI20" t="str">
            <v>NA</v>
          </cell>
          <cell r="AJ20" t="str">
            <v>NA</v>
          </cell>
          <cell r="AK20">
            <v>0</v>
          </cell>
          <cell r="AL20">
            <v>0.8</v>
          </cell>
          <cell r="AM20">
            <v>0.8</v>
          </cell>
          <cell r="AN20" t="str">
            <v>NA</v>
          </cell>
          <cell r="AO20" t="str">
            <v>NA</v>
          </cell>
          <cell r="AP20" t="str">
            <v>NA</v>
          </cell>
          <cell r="AQ20">
            <v>0</v>
          </cell>
          <cell r="AR20" t="str">
            <v>NA</v>
          </cell>
          <cell r="AS20" t="str">
            <v>NA</v>
          </cell>
          <cell r="AT20">
            <v>0</v>
          </cell>
          <cell r="AU20">
            <v>0.8</v>
          </cell>
          <cell r="AV20">
            <v>0.8</v>
          </cell>
          <cell r="AW20" t="str">
            <v>NA</v>
          </cell>
          <cell r="AX20" t="str">
            <v>NA</v>
          </cell>
          <cell r="AY20" t="str">
            <v>NA</v>
          </cell>
          <cell r="AZ20">
            <v>0</v>
          </cell>
          <cell r="BA20" t="str">
            <v>NA</v>
          </cell>
          <cell r="BB20" t="str">
            <v>NA</v>
          </cell>
          <cell r="BC20">
            <v>0</v>
          </cell>
          <cell r="BD20">
            <v>0.8</v>
          </cell>
          <cell r="BE20">
            <v>0.8</v>
          </cell>
          <cell r="BF20" t="str">
            <v>NA</v>
          </cell>
          <cell r="BG20" t="str">
            <v>NA</v>
          </cell>
          <cell r="BH20" t="str">
            <v>NA</v>
          </cell>
          <cell r="BI20">
            <v>0</v>
          </cell>
          <cell r="BJ20" t="str">
            <v>NA</v>
          </cell>
          <cell r="BK20" t="str">
            <v>NA</v>
          </cell>
          <cell r="BL20">
            <v>0</v>
          </cell>
          <cell r="BM20">
            <v>0.8</v>
          </cell>
          <cell r="BN20">
            <v>0.8</v>
          </cell>
          <cell r="BO20" t="str">
            <v>NA</v>
          </cell>
          <cell r="BP20" t="str">
            <v>NA</v>
          </cell>
          <cell r="BQ20" t="str">
            <v>NA</v>
          </cell>
          <cell r="BR20">
            <v>0</v>
          </cell>
          <cell r="BS20" t="str">
            <v>NA</v>
          </cell>
          <cell r="BT20" t="str">
            <v>NA</v>
          </cell>
          <cell r="BU20">
            <v>0</v>
          </cell>
          <cell r="BV20">
            <v>0.8</v>
          </cell>
          <cell r="BW20">
            <v>0.8</v>
          </cell>
          <cell r="BX20" t="str">
            <v>NA</v>
          </cell>
          <cell r="BY20" t="str">
            <v>NA</v>
          </cell>
          <cell r="BZ20" t="str">
            <v>NA</v>
          </cell>
          <cell r="CA20">
            <v>0</v>
          </cell>
          <cell r="CB20" t="str">
            <v>NA</v>
          </cell>
          <cell r="CC20" t="str">
            <v>NA</v>
          </cell>
          <cell r="CD20">
            <v>0</v>
          </cell>
          <cell r="CE20">
            <v>0.8</v>
          </cell>
          <cell r="CF20">
            <v>0.8</v>
          </cell>
          <cell r="CG20" t="str">
            <v>NA</v>
          </cell>
          <cell r="CH20" t="str">
            <v>NA</v>
          </cell>
          <cell r="CI20" t="str">
            <v>NA</v>
          </cell>
          <cell r="CJ20">
            <v>0</v>
          </cell>
          <cell r="CK20" t="str">
            <v>NA</v>
          </cell>
          <cell r="CL20" t="str">
            <v>NA</v>
          </cell>
          <cell r="CM20">
            <v>0</v>
          </cell>
          <cell r="CN20">
            <v>0.8</v>
          </cell>
          <cell r="CO20">
            <v>0.8</v>
          </cell>
          <cell r="CP20" t="str">
            <v>NA</v>
          </cell>
          <cell r="CQ20" t="str">
            <v>NA</v>
          </cell>
          <cell r="CR20" t="str">
            <v>NA</v>
          </cell>
          <cell r="CS20">
            <v>0</v>
          </cell>
          <cell r="CT20" t="str">
            <v>NA</v>
          </cell>
          <cell r="CU20" t="str">
            <v>NA</v>
          </cell>
          <cell r="CV20">
            <v>0</v>
          </cell>
          <cell r="CW20">
            <v>0.8</v>
          </cell>
          <cell r="CX20">
            <v>0.8</v>
          </cell>
        </row>
        <row r="21">
          <cell r="B21">
            <v>13</v>
          </cell>
          <cell r="C21" t="str">
            <v>Variable Speed Drives (non-HVAC Systems)</v>
          </cell>
          <cell r="D21" t="str">
            <v>NA</v>
          </cell>
          <cell r="E21" t="str">
            <v>NA</v>
          </cell>
          <cell r="F21" t="str">
            <v>NA</v>
          </cell>
          <cell r="G21">
            <v>0</v>
          </cell>
          <cell r="H21" t="str">
            <v>NA</v>
          </cell>
          <cell r="I21" t="str">
            <v>NA</v>
          </cell>
          <cell r="J21">
            <v>0</v>
          </cell>
          <cell r="K21">
            <v>0.8</v>
          </cell>
          <cell r="L21">
            <v>0.8</v>
          </cell>
          <cell r="M21" t="str">
            <v>NA</v>
          </cell>
          <cell r="N21" t="str">
            <v>NA</v>
          </cell>
          <cell r="O21" t="str">
            <v>NA</v>
          </cell>
          <cell r="P21">
            <v>0</v>
          </cell>
          <cell r="Q21" t="str">
            <v>NA</v>
          </cell>
          <cell r="R21" t="str">
            <v>NA</v>
          </cell>
          <cell r="S21">
            <v>0</v>
          </cell>
          <cell r="T21">
            <v>0.8</v>
          </cell>
          <cell r="U21">
            <v>0.8</v>
          </cell>
          <cell r="V21" t="str">
            <v>NA</v>
          </cell>
          <cell r="W21" t="str">
            <v>NA</v>
          </cell>
          <cell r="X21" t="str">
            <v>NA</v>
          </cell>
          <cell r="Y21">
            <v>0</v>
          </cell>
          <cell r="Z21" t="str">
            <v>NA</v>
          </cell>
          <cell r="AA21" t="str">
            <v>NA</v>
          </cell>
          <cell r="AB21">
            <v>0</v>
          </cell>
          <cell r="AC21">
            <v>0.8</v>
          </cell>
          <cell r="AD21">
            <v>0.8</v>
          </cell>
          <cell r="AE21" t="str">
            <v>NA</v>
          </cell>
          <cell r="AF21" t="str">
            <v>NA</v>
          </cell>
          <cell r="AG21" t="str">
            <v>NA</v>
          </cell>
          <cell r="AH21">
            <v>0</v>
          </cell>
          <cell r="AI21" t="str">
            <v>NA</v>
          </cell>
          <cell r="AJ21" t="str">
            <v>NA</v>
          </cell>
          <cell r="AK21">
            <v>0</v>
          </cell>
          <cell r="AL21">
            <v>0.8</v>
          </cell>
          <cell r="AM21">
            <v>0.8</v>
          </cell>
          <cell r="AN21" t="str">
            <v>NA</v>
          </cell>
          <cell r="AO21" t="str">
            <v>NA</v>
          </cell>
          <cell r="AP21" t="str">
            <v>NA</v>
          </cell>
          <cell r="AQ21">
            <v>0</v>
          </cell>
          <cell r="AR21" t="str">
            <v>NA</v>
          </cell>
          <cell r="AS21" t="str">
            <v>NA</v>
          </cell>
          <cell r="AT21">
            <v>0</v>
          </cell>
          <cell r="AU21">
            <v>0.8</v>
          </cell>
          <cell r="AV21">
            <v>0.8</v>
          </cell>
          <cell r="AW21" t="str">
            <v>NA</v>
          </cell>
          <cell r="AX21" t="str">
            <v>NA</v>
          </cell>
          <cell r="AY21" t="str">
            <v>NA</v>
          </cell>
          <cell r="AZ21">
            <v>0</v>
          </cell>
          <cell r="BA21" t="str">
            <v>NA</v>
          </cell>
          <cell r="BB21" t="str">
            <v>NA</v>
          </cell>
          <cell r="BC21">
            <v>0</v>
          </cell>
          <cell r="BD21">
            <v>0.8</v>
          </cell>
          <cell r="BE21">
            <v>0.8</v>
          </cell>
          <cell r="BF21" t="str">
            <v>NA</v>
          </cell>
          <cell r="BG21" t="str">
            <v>NA</v>
          </cell>
          <cell r="BH21" t="str">
            <v>NA</v>
          </cell>
          <cell r="BI21">
            <v>0</v>
          </cell>
          <cell r="BJ21" t="str">
            <v>NA</v>
          </cell>
          <cell r="BK21" t="str">
            <v>NA</v>
          </cell>
          <cell r="BL21">
            <v>0</v>
          </cell>
          <cell r="BM21">
            <v>0.8</v>
          </cell>
          <cell r="BN21">
            <v>0.8</v>
          </cell>
          <cell r="BO21" t="str">
            <v>NA</v>
          </cell>
          <cell r="BP21" t="str">
            <v>NA</v>
          </cell>
          <cell r="BQ21" t="str">
            <v>NA</v>
          </cell>
          <cell r="BR21">
            <v>0</v>
          </cell>
          <cell r="BS21" t="str">
            <v>NA</v>
          </cell>
          <cell r="BT21" t="str">
            <v>NA</v>
          </cell>
          <cell r="BU21">
            <v>0</v>
          </cell>
          <cell r="BV21">
            <v>0.8</v>
          </cell>
          <cell r="BW21">
            <v>0.8</v>
          </cell>
          <cell r="BX21" t="str">
            <v>NA</v>
          </cell>
          <cell r="BY21" t="str">
            <v>NA</v>
          </cell>
          <cell r="BZ21" t="str">
            <v>NA</v>
          </cell>
          <cell r="CA21">
            <v>0</v>
          </cell>
          <cell r="CB21" t="str">
            <v>NA</v>
          </cell>
          <cell r="CC21" t="str">
            <v>NA</v>
          </cell>
          <cell r="CD21">
            <v>0</v>
          </cell>
          <cell r="CE21">
            <v>0.8</v>
          </cell>
          <cell r="CF21">
            <v>0.8</v>
          </cell>
          <cell r="CG21" t="str">
            <v>NA</v>
          </cell>
          <cell r="CH21" t="str">
            <v>NA</v>
          </cell>
          <cell r="CI21" t="str">
            <v>NA</v>
          </cell>
          <cell r="CJ21">
            <v>0</v>
          </cell>
          <cell r="CK21" t="str">
            <v>NA</v>
          </cell>
          <cell r="CL21" t="str">
            <v>NA</v>
          </cell>
          <cell r="CM21">
            <v>0</v>
          </cell>
          <cell r="CN21">
            <v>0.8</v>
          </cell>
          <cell r="CO21">
            <v>0.8</v>
          </cell>
          <cell r="CP21" t="str">
            <v>NA</v>
          </cell>
          <cell r="CQ21" t="str">
            <v>NA</v>
          </cell>
          <cell r="CR21" t="str">
            <v>NA</v>
          </cell>
          <cell r="CS21">
            <v>0</v>
          </cell>
          <cell r="CT21" t="str">
            <v>NA</v>
          </cell>
          <cell r="CU21" t="str">
            <v>NA</v>
          </cell>
          <cell r="CV21">
            <v>0</v>
          </cell>
          <cell r="CW21">
            <v>0.8</v>
          </cell>
          <cell r="CX21">
            <v>0.8</v>
          </cell>
        </row>
        <row r="22">
          <cell r="B22">
            <v>14</v>
          </cell>
          <cell r="C22" t="str">
            <v>Compressed Air</v>
          </cell>
          <cell r="D22" t="str">
            <v>NA</v>
          </cell>
          <cell r="E22" t="str">
            <v>NA</v>
          </cell>
          <cell r="F22" t="str">
            <v>NA</v>
          </cell>
          <cell r="G22">
            <v>0</v>
          </cell>
          <cell r="H22" t="str">
            <v>NA</v>
          </cell>
          <cell r="I22" t="str">
            <v>NA</v>
          </cell>
          <cell r="J22">
            <v>0</v>
          </cell>
          <cell r="K22">
            <v>0.97</v>
          </cell>
          <cell r="L22">
            <v>0.97</v>
          </cell>
          <cell r="M22" t="str">
            <v>NA</v>
          </cell>
          <cell r="N22" t="str">
            <v>NA</v>
          </cell>
          <cell r="O22" t="str">
            <v>NA</v>
          </cell>
          <cell r="P22">
            <v>0</v>
          </cell>
          <cell r="Q22" t="str">
            <v>NA</v>
          </cell>
          <cell r="R22" t="str">
            <v>NA</v>
          </cell>
          <cell r="S22">
            <v>0</v>
          </cell>
          <cell r="T22">
            <v>0.97</v>
          </cell>
          <cell r="U22">
            <v>0.97</v>
          </cell>
          <cell r="V22" t="str">
            <v>NA</v>
          </cell>
          <cell r="W22" t="str">
            <v>NA</v>
          </cell>
          <cell r="X22" t="str">
            <v>NA</v>
          </cell>
          <cell r="Y22">
            <v>0</v>
          </cell>
          <cell r="Z22" t="str">
            <v>NA</v>
          </cell>
          <cell r="AA22" t="str">
            <v>NA</v>
          </cell>
          <cell r="AB22">
            <v>0</v>
          </cell>
          <cell r="AC22">
            <v>0.97</v>
          </cell>
          <cell r="AD22">
            <v>0.97</v>
          </cell>
          <cell r="AE22" t="str">
            <v>NA</v>
          </cell>
          <cell r="AF22" t="str">
            <v>NA</v>
          </cell>
          <cell r="AG22" t="str">
            <v>NA</v>
          </cell>
          <cell r="AH22">
            <v>0</v>
          </cell>
          <cell r="AI22" t="str">
            <v>NA</v>
          </cell>
          <cell r="AJ22" t="str">
            <v>NA</v>
          </cell>
          <cell r="AK22">
            <v>0</v>
          </cell>
          <cell r="AL22">
            <v>0.97</v>
          </cell>
          <cell r="AM22">
            <v>0.97</v>
          </cell>
          <cell r="AN22">
            <v>0.25</v>
          </cell>
          <cell r="AO22">
            <v>0</v>
          </cell>
          <cell r="AP22">
            <v>0.08</v>
          </cell>
          <cell r="AQ22">
            <v>0.33</v>
          </cell>
          <cell r="AR22">
            <v>0</v>
          </cell>
          <cell r="AS22">
            <v>0.67</v>
          </cell>
          <cell r="AT22">
            <v>0.67</v>
          </cell>
          <cell r="AU22">
            <v>0.97</v>
          </cell>
          <cell r="AV22">
            <v>0.97</v>
          </cell>
          <cell r="AW22" t="str">
            <v>NA</v>
          </cell>
          <cell r="AX22" t="str">
            <v>NA</v>
          </cell>
          <cell r="AY22" t="str">
            <v>NA</v>
          </cell>
          <cell r="AZ22">
            <v>0</v>
          </cell>
          <cell r="BA22" t="str">
            <v>NA</v>
          </cell>
          <cell r="BB22" t="str">
            <v>NA</v>
          </cell>
          <cell r="BC22">
            <v>0</v>
          </cell>
          <cell r="BD22">
            <v>0.97</v>
          </cell>
          <cell r="BE22">
            <v>0.97</v>
          </cell>
          <cell r="BF22" t="str">
            <v>NA</v>
          </cell>
          <cell r="BG22" t="str">
            <v>NA</v>
          </cell>
          <cell r="BH22" t="str">
            <v>NA</v>
          </cell>
          <cell r="BI22">
            <v>0</v>
          </cell>
          <cell r="BJ22" t="str">
            <v>NA</v>
          </cell>
          <cell r="BK22" t="str">
            <v>NA</v>
          </cell>
          <cell r="BL22">
            <v>0</v>
          </cell>
          <cell r="BM22">
            <v>0.97</v>
          </cell>
          <cell r="BN22">
            <v>0.97</v>
          </cell>
          <cell r="BO22" t="str">
            <v>NA</v>
          </cell>
          <cell r="BP22" t="str">
            <v>NA</v>
          </cell>
          <cell r="BQ22" t="str">
            <v>NA</v>
          </cell>
          <cell r="BR22">
            <v>0</v>
          </cell>
          <cell r="BS22" t="str">
            <v>NA</v>
          </cell>
          <cell r="BT22" t="str">
            <v>NA</v>
          </cell>
          <cell r="BU22">
            <v>0</v>
          </cell>
          <cell r="BV22">
            <v>0.97</v>
          </cell>
          <cell r="BW22">
            <v>0.97</v>
          </cell>
          <cell r="BX22" t="str">
            <v>NA</v>
          </cell>
          <cell r="BY22" t="str">
            <v>NA</v>
          </cell>
          <cell r="BZ22" t="str">
            <v>NA</v>
          </cell>
          <cell r="CA22">
            <v>0</v>
          </cell>
          <cell r="CB22" t="str">
            <v>NA</v>
          </cell>
          <cell r="CC22" t="str">
            <v>NA</v>
          </cell>
          <cell r="CD22">
            <v>0</v>
          </cell>
          <cell r="CE22">
            <v>0.97</v>
          </cell>
          <cell r="CF22">
            <v>0.97</v>
          </cell>
          <cell r="CG22" t="str">
            <v>NA</v>
          </cell>
          <cell r="CH22" t="str">
            <v>NA</v>
          </cell>
          <cell r="CI22" t="str">
            <v>NA</v>
          </cell>
          <cell r="CJ22">
            <v>0</v>
          </cell>
          <cell r="CK22" t="str">
            <v>NA</v>
          </cell>
          <cell r="CL22" t="str">
            <v>NA</v>
          </cell>
          <cell r="CM22">
            <v>0</v>
          </cell>
          <cell r="CN22">
            <v>0.97</v>
          </cell>
          <cell r="CO22">
            <v>0.97</v>
          </cell>
          <cell r="CP22" t="str">
            <v>NA</v>
          </cell>
          <cell r="CQ22" t="str">
            <v>NA</v>
          </cell>
          <cell r="CR22" t="str">
            <v>NA</v>
          </cell>
          <cell r="CS22">
            <v>0</v>
          </cell>
          <cell r="CT22" t="str">
            <v>NA</v>
          </cell>
          <cell r="CU22" t="str">
            <v>NA</v>
          </cell>
          <cell r="CV22">
            <v>0</v>
          </cell>
          <cell r="CW22">
            <v>0.97</v>
          </cell>
          <cell r="CX22">
            <v>0.97</v>
          </cell>
        </row>
        <row r="23">
          <cell r="B23">
            <v>15</v>
          </cell>
          <cell r="C23" t="str">
            <v>Retail Refrigeration</v>
          </cell>
          <cell r="D23">
            <v>0.15</v>
          </cell>
          <cell r="E23">
            <v>0.09</v>
          </cell>
          <cell r="F23">
            <v>0.1</v>
          </cell>
          <cell r="G23">
            <v>0.33999999999999997</v>
          </cell>
          <cell r="H23">
            <v>0.18</v>
          </cell>
          <cell r="I23">
            <v>0.48</v>
          </cell>
          <cell r="J23">
            <v>0.65999999999999992</v>
          </cell>
          <cell r="K23">
            <v>1</v>
          </cell>
          <cell r="L23">
            <v>1</v>
          </cell>
          <cell r="M23">
            <v>0.16</v>
          </cell>
          <cell r="N23">
            <v>0.1</v>
          </cell>
          <cell r="O23">
            <v>0.1</v>
          </cell>
          <cell r="P23">
            <v>0.36</v>
          </cell>
          <cell r="Q23">
            <v>0.18</v>
          </cell>
          <cell r="R23">
            <v>0.46</v>
          </cell>
          <cell r="S23">
            <v>0.64</v>
          </cell>
          <cell r="T23">
            <v>1</v>
          </cell>
          <cell r="U23">
            <v>1</v>
          </cell>
          <cell r="V23">
            <v>0.15</v>
          </cell>
          <cell r="W23">
            <v>0.09</v>
          </cell>
          <cell r="X23">
            <v>0.1</v>
          </cell>
          <cell r="Y23">
            <v>0.33999999999999997</v>
          </cell>
          <cell r="Z23">
            <v>0.18</v>
          </cell>
          <cell r="AA23">
            <v>0.48</v>
          </cell>
          <cell r="AB23">
            <v>0.65999999999999992</v>
          </cell>
          <cell r="AC23">
            <v>1</v>
          </cell>
          <cell r="AD23">
            <v>1</v>
          </cell>
          <cell r="AE23">
            <v>0.15</v>
          </cell>
          <cell r="AF23">
            <v>0.09</v>
          </cell>
          <cell r="AG23">
            <v>0.1</v>
          </cell>
          <cell r="AH23">
            <v>0.33999999999999997</v>
          </cell>
          <cell r="AI23">
            <v>0.17</v>
          </cell>
          <cell r="AJ23">
            <v>0.49</v>
          </cell>
          <cell r="AK23">
            <v>0.66</v>
          </cell>
          <cell r="AL23">
            <v>1</v>
          </cell>
          <cell r="AM23">
            <v>1</v>
          </cell>
          <cell r="AN23">
            <v>0.14000000000000001</v>
          </cell>
          <cell r="AO23">
            <v>0.1</v>
          </cell>
          <cell r="AP23">
            <v>0.09</v>
          </cell>
          <cell r="AQ23">
            <v>0.33</v>
          </cell>
          <cell r="AR23">
            <v>0.19</v>
          </cell>
          <cell r="AS23">
            <v>0.48</v>
          </cell>
          <cell r="AT23">
            <v>0.66999999999999993</v>
          </cell>
          <cell r="AU23">
            <v>1</v>
          </cell>
          <cell r="AV23">
            <v>1</v>
          </cell>
          <cell r="AW23">
            <v>0.14000000000000001</v>
          </cell>
          <cell r="AX23">
            <v>0.1</v>
          </cell>
          <cell r="AY23">
            <v>0.09</v>
          </cell>
          <cell r="AZ23">
            <v>0.33</v>
          </cell>
          <cell r="BA23">
            <v>0.19</v>
          </cell>
          <cell r="BB23">
            <v>0.48</v>
          </cell>
          <cell r="BC23">
            <v>0.66999999999999993</v>
          </cell>
          <cell r="BD23">
            <v>1</v>
          </cell>
          <cell r="BE23">
            <v>1</v>
          </cell>
          <cell r="BF23">
            <v>0.15</v>
          </cell>
          <cell r="BG23">
            <v>0.09</v>
          </cell>
          <cell r="BH23">
            <v>0.09</v>
          </cell>
          <cell r="BI23">
            <v>0.32999999999999996</v>
          </cell>
          <cell r="BJ23">
            <v>0.17</v>
          </cell>
          <cell r="BK23">
            <v>0.5</v>
          </cell>
          <cell r="BL23">
            <v>0.67</v>
          </cell>
          <cell r="BM23">
            <v>1</v>
          </cell>
          <cell r="BN23">
            <v>1</v>
          </cell>
          <cell r="BO23">
            <v>0.15</v>
          </cell>
          <cell r="BP23">
            <v>0.09</v>
          </cell>
          <cell r="BQ23">
            <v>0.09</v>
          </cell>
          <cell r="BR23">
            <v>0.32999999999999996</v>
          </cell>
          <cell r="BS23">
            <v>0.18</v>
          </cell>
          <cell r="BT23">
            <v>0.49</v>
          </cell>
          <cell r="BU23">
            <v>0.66999999999999993</v>
          </cell>
          <cell r="BV23">
            <v>1</v>
          </cell>
          <cell r="BW23">
            <v>1</v>
          </cell>
          <cell r="BX23">
            <v>0.15</v>
          </cell>
          <cell r="BY23">
            <v>0.09</v>
          </cell>
          <cell r="BZ23">
            <v>0.1</v>
          </cell>
          <cell r="CA23">
            <v>0.33999999999999997</v>
          </cell>
          <cell r="CB23">
            <v>0.18</v>
          </cell>
          <cell r="CC23">
            <v>0.48</v>
          </cell>
          <cell r="CD23">
            <v>0.65999999999999992</v>
          </cell>
          <cell r="CE23">
            <v>1</v>
          </cell>
          <cell r="CF23">
            <v>1</v>
          </cell>
          <cell r="CG23">
            <v>0.14000000000000001</v>
          </cell>
          <cell r="CH23">
            <v>0.1</v>
          </cell>
          <cell r="CI23">
            <v>0.09</v>
          </cell>
          <cell r="CJ23">
            <v>0.33</v>
          </cell>
          <cell r="CK23">
            <v>0.19</v>
          </cell>
          <cell r="CL23">
            <v>0.48</v>
          </cell>
          <cell r="CM23">
            <v>0.66999999999999993</v>
          </cell>
          <cell r="CN23">
            <v>1</v>
          </cell>
          <cell r="CO23">
            <v>1</v>
          </cell>
          <cell r="CP23">
            <v>0.15</v>
          </cell>
          <cell r="CQ23">
            <v>0.09</v>
          </cell>
          <cell r="CR23">
            <v>0.1</v>
          </cell>
          <cell r="CS23">
            <v>0.33999999999999997</v>
          </cell>
          <cell r="CT23">
            <v>0.18</v>
          </cell>
          <cell r="CU23">
            <v>0.48</v>
          </cell>
          <cell r="CV23">
            <v>0.65999999999999992</v>
          </cell>
          <cell r="CW23">
            <v>1</v>
          </cell>
          <cell r="CX23">
            <v>1</v>
          </cell>
        </row>
        <row r="24">
          <cell r="B24">
            <v>16</v>
          </cell>
          <cell r="C24" t="str">
            <v>Industrial Refrigeration</v>
          </cell>
          <cell r="D24" t="str">
            <v>NA</v>
          </cell>
          <cell r="E24" t="str">
            <v>NA</v>
          </cell>
          <cell r="F24" t="str">
            <v>NA</v>
          </cell>
          <cell r="G24">
            <v>0</v>
          </cell>
          <cell r="H24" t="str">
            <v>NA</v>
          </cell>
          <cell r="I24" t="str">
            <v>NA</v>
          </cell>
          <cell r="J24">
            <v>0</v>
          </cell>
          <cell r="K24" t="str">
            <v>NA</v>
          </cell>
          <cell r="L24" t="str">
            <v>NA</v>
          </cell>
          <cell r="M24" t="str">
            <v>NA</v>
          </cell>
          <cell r="N24" t="str">
            <v>NA</v>
          </cell>
          <cell r="O24" t="str">
            <v>NA</v>
          </cell>
          <cell r="P24">
            <v>0</v>
          </cell>
          <cell r="Q24" t="str">
            <v>NA</v>
          </cell>
          <cell r="R24" t="str">
            <v>NA</v>
          </cell>
          <cell r="S24">
            <v>0</v>
          </cell>
          <cell r="T24" t="str">
            <v>NA</v>
          </cell>
          <cell r="U24" t="str">
            <v>NA</v>
          </cell>
          <cell r="V24" t="str">
            <v>NA</v>
          </cell>
          <cell r="W24" t="str">
            <v>NA</v>
          </cell>
          <cell r="X24" t="str">
            <v>NA</v>
          </cell>
          <cell r="Y24">
            <v>0</v>
          </cell>
          <cell r="Z24" t="str">
            <v>NA</v>
          </cell>
          <cell r="AA24" t="str">
            <v>NA</v>
          </cell>
          <cell r="AB24">
            <v>0</v>
          </cell>
          <cell r="AC24" t="str">
            <v>NA</v>
          </cell>
          <cell r="AD24" t="str">
            <v>NA</v>
          </cell>
          <cell r="AE24" t="str">
            <v>NA</v>
          </cell>
          <cell r="AF24" t="str">
            <v>NA</v>
          </cell>
          <cell r="AG24" t="str">
            <v>NA</v>
          </cell>
          <cell r="AH24">
            <v>0</v>
          </cell>
          <cell r="AI24" t="str">
            <v>NA</v>
          </cell>
          <cell r="AJ24" t="str">
            <v>NA</v>
          </cell>
          <cell r="AK24">
            <v>0</v>
          </cell>
          <cell r="AL24" t="str">
            <v>NA</v>
          </cell>
          <cell r="AM24" t="str">
            <v>NA</v>
          </cell>
          <cell r="AN24">
            <v>0.14000000000000001</v>
          </cell>
          <cell r="AO24">
            <v>0.1</v>
          </cell>
          <cell r="AP24">
            <v>0.09</v>
          </cell>
          <cell r="AQ24">
            <v>0.33</v>
          </cell>
          <cell r="AR24">
            <v>0.19</v>
          </cell>
          <cell r="AS24">
            <v>0.48</v>
          </cell>
          <cell r="AT24">
            <v>0.66999999999999993</v>
          </cell>
          <cell r="AU24" t="str">
            <v>NA</v>
          </cell>
          <cell r="AV24" t="str">
            <v>NA</v>
          </cell>
          <cell r="AW24" t="str">
            <v>NA</v>
          </cell>
          <cell r="AX24" t="str">
            <v>NA</v>
          </cell>
          <cell r="AY24" t="str">
            <v>NA</v>
          </cell>
          <cell r="AZ24">
            <v>0</v>
          </cell>
          <cell r="BA24" t="str">
            <v>NA</v>
          </cell>
          <cell r="BB24" t="str">
            <v>NA</v>
          </cell>
          <cell r="BC24">
            <v>0</v>
          </cell>
          <cell r="BD24" t="str">
            <v>NA</v>
          </cell>
          <cell r="BE24" t="str">
            <v>NA</v>
          </cell>
          <cell r="BF24" t="str">
            <v>NA</v>
          </cell>
          <cell r="BG24" t="str">
            <v>NA</v>
          </cell>
          <cell r="BH24" t="str">
            <v>NA</v>
          </cell>
          <cell r="BI24">
            <v>0</v>
          </cell>
          <cell r="BJ24" t="str">
            <v>NA</v>
          </cell>
          <cell r="BK24" t="str">
            <v>NA</v>
          </cell>
          <cell r="BL24">
            <v>0</v>
          </cell>
          <cell r="BM24" t="str">
            <v>NA</v>
          </cell>
          <cell r="BN24" t="str">
            <v>NA</v>
          </cell>
          <cell r="BO24" t="str">
            <v>NA</v>
          </cell>
          <cell r="BP24" t="str">
            <v>NA</v>
          </cell>
          <cell r="BQ24" t="str">
            <v>NA</v>
          </cell>
          <cell r="BR24">
            <v>0</v>
          </cell>
          <cell r="BS24" t="str">
            <v>NA</v>
          </cell>
          <cell r="BT24" t="str">
            <v>NA</v>
          </cell>
          <cell r="BU24">
            <v>0</v>
          </cell>
          <cell r="BV24" t="str">
            <v>NA</v>
          </cell>
          <cell r="BW24" t="str">
            <v>NA</v>
          </cell>
          <cell r="BX24" t="str">
            <v>NA</v>
          </cell>
          <cell r="BY24" t="str">
            <v>NA</v>
          </cell>
          <cell r="BZ24" t="str">
            <v>NA</v>
          </cell>
          <cell r="CA24">
            <v>0</v>
          </cell>
          <cell r="CB24" t="str">
            <v>NA</v>
          </cell>
          <cell r="CC24" t="str">
            <v>NA</v>
          </cell>
          <cell r="CD24">
            <v>0</v>
          </cell>
          <cell r="CE24" t="str">
            <v>NA</v>
          </cell>
          <cell r="CF24" t="str">
            <v>NA</v>
          </cell>
          <cell r="CG24">
            <v>0.14000000000000001</v>
          </cell>
          <cell r="CH24">
            <v>0.1</v>
          </cell>
          <cell r="CI24">
            <v>0.09</v>
          </cell>
          <cell r="CJ24">
            <v>0.33</v>
          </cell>
          <cell r="CK24">
            <v>0.19</v>
          </cell>
          <cell r="CL24">
            <v>0.48</v>
          </cell>
          <cell r="CM24">
            <v>0.66999999999999993</v>
          </cell>
          <cell r="CN24" t="str">
            <v>NA</v>
          </cell>
          <cell r="CO24" t="str">
            <v>NA</v>
          </cell>
          <cell r="CP24">
            <v>0.15</v>
          </cell>
          <cell r="CQ24">
            <v>0.09</v>
          </cell>
          <cell r="CR24">
            <v>0.1</v>
          </cell>
          <cell r="CS24">
            <v>0.33999999999999997</v>
          </cell>
          <cell r="CT24">
            <v>0.18</v>
          </cell>
          <cell r="CU24">
            <v>0.48</v>
          </cell>
          <cell r="CV24">
            <v>0.65999999999999992</v>
          </cell>
          <cell r="CW24" t="str">
            <v>NA</v>
          </cell>
          <cell r="CX24" t="str">
            <v>NA</v>
          </cell>
        </row>
        <row r="25">
          <cell r="B25">
            <v>17</v>
          </cell>
          <cell r="C25" t="str">
            <v>Food Service</v>
          </cell>
          <cell r="D25" t="str">
            <v>NA</v>
          </cell>
          <cell r="E25" t="str">
            <v>NA</v>
          </cell>
          <cell r="F25" t="str">
            <v>NA</v>
          </cell>
          <cell r="G25">
            <v>0</v>
          </cell>
          <cell r="H25" t="str">
            <v>NA</v>
          </cell>
          <cell r="I25" t="str">
            <v>NA</v>
          </cell>
          <cell r="J25">
            <v>0</v>
          </cell>
          <cell r="K25" t="str">
            <v>NA</v>
          </cell>
          <cell r="L25" t="str">
            <v>NA</v>
          </cell>
          <cell r="M25" t="str">
            <v>NA</v>
          </cell>
          <cell r="N25" t="str">
            <v>NA</v>
          </cell>
          <cell r="O25" t="str">
            <v>NA</v>
          </cell>
          <cell r="P25">
            <v>0</v>
          </cell>
          <cell r="Q25" t="str">
            <v>NA</v>
          </cell>
          <cell r="R25" t="str">
            <v>NA</v>
          </cell>
          <cell r="S25">
            <v>0</v>
          </cell>
          <cell r="T25" t="str">
            <v>NA</v>
          </cell>
          <cell r="U25" t="str">
            <v>NA</v>
          </cell>
          <cell r="V25" t="str">
            <v>NA</v>
          </cell>
          <cell r="W25" t="str">
            <v>NA</v>
          </cell>
          <cell r="X25" t="str">
            <v>NA</v>
          </cell>
          <cell r="Y25">
            <v>0</v>
          </cell>
          <cell r="Z25" t="str">
            <v>NA</v>
          </cell>
          <cell r="AA25" t="str">
            <v>NA</v>
          </cell>
          <cell r="AB25">
            <v>0</v>
          </cell>
          <cell r="AC25" t="str">
            <v>NA</v>
          </cell>
          <cell r="AD25" t="str">
            <v>NA</v>
          </cell>
          <cell r="AE25" t="str">
            <v>NA</v>
          </cell>
          <cell r="AF25" t="str">
            <v>NA</v>
          </cell>
          <cell r="AG25" t="str">
            <v>NA</v>
          </cell>
          <cell r="AH25">
            <v>0</v>
          </cell>
          <cell r="AI25" t="str">
            <v>NA</v>
          </cell>
          <cell r="AJ25" t="str">
            <v>NA</v>
          </cell>
          <cell r="AK25">
            <v>0</v>
          </cell>
          <cell r="AL25" t="str">
            <v>NA</v>
          </cell>
          <cell r="AM25" t="str">
            <v>NA</v>
          </cell>
          <cell r="AN25" t="str">
            <v>NA</v>
          </cell>
          <cell r="AO25" t="str">
            <v>NA</v>
          </cell>
          <cell r="AP25" t="str">
            <v>NA</v>
          </cell>
          <cell r="AQ25">
            <v>0</v>
          </cell>
          <cell r="AR25" t="str">
            <v>NA</v>
          </cell>
          <cell r="AS25" t="str">
            <v>NA</v>
          </cell>
          <cell r="AT25">
            <v>0</v>
          </cell>
          <cell r="AU25" t="str">
            <v>NA</v>
          </cell>
          <cell r="AV25" t="str">
            <v>NA</v>
          </cell>
          <cell r="AW25" t="str">
            <v>NA</v>
          </cell>
          <cell r="AX25" t="str">
            <v>NA</v>
          </cell>
          <cell r="AY25" t="str">
            <v>NA</v>
          </cell>
          <cell r="AZ25">
            <v>0</v>
          </cell>
          <cell r="BA25" t="str">
            <v>NA</v>
          </cell>
          <cell r="BB25" t="str">
            <v>NA</v>
          </cell>
          <cell r="BC25">
            <v>0</v>
          </cell>
          <cell r="BD25" t="str">
            <v>NA</v>
          </cell>
          <cell r="BE25" t="str">
            <v>NA</v>
          </cell>
          <cell r="BF25" t="str">
            <v>NA</v>
          </cell>
          <cell r="BG25" t="str">
            <v>NA</v>
          </cell>
          <cell r="BH25" t="str">
            <v>NA</v>
          </cell>
          <cell r="BI25">
            <v>0</v>
          </cell>
          <cell r="BJ25" t="str">
            <v>NA</v>
          </cell>
          <cell r="BK25" t="str">
            <v>NA</v>
          </cell>
          <cell r="BL25">
            <v>0</v>
          </cell>
          <cell r="BM25" t="str">
            <v>NA</v>
          </cell>
          <cell r="BN25" t="str">
            <v>NA</v>
          </cell>
          <cell r="BO25" t="str">
            <v>NA</v>
          </cell>
          <cell r="BP25" t="str">
            <v>NA</v>
          </cell>
          <cell r="BQ25" t="str">
            <v>NA</v>
          </cell>
          <cell r="BR25">
            <v>0</v>
          </cell>
          <cell r="BS25" t="str">
            <v>NA</v>
          </cell>
          <cell r="BT25" t="str">
            <v>NA</v>
          </cell>
          <cell r="BU25">
            <v>0</v>
          </cell>
          <cell r="BV25" t="str">
            <v>NA</v>
          </cell>
          <cell r="BW25" t="str">
            <v>NA</v>
          </cell>
          <cell r="BX25" t="str">
            <v>NA</v>
          </cell>
          <cell r="BY25" t="str">
            <v>NA</v>
          </cell>
          <cell r="BZ25" t="str">
            <v>NA</v>
          </cell>
          <cell r="CA25">
            <v>0</v>
          </cell>
          <cell r="CB25" t="str">
            <v>NA</v>
          </cell>
          <cell r="CC25" t="str">
            <v>NA</v>
          </cell>
          <cell r="CD25">
            <v>0</v>
          </cell>
          <cell r="CE25" t="str">
            <v>NA</v>
          </cell>
          <cell r="CF25" t="str">
            <v>NA</v>
          </cell>
          <cell r="CG25" t="str">
            <v>NA</v>
          </cell>
          <cell r="CH25" t="str">
            <v>NA</v>
          </cell>
          <cell r="CI25" t="str">
            <v>NA</v>
          </cell>
          <cell r="CJ25">
            <v>0</v>
          </cell>
          <cell r="CK25" t="str">
            <v>NA</v>
          </cell>
          <cell r="CL25" t="str">
            <v>NA</v>
          </cell>
          <cell r="CM25">
            <v>0</v>
          </cell>
          <cell r="CN25" t="str">
            <v>NA</v>
          </cell>
          <cell r="CO25" t="str">
            <v>NA</v>
          </cell>
          <cell r="CP25" t="str">
            <v>NA</v>
          </cell>
          <cell r="CQ25" t="str">
            <v>NA</v>
          </cell>
          <cell r="CR25" t="str">
            <v>NA</v>
          </cell>
          <cell r="CS25">
            <v>0</v>
          </cell>
          <cell r="CT25" t="str">
            <v>NA</v>
          </cell>
          <cell r="CU25" t="str">
            <v>NA</v>
          </cell>
          <cell r="CV25">
            <v>0</v>
          </cell>
          <cell r="CW25" t="str">
            <v>NA</v>
          </cell>
          <cell r="CX25" t="str">
            <v>NA</v>
          </cell>
        </row>
        <row r="26">
          <cell r="B26">
            <v>18</v>
          </cell>
          <cell r="C26" t="str">
            <v>Process Cooling</v>
          </cell>
          <cell r="D26" t="str">
            <v>NA</v>
          </cell>
          <cell r="E26" t="str">
            <v>NA</v>
          </cell>
          <cell r="F26" t="str">
            <v>NA</v>
          </cell>
          <cell r="G26">
            <v>0</v>
          </cell>
          <cell r="H26" t="str">
            <v>NA</v>
          </cell>
          <cell r="I26" t="str">
            <v>NA</v>
          </cell>
          <cell r="J26">
            <v>0</v>
          </cell>
          <cell r="K26" t="str">
            <v>NA</v>
          </cell>
          <cell r="L26" t="str">
            <v>NA</v>
          </cell>
          <cell r="M26" t="str">
            <v>NA</v>
          </cell>
          <cell r="N26" t="str">
            <v>NA</v>
          </cell>
          <cell r="O26" t="str">
            <v>NA</v>
          </cell>
          <cell r="P26">
            <v>0</v>
          </cell>
          <cell r="Q26" t="str">
            <v>NA</v>
          </cell>
          <cell r="R26" t="str">
            <v>NA</v>
          </cell>
          <cell r="S26">
            <v>0</v>
          </cell>
          <cell r="T26" t="str">
            <v>NA</v>
          </cell>
          <cell r="U26" t="str">
            <v>NA</v>
          </cell>
          <cell r="V26" t="str">
            <v>NA</v>
          </cell>
          <cell r="W26" t="str">
            <v>NA</v>
          </cell>
          <cell r="X26" t="str">
            <v>NA</v>
          </cell>
          <cell r="Y26">
            <v>0</v>
          </cell>
          <cell r="Z26" t="str">
            <v>NA</v>
          </cell>
          <cell r="AA26" t="str">
            <v>NA</v>
          </cell>
          <cell r="AB26">
            <v>0</v>
          </cell>
          <cell r="AC26" t="str">
            <v>NA</v>
          </cell>
          <cell r="AD26" t="str">
            <v>NA</v>
          </cell>
          <cell r="AE26" t="str">
            <v>NA</v>
          </cell>
          <cell r="AF26" t="str">
            <v>NA</v>
          </cell>
          <cell r="AG26" t="str">
            <v>NA</v>
          </cell>
          <cell r="AH26">
            <v>0</v>
          </cell>
          <cell r="AI26" t="str">
            <v>NA</v>
          </cell>
          <cell r="AJ26" t="str">
            <v>NA</v>
          </cell>
          <cell r="AK26">
            <v>0</v>
          </cell>
          <cell r="AL26" t="str">
            <v>NA</v>
          </cell>
          <cell r="AM26" t="str">
            <v>NA</v>
          </cell>
          <cell r="AN26" t="str">
            <v>NA</v>
          </cell>
          <cell r="AO26" t="str">
            <v>NA</v>
          </cell>
          <cell r="AP26" t="str">
            <v>NA</v>
          </cell>
          <cell r="AQ26">
            <v>0</v>
          </cell>
          <cell r="AR26" t="str">
            <v>NA</v>
          </cell>
          <cell r="AS26" t="str">
            <v>NA</v>
          </cell>
          <cell r="AT26">
            <v>0</v>
          </cell>
          <cell r="AU26" t="str">
            <v>NA</v>
          </cell>
          <cell r="AV26" t="str">
            <v>NA</v>
          </cell>
          <cell r="AW26" t="str">
            <v>NA</v>
          </cell>
          <cell r="AX26" t="str">
            <v>NA</v>
          </cell>
          <cell r="AY26" t="str">
            <v>NA</v>
          </cell>
          <cell r="AZ26">
            <v>0</v>
          </cell>
          <cell r="BA26" t="str">
            <v>NA</v>
          </cell>
          <cell r="BB26" t="str">
            <v>NA</v>
          </cell>
          <cell r="BC26">
            <v>0</v>
          </cell>
          <cell r="BD26" t="str">
            <v>NA</v>
          </cell>
          <cell r="BE26" t="str">
            <v>NA</v>
          </cell>
          <cell r="BF26" t="str">
            <v>NA</v>
          </cell>
          <cell r="BG26" t="str">
            <v>NA</v>
          </cell>
          <cell r="BH26" t="str">
            <v>NA</v>
          </cell>
          <cell r="BI26">
            <v>0</v>
          </cell>
          <cell r="BJ26" t="str">
            <v>NA</v>
          </cell>
          <cell r="BK26" t="str">
            <v>NA</v>
          </cell>
          <cell r="BL26">
            <v>0</v>
          </cell>
          <cell r="BM26" t="str">
            <v>NA</v>
          </cell>
          <cell r="BN26" t="str">
            <v>NA</v>
          </cell>
          <cell r="BO26" t="str">
            <v>NA</v>
          </cell>
          <cell r="BP26" t="str">
            <v>NA</v>
          </cell>
          <cell r="BQ26" t="str">
            <v>NA</v>
          </cell>
          <cell r="BR26">
            <v>0</v>
          </cell>
          <cell r="BS26" t="str">
            <v>NA</v>
          </cell>
          <cell r="BT26" t="str">
            <v>NA</v>
          </cell>
          <cell r="BU26">
            <v>0</v>
          </cell>
          <cell r="BV26" t="str">
            <v>NA</v>
          </cell>
          <cell r="BW26" t="str">
            <v>NA</v>
          </cell>
          <cell r="BX26" t="str">
            <v>NA</v>
          </cell>
          <cell r="BY26" t="str">
            <v>NA</v>
          </cell>
          <cell r="BZ26" t="str">
            <v>NA</v>
          </cell>
          <cell r="CA26">
            <v>0</v>
          </cell>
          <cell r="CB26" t="str">
            <v>NA</v>
          </cell>
          <cell r="CC26" t="str">
            <v>NA</v>
          </cell>
          <cell r="CD26">
            <v>0</v>
          </cell>
          <cell r="CE26" t="str">
            <v>NA</v>
          </cell>
          <cell r="CF26" t="str">
            <v>NA</v>
          </cell>
          <cell r="CG26" t="str">
            <v>NA</v>
          </cell>
          <cell r="CH26" t="str">
            <v>NA</v>
          </cell>
          <cell r="CI26" t="str">
            <v>NA</v>
          </cell>
          <cell r="CJ26">
            <v>0</v>
          </cell>
          <cell r="CK26" t="str">
            <v>NA</v>
          </cell>
          <cell r="CL26" t="str">
            <v>NA</v>
          </cell>
          <cell r="CM26">
            <v>0</v>
          </cell>
          <cell r="CN26" t="str">
            <v>NA</v>
          </cell>
          <cell r="CO26" t="str">
            <v>NA</v>
          </cell>
          <cell r="CP26" t="str">
            <v>NA</v>
          </cell>
          <cell r="CQ26" t="str">
            <v>NA</v>
          </cell>
          <cell r="CR26" t="str">
            <v>NA</v>
          </cell>
          <cell r="CS26">
            <v>0</v>
          </cell>
          <cell r="CT26" t="str">
            <v>NA</v>
          </cell>
          <cell r="CU26" t="str">
            <v>NA</v>
          </cell>
          <cell r="CV26">
            <v>0</v>
          </cell>
          <cell r="CW26" t="str">
            <v>NA</v>
          </cell>
          <cell r="CX26" t="str">
            <v>NA</v>
          </cell>
        </row>
        <row r="27">
          <cell r="B27">
            <v>19</v>
          </cell>
          <cell r="C27" t="str">
            <v>Process Equipment or Systems</v>
          </cell>
          <cell r="D27" t="str">
            <v>NA</v>
          </cell>
          <cell r="E27" t="str">
            <v>NA</v>
          </cell>
          <cell r="F27" t="str">
            <v>NA</v>
          </cell>
          <cell r="G27">
            <v>0</v>
          </cell>
          <cell r="H27" t="str">
            <v>NA</v>
          </cell>
          <cell r="I27" t="str">
            <v>NA</v>
          </cell>
          <cell r="J27">
            <v>0</v>
          </cell>
          <cell r="K27" t="str">
            <v>NA</v>
          </cell>
          <cell r="L27" t="str">
            <v>NA</v>
          </cell>
          <cell r="M27" t="str">
            <v>NA</v>
          </cell>
          <cell r="N27" t="str">
            <v>NA</v>
          </cell>
          <cell r="O27" t="str">
            <v>NA</v>
          </cell>
          <cell r="P27">
            <v>0</v>
          </cell>
          <cell r="Q27" t="str">
            <v>NA</v>
          </cell>
          <cell r="R27" t="str">
            <v>NA</v>
          </cell>
          <cell r="S27">
            <v>0</v>
          </cell>
          <cell r="T27" t="str">
            <v>NA</v>
          </cell>
          <cell r="U27" t="str">
            <v>NA</v>
          </cell>
          <cell r="V27" t="str">
            <v>NA</v>
          </cell>
          <cell r="W27" t="str">
            <v>NA</v>
          </cell>
          <cell r="X27" t="str">
            <v>NA</v>
          </cell>
          <cell r="Y27">
            <v>0</v>
          </cell>
          <cell r="Z27" t="str">
            <v>NA</v>
          </cell>
          <cell r="AA27" t="str">
            <v>NA</v>
          </cell>
          <cell r="AB27">
            <v>0</v>
          </cell>
          <cell r="AC27" t="str">
            <v>NA</v>
          </cell>
          <cell r="AD27" t="str">
            <v>NA</v>
          </cell>
          <cell r="AE27" t="str">
            <v>NA</v>
          </cell>
          <cell r="AF27" t="str">
            <v>NA</v>
          </cell>
          <cell r="AG27" t="str">
            <v>NA</v>
          </cell>
          <cell r="AH27">
            <v>0</v>
          </cell>
          <cell r="AI27" t="str">
            <v>NA</v>
          </cell>
          <cell r="AJ27" t="str">
            <v>NA</v>
          </cell>
          <cell r="AK27">
            <v>0</v>
          </cell>
          <cell r="AL27" t="str">
            <v>NA</v>
          </cell>
          <cell r="AM27" t="str">
            <v>NA</v>
          </cell>
          <cell r="AN27">
            <v>0.25</v>
          </cell>
          <cell r="AO27">
            <v>0</v>
          </cell>
          <cell r="AP27">
            <v>0.08</v>
          </cell>
          <cell r="AQ27">
            <v>0.33</v>
          </cell>
          <cell r="AR27">
            <v>0</v>
          </cell>
          <cell r="AS27">
            <v>0.67</v>
          </cell>
          <cell r="AT27">
            <v>0.67</v>
          </cell>
          <cell r="AU27">
            <v>1</v>
          </cell>
          <cell r="AV27">
            <v>1</v>
          </cell>
          <cell r="AW27" t="str">
            <v>NA</v>
          </cell>
          <cell r="AX27" t="str">
            <v>NA</v>
          </cell>
          <cell r="AY27" t="str">
            <v>NA</v>
          </cell>
          <cell r="AZ27">
            <v>0</v>
          </cell>
          <cell r="BA27" t="str">
            <v>NA</v>
          </cell>
          <cell r="BB27" t="str">
            <v>NA</v>
          </cell>
          <cell r="BC27">
            <v>0</v>
          </cell>
          <cell r="BD27" t="str">
            <v>NA</v>
          </cell>
          <cell r="BE27" t="str">
            <v>NA</v>
          </cell>
          <cell r="BF27" t="str">
            <v>NA</v>
          </cell>
          <cell r="BG27" t="str">
            <v>NA</v>
          </cell>
          <cell r="BH27" t="str">
            <v>NA</v>
          </cell>
          <cell r="BI27">
            <v>0</v>
          </cell>
          <cell r="BJ27" t="str">
            <v>NA</v>
          </cell>
          <cell r="BK27" t="str">
            <v>NA</v>
          </cell>
          <cell r="BL27">
            <v>0</v>
          </cell>
          <cell r="BM27" t="str">
            <v>NA</v>
          </cell>
          <cell r="BN27" t="str">
            <v>NA</v>
          </cell>
          <cell r="BO27" t="str">
            <v>NA</v>
          </cell>
          <cell r="BP27" t="str">
            <v>NA</v>
          </cell>
          <cell r="BQ27" t="str">
            <v>NA</v>
          </cell>
          <cell r="BR27">
            <v>0</v>
          </cell>
          <cell r="BS27" t="str">
            <v>NA</v>
          </cell>
          <cell r="BT27" t="str">
            <v>NA</v>
          </cell>
          <cell r="BU27">
            <v>0</v>
          </cell>
          <cell r="BV27" t="str">
            <v>NA</v>
          </cell>
          <cell r="BW27" t="str">
            <v>NA</v>
          </cell>
          <cell r="BX27" t="str">
            <v>NA</v>
          </cell>
          <cell r="BY27" t="str">
            <v>NA</v>
          </cell>
          <cell r="BZ27" t="str">
            <v>NA</v>
          </cell>
          <cell r="CA27">
            <v>0</v>
          </cell>
          <cell r="CB27" t="str">
            <v>NA</v>
          </cell>
          <cell r="CC27" t="str">
            <v>NA</v>
          </cell>
          <cell r="CD27">
            <v>0</v>
          </cell>
          <cell r="CE27" t="str">
            <v>NA</v>
          </cell>
          <cell r="CF27" t="str">
            <v>NA</v>
          </cell>
          <cell r="CG27" t="str">
            <v>NA</v>
          </cell>
          <cell r="CH27" t="str">
            <v>NA</v>
          </cell>
          <cell r="CI27" t="str">
            <v>NA</v>
          </cell>
          <cell r="CJ27">
            <v>0</v>
          </cell>
          <cell r="CK27" t="str">
            <v>NA</v>
          </cell>
          <cell r="CL27" t="str">
            <v>NA</v>
          </cell>
          <cell r="CM27">
            <v>0</v>
          </cell>
          <cell r="CN27" t="str">
            <v>NA</v>
          </cell>
          <cell r="CO27" t="str">
            <v>NA</v>
          </cell>
          <cell r="CP27" t="str">
            <v>NA</v>
          </cell>
          <cell r="CQ27" t="str">
            <v>NA</v>
          </cell>
          <cell r="CR27" t="str">
            <v>NA</v>
          </cell>
          <cell r="CS27">
            <v>0</v>
          </cell>
          <cell r="CT27" t="str">
            <v>NA</v>
          </cell>
          <cell r="CU27" t="str">
            <v>NA</v>
          </cell>
          <cell r="CV27">
            <v>0</v>
          </cell>
          <cell r="CW27" t="str">
            <v>NA</v>
          </cell>
          <cell r="CX27" t="str">
            <v>NA</v>
          </cell>
        </row>
        <row r="28">
          <cell r="B28">
            <v>20</v>
          </cell>
          <cell r="C28" t="str">
            <v>Ultrasonic Humidifiers</v>
          </cell>
          <cell r="D28" t="str">
            <v>NA</v>
          </cell>
          <cell r="E28" t="str">
            <v>NA</v>
          </cell>
          <cell r="F28" t="str">
            <v>NA</v>
          </cell>
          <cell r="G28">
            <v>0</v>
          </cell>
          <cell r="H28" t="str">
            <v>NA</v>
          </cell>
          <cell r="I28" t="str">
            <v>NA</v>
          </cell>
          <cell r="J28">
            <v>0</v>
          </cell>
          <cell r="K28" t="str">
            <v>NA</v>
          </cell>
          <cell r="L28" t="str">
            <v>NA</v>
          </cell>
          <cell r="M28" t="str">
            <v>NA</v>
          </cell>
          <cell r="N28" t="str">
            <v>NA</v>
          </cell>
          <cell r="O28" t="str">
            <v>NA</v>
          </cell>
          <cell r="P28">
            <v>0</v>
          </cell>
          <cell r="Q28" t="str">
            <v>NA</v>
          </cell>
          <cell r="R28" t="str">
            <v>NA</v>
          </cell>
          <cell r="S28">
            <v>0</v>
          </cell>
          <cell r="T28" t="str">
            <v>NA</v>
          </cell>
          <cell r="U28" t="str">
            <v>NA</v>
          </cell>
          <cell r="V28" t="str">
            <v>NA</v>
          </cell>
          <cell r="W28" t="str">
            <v>NA</v>
          </cell>
          <cell r="X28" t="str">
            <v>NA</v>
          </cell>
          <cell r="Y28">
            <v>0</v>
          </cell>
          <cell r="Z28" t="str">
            <v>NA</v>
          </cell>
          <cell r="AA28" t="str">
            <v>NA</v>
          </cell>
          <cell r="AB28">
            <v>0</v>
          </cell>
          <cell r="AC28" t="str">
            <v>NA</v>
          </cell>
          <cell r="AD28" t="str">
            <v>NA</v>
          </cell>
          <cell r="AE28" t="str">
            <v>NA</v>
          </cell>
          <cell r="AF28" t="str">
            <v>NA</v>
          </cell>
          <cell r="AG28" t="str">
            <v>NA</v>
          </cell>
          <cell r="AH28">
            <v>0</v>
          </cell>
          <cell r="AI28" t="str">
            <v>NA</v>
          </cell>
          <cell r="AJ28" t="str">
            <v>NA</v>
          </cell>
          <cell r="AK28">
            <v>0</v>
          </cell>
          <cell r="AL28" t="str">
            <v>NA</v>
          </cell>
          <cell r="AM28" t="str">
            <v>NA</v>
          </cell>
          <cell r="AN28" t="str">
            <v>NA</v>
          </cell>
          <cell r="AO28" t="str">
            <v>NA</v>
          </cell>
          <cell r="AP28" t="str">
            <v>NA</v>
          </cell>
          <cell r="AQ28">
            <v>0</v>
          </cell>
          <cell r="AR28" t="str">
            <v>NA</v>
          </cell>
          <cell r="AS28" t="str">
            <v>NA</v>
          </cell>
          <cell r="AT28">
            <v>0</v>
          </cell>
          <cell r="AU28" t="str">
            <v>NA</v>
          </cell>
          <cell r="AV28" t="str">
            <v>NA</v>
          </cell>
          <cell r="AW28" t="str">
            <v>NA</v>
          </cell>
          <cell r="AX28" t="str">
            <v>NA</v>
          </cell>
          <cell r="AY28" t="str">
            <v>NA</v>
          </cell>
          <cell r="AZ28">
            <v>0</v>
          </cell>
          <cell r="BA28" t="str">
            <v>NA</v>
          </cell>
          <cell r="BB28" t="str">
            <v>NA</v>
          </cell>
          <cell r="BC28">
            <v>0</v>
          </cell>
          <cell r="BD28" t="str">
            <v>NA</v>
          </cell>
          <cell r="BE28" t="str">
            <v>NA</v>
          </cell>
          <cell r="BF28" t="str">
            <v>NA</v>
          </cell>
          <cell r="BG28" t="str">
            <v>NA</v>
          </cell>
          <cell r="BH28" t="str">
            <v>NA</v>
          </cell>
          <cell r="BI28">
            <v>0</v>
          </cell>
          <cell r="BJ28" t="str">
            <v>NA</v>
          </cell>
          <cell r="BK28" t="str">
            <v>NA</v>
          </cell>
          <cell r="BL28">
            <v>0</v>
          </cell>
          <cell r="BM28" t="str">
            <v>NA</v>
          </cell>
          <cell r="BN28" t="str">
            <v>NA</v>
          </cell>
          <cell r="BO28" t="str">
            <v>NA</v>
          </cell>
          <cell r="BP28" t="str">
            <v>NA</v>
          </cell>
          <cell r="BQ28" t="str">
            <v>NA</v>
          </cell>
          <cell r="BR28">
            <v>0</v>
          </cell>
          <cell r="BS28" t="str">
            <v>NA</v>
          </cell>
          <cell r="BT28" t="str">
            <v>NA</v>
          </cell>
          <cell r="BU28">
            <v>0</v>
          </cell>
          <cell r="BV28" t="str">
            <v>NA</v>
          </cell>
          <cell r="BW28" t="str">
            <v>NA</v>
          </cell>
          <cell r="BX28" t="str">
            <v>NA</v>
          </cell>
          <cell r="BY28" t="str">
            <v>NA</v>
          </cell>
          <cell r="BZ28" t="str">
            <v>NA</v>
          </cell>
          <cell r="CA28">
            <v>0</v>
          </cell>
          <cell r="CB28" t="str">
            <v>NA</v>
          </cell>
          <cell r="CC28" t="str">
            <v>NA</v>
          </cell>
          <cell r="CD28">
            <v>0</v>
          </cell>
          <cell r="CE28" t="str">
            <v>NA</v>
          </cell>
          <cell r="CF28" t="str">
            <v>NA</v>
          </cell>
          <cell r="CG28" t="str">
            <v>NA</v>
          </cell>
          <cell r="CH28" t="str">
            <v>NA</v>
          </cell>
          <cell r="CI28" t="str">
            <v>NA</v>
          </cell>
          <cell r="CJ28">
            <v>0</v>
          </cell>
          <cell r="CK28" t="str">
            <v>NA</v>
          </cell>
          <cell r="CL28" t="str">
            <v>NA</v>
          </cell>
          <cell r="CM28">
            <v>0</v>
          </cell>
          <cell r="CN28" t="str">
            <v>NA</v>
          </cell>
          <cell r="CO28" t="str">
            <v>NA</v>
          </cell>
          <cell r="CP28" t="str">
            <v>NA</v>
          </cell>
          <cell r="CQ28" t="str">
            <v>NA</v>
          </cell>
          <cell r="CR28" t="str">
            <v>NA</v>
          </cell>
          <cell r="CS28">
            <v>0</v>
          </cell>
          <cell r="CT28" t="str">
            <v>NA</v>
          </cell>
          <cell r="CU28" t="str">
            <v>NA</v>
          </cell>
          <cell r="CV28">
            <v>0</v>
          </cell>
          <cell r="CW28" t="str">
            <v>NA</v>
          </cell>
          <cell r="CX28" t="str">
            <v>NA</v>
          </cell>
        </row>
        <row r="29">
          <cell r="B29">
            <v>21</v>
          </cell>
          <cell r="C29" t="str">
            <v>Agricultural End Uses</v>
          </cell>
          <cell r="D29" t="str">
            <v>NA</v>
          </cell>
          <cell r="E29" t="str">
            <v>NA</v>
          </cell>
          <cell r="F29" t="str">
            <v>NA</v>
          </cell>
          <cell r="G29">
            <v>0</v>
          </cell>
          <cell r="H29" t="str">
            <v>NA</v>
          </cell>
          <cell r="I29" t="str">
            <v>NA</v>
          </cell>
          <cell r="J29">
            <v>0</v>
          </cell>
          <cell r="K29" t="str">
            <v>NA</v>
          </cell>
          <cell r="L29" t="str">
            <v>NA</v>
          </cell>
          <cell r="M29" t="str">
            <v>NA</v>
          </cell>
          <cell r="N29" t="str">
            <v>NA</v>
          </cell>
          <cell r="O29" t="str">
            <v>NA</v>
          </cell>
          <cell r="P29">
            <v>0</v>
          </cell>
          <cell r="Q29" t="str">
            <v>NA</v>
          </cell>
          <cell r="R29" t="str">
            <v>NA</v>
          </cell>
          <cell r="S29">
            <v>0</v>
          </cell>
          <cell r="T29" t="str">
            <v>NA</v>
          </cell>
          <cell r="U29" t="str">
            <v>NA</v>
          </cell>
          <cell r="V29" t="str">
            <v>NA</v>
          </cell>
          <cell r="W29" t="str">
            <v>NA</v>
          </cell>
          <cell r="X29" t="str">
            <v>NA</v>
          </cell>
          <cell r="Y29">
            <v>0</v>
          </cell>
          <cell r="Z29" t="str">
            <v>NA</v>
          </cell>
          <cell r="AA29" t="str">
            <v>NA</v>
          </cell>
          <cell r="AB29">
            <v>0</v>
          </cell>
          <cell r="AC29" t="str">
            <v>NA</v>
          </cell>
          <cell r="AD29" t="str">
            <v>NA</v>
          </cell>
          <cell r="AE29" t="str">
            <v>NA</v>
          </cell>
          <cell r="AF29" t="str">
            <v>NA</v>
          </cell>
          <cell r="AG29" t="str">
            <v>NA</v>
          </cell>
          <cell r="AH29">
            <v>0</v>
          </cell>
          <cell r="AI29" t="str">
            <v>NA</v>
          </cell>
          <cell r="AJ29" t="str">
            <v>NA</v>
          </cell>
          <cell r="AK29">
            <v>0</v>
          </cell>
          <cell r="AL29" t="str">
            <v>NA</v>
          </cell>
          <cell r="AM29" t="str">
            <v>NA</v>
          </cell>
          <cell r="AN29" t="str">
            <v>NA</v>
          </cell>
          <cell r="AO29" t="str">
            <v>NA</v>
          </cell>
          <cell r="AP29" t="str">
            <v>NA</v>
          </cell>
          <cell r="AQ29">
            <v>0</v>
          </cell>
          <cell r="AR29" t="str">
            <v>NA</v>
          </cell>
          <cell r="AS29" t="str">
            <v>NA</v>
          </cell>
          <cell r="AT29">
            <v>0</v>
          </cell>
          <cell r="AU29" t="str">
            <v>NA</v>
          </cell>
          <cell r="AV29" t="str">
            <v>NA</v>
          </cell>
          <cell r="AW29" t="str">
            <v>NA</v>
          </cell>
          <cell r="AX29" t="str">
            <v>NA</v>
          </cell>
          <cell r="AY29" t="str">
            <v>NA</v>
          </cell>
          <cell r="AZ29">
            <v>0</v>
          </cell>
          <cell r="BA29" t="str">
            <v>NA</v>
          </cell>
          <cell r="BB29" t="str">
            <v>NA</v>
          </cell>
          <cell r="BC29">
            <v>0</v>
          </cell>
          <cell r="BD29" t="str">
            <v>NA</v>
          </cell>
          <cell r="BE29" t="str">
            <v>NA</v>
          </cell>
          <cell r="BF29" t="str">
            <v>NA</v>
          </cell>
          <cell r="BG29" t="str">
            <v>NA</v>
          </cell>
          <cell r="BH29" t="str">
            <v>NA</v>
          </cell>
          <cell r="BI29">
            <v>0</v>
          </cell>
          <cell r="BJ29" t="str">
            <v>NA</v>
          </cell>
          <cell r="BK29" t="str">
            <v>NA</v>
          </cell>
          <cell r="BL29">
            <v>0</v>
          </cell>
          <cell r="BM29" t="str">
            <v>NA</v>
          </cell>
          <cell r="BN29" t="str">
            <v>NA</v>
          </cell>
          <cell r="BO29" t="str">
            <v>NA</v>
          </cell>
          <cell r="BP29" t="str">
            <v>NA</v>
          </cell>
          <cell r="BQ29" t="str">
            <v>NA</v>
          </cell>
          <cell r="BR29">
            <v>0</v>
          </cell>
          <cell r="BS29" t="str">
            <v>NA</v>
          </cell>
          <cell r="BT29" t="str">
            <v>NA</v>
          </cell>
          <cell r="BU29">
            <v>0</v>
          </cell>
          <cell r="BV29" t="str">
            <v>NA</v>
          </cell>
          <cell r="BW29" t="str">
            <v>NA</v>
          </cell>
          <cell r="BX29" t="str">
            <v>NA</v>
          </cell>
          <cell r="BY29" t="str">
            <v>NA</v>
          </cell>
          <cell r="BZ29" t="str">
            <v>NA</v>
          </cell>
          <cell r="CA29">
            <v>0</v>
          </cell>
          <cell r="CB29" t="str">
            <v>NA</v>
          </cell>
          <cell r="CC29" t="str">
            <v>NA</v>
          </cell>
          <cell r="CD29">
            <v>0</v>
          </cell>
          <cell r="CE29" t="str">
            <v>NA</v>
          </cell>
          <cell r="CF29" t="str">
            <v>NA</v>
          </cell>
          <cell r="CG29" t="str">
            <v>NA</v>
          </cell>
          <cell r="CH29" t="str">
            <v>NA</v>
          </cell>
          <cell r="CI29" t="str">
            <v>NA</v>
          </cell>
          <cell r="CJ29">
            <v>0</v>
          </cell>
          <cell r="CK29" t="str">
            <v>NA</v>
          </cell>
          <cell r="CL29" t="str">
            <v>NA</v>
          </cell>
          <cell r="CM29">
            <v>0</v>
          </cell>
          <cell r="CN29" t="str">
            <v>NA</v>
          </cell>
          <cell r="CO29" t="str">
            <v>NA</v>
          </cell>
          <cell r="CP29" t="str">
            <v>NA</v>
          </cell>
          <cell r="CQ29" t="str">
            <v>NA</v>
          </cell>
          <cell r="CR29" t="str">
            <v>NA</v>
          </cell>
          <cell r="CS29">
            <v>0</v>
          </cell>
          <cell r="CT29" t="str">
            <v>NA</v>
          </cell>
          <cell r="CU29" t="str">
            <v>NA</v>
          </cell>
          <cell r="CV29">
            <v>0</v>
          </cell>
          <cell r="CW29" t="str">
            <v>NA</v>
          </cell>
          <cell r="CX29" t="str">
            <v>NA</v>
          </cell>
        </row>
        <row r="30">
          <cell r="B30">
            <v>22</v>
          </cell>
          <cell r="C30" t="str">
            <v>Engineered Refrigerant Pumps</v>
          </cell>
          <cell r="D30" t="str">
            <v>NA</v>
          </cell>
          <cell r="E30" t="str">
            <v>NA</v>
          </cell>
          <cell r="F30" t="str">
            <v>NA</v>
          </cell>
          <cell r="G30">
            <v>0</v>
          </cell>
          <cell r="H30" t="str">
            <v>NA</v>
          </cell>
          <cell r="I30" t="str">
            <v>NA</v>
          </cell>
          <cell r="J30">
            <v>0</v>
          </cell>
          <cell r="K30" t="str">
            <v>NA</v>
          </cell>
          <cell r="L30" t="str">
            <v>NA</v>
          </cell>
          <cell r="M30" t="str">
            <v>NA</v>
          </cell>
          <cell r="N30" t="str">
            <v>NA</v>
          </cell>
          <cell r="O30" t="str">
            <v>NA</v>
          </cell>
          <cell r="P30">
            <v>0</v>
          </cell>
          <cell r="Q30" t="str">
            <v>NA</v>
          </cell>
          <cell r="R30" t="str">
            <v>NA</v>
          </cell>
          <cell r="S30">
            <v>0</v>
          </cell>
          <cell r="T30" t="str">
            <v>NA</v>
          </cell>
          <cell r="U30" t="str">
            <v>NA</v>
          </cell>
          <cell r="V30" t="str">
            <v>NA</v>
          </cell>
          <cell r="W30" t="str">
            <v>NA</v>
          </cell>
          <cell r="X30" t="str">
            <v>NA</v>
          </cell>
          <cell r="Y30">
            <v>0</v>
          </cell>
          <cell r="Z30" t="str">
            <v>NA</v>
          </cell>
          <cell r="AA30" t="str">
            <v>NA</v>
          </cell>
          <cell r="AB30">
            <v>0</v>
          </cell>
          <cell r="AC30" t="str">
            <v>NA</v>
          </cell>
          <cell r="AD30" t="str">
            <v>NA</v>
          </cell>
          <cell r="AE30" t="str">
            <v>NA</v>
          </cell>
          <cell r="AF30" t="str">
            <v>NA</v>
          </cell>
          <cell r="AG30" t="str">
            <v>NA</v>
          </cell>
          <cell r="AH30">
            <v>0</v>
          </cell>
          <cell r="AI30" t="str">
            <v>NA</v>
          </cell>
          <cell r="AJ30" t="str">
            <v>NA</v>
          </cell>
          <cell r="AK30">
            <v>0</v>
          </cell>
          <cell r="AL30" t="str">
            <v>NA</v>
          </cell>
          <cell r="AM30" t="str">
            <v>NA</v>
          </cell>
          <cell r="AN30" t="str">
            <v>NA</v>
          </cell>
          <cell r="AO30" t="str">
            <v>NA</v>
          </cell>
          <cell r="AP30" t="str">
            <v>NA</v>
          </cell>
          <cell r="AQ30">
            <v>0</v>
          </cell>
          <cell r="AR30" t="str">
            <v>NA</v>
          </cell>
          <cell r="AS30" t="str">
            <v>NA</v>
          </cell>
          <cell r="AT30">
            <v>0</v>
          </cell>
          <cell r="AU30" t="str">
            <v>NA</v>
          </cell>
          <cell r="AV30" t="str">
            <v>NA</v>
          </cell>
          <cell r="AW30" t="str">
            <v>NA</v>
          </cell>
          <cell r="AX30" t="str">
            <v>NA</v>
          </cell>
          <cell r="AY30" t="str">
            <v>NA</v>
          </cell>
          <cell r="AZ30">
            <v>0</v>
          </cell>
          <cell r="BA30" t="str">
            <v>NA</v>
          </cell>
          <cell r="BB30" t="str">
            <v>NA</v>
          </cell>
          <cell r="BC30">
            <v>0</v>
          </cell>
          <cell r="BD30" t="str">
            <v>NA</v>
          </cell>
          <cell r="BE30" t="str">
            <v>NA</v>
          </cell>
          <cell r="BF30" t="str">
            <v>NA</v>
          </cell>
          <cell r="BG30" t="str">
            <v>NA</v>
          </cell>
          <cell r="BH30" t="str">
            <v>NA</v>
          </cell>
          <cell r="BI30">
            <v>0</v>
          </cell>
          <cell r="BJ30" t="str">
            <v>NA</v>
          </cell>
          <cell r="BK30" t="str">
            <v>NA</v>
          </cell>
          <cell r="BL30">
            <v>0</v>
          </cell>
          <cell r="BM30" t="str">
            <v>NA</v>
          </cell>
          <cell r="BN30" t="str">
            <v>NA</v>
          </cell>
          <cell r="BO30" t="str">
            <v>NA</v>
          </cell>
          <cell r="BP30" t="str">
            <v>NA</v>
          </cell>
          <cell r="BQ30" t="str">
            <v>NA</v>
          </cell>
          <cell r="BR30">
            <v>0</v>
          </cell>
          <cell r="BS30" t="str">
            <v>NA</v>
          </cell>
          <cell r="BT30" t="str">
            <v>NA</v>
          </cell>
          <cell r="BU30">
            <v>0</v>
          </cell>
          <cell r="BV30" t="str">
            <v>NA</v>
          </cell>
          <cell r="BW30" t="str">
            <v>NA</v>
          </cell>
          <cell r="BX30" t="str">
            <v>NA</v>
          </cell>
          <cell r="BY30" t="str">
            <v>NA</v>
          </cell>
          <cell r="BZ30" t="str">
            <v>NA</v>
          </cell>
          <cell r="CA30">
            <v>0</v>
          </cell>
          <cell r="CB30" t="str">
            <v>NA</v>
          </cell>
          <cell r="CC30" t="str">
            <v>NA</v>
          </cell>
          <cell r="CD30">
            <v>0</v>
          </cell>
          <cell r="CE30" t="str">
            <v>NA</v>
          </cell>
          <cell r="CF30" t="str">
            <v>NA</v>
          </cell>
          <cell r="CG30" t="str">
            <v>NA</v>
          </cell>
          <cell r="CH30" t="str">
            <v>NA</v>
          </cell>
          <cell r="CI30" t="str">
            <v>NA</v>
          </cell>
          <cell r="CJ30">
            <v>0</v>
          </cell>
          <cell r="CK30" t="str">
            <v>NA</v>
          </cell>
          <cell r="CL30" t="str">
            <v>NA</v>
          </cell>
          <cell r="CM30">
            <v>0</v>
          </cell>
          <cell r="CN30" t="str">
            <v>NA</v>
          </cell>
          <cell r="CO30" t="str">
            <v>NA</v>
          </cell>
          <cell r="CP30" t="str">
            <v>NA</v>
          </cell>
          <cell r="CQ30" t="str">
            <v>NA</v>
          </cell>
          <cell r="CR30" t="str">
            <v>NA</v>
          </cell>
          <cell r="CS30">
            <v>0</v>
          </cell>
          <cell r="CT30" t="str">
            <v>NA</v>
          </cell>
          <cell r="CU30" t="str">
            <v>NA</v>
          </cell>
          <cell r="CV30">
            <v>0</v>
          </cell>
          <cell r="CW30" t="str">
            <v>NA</v>
          </cell>
          <cell r="CX30" t="str">
            <v>NA</v>
          </cell>
        </row>
        <row r="31">
          <cell r="B31">
            <v>23</v>
          </cell>
          <cell r="D31" t="str">
            <v>NA</v>
          </cell>
          <cell r="E31" t="str">
            <v>NA</v>
          </cell>
          <cell r="F31" t="str">
            <v>NA</v>
          </cell>
          <cell r="G31">
            <v>0</v>
          </cell>
          <cell r="H31" t="str">
            <v>NA</v>
          </cell>
          <cell r="I31" t="str">
            <v>NA</v>
          </cell>
          <cell r="J31">
            <v>0</v>
          </cell>
          <cell r="K31" t="str">
            <v>NA</v>
          </cell>
          <cell r="L31" t="str">
            <v>NA</v>
          </cell>
          <cell r="M31" t="str">
            <v>NA</v>
          </cell>
          <cell r="N31" t="str">
            <v>NA</v>
          </cell>
          <cell r="O31" t="str">
            <v>NA</v>
          </cell>
          <cell r="P31">
            <v>0</v>
          </cell>
          <cell r="Q31" t="str">
            <v>NA</v>
          </cell>
          <cell r="R31" t="str">
            <v>NA</v>
          </cell>
          <cell r="S31">
            <v>0</v>
          </cell>
          <cell r="T31" t="str">
            <v>NA</v>
          </cell>
          <cell r="U31" t="str">
            <v>NA</v>
          </cell>
          <cell r="V31" t="str">
            <v>NA</v>
          </cell>
          <cell r="W31" t="str">
            <v>NA</v>
          </cell>
          <cell r="X31" t="str">
            <v>NA</v>
          </cell>
          <cell r="Y31">
            <v>0</v>
          </cell>
          <cell r="Z31" t="str">
            <v>NA</v>
          </cell>
          <cell r="AA31" t="str">
            <v>NA</v>
          </cell>
          <cell r="AB31">
            <v>0</v>
          </cell>
          <cell r="AC31" t="str">
            <v>NA</v>
          </cell>
          <cell r="AD31" t="str">
            <v>NA</v>
          </cell>
          <cell r="AE31" t="str">
            <v>NA</v>
          </cell>
          <cell r="AF31" t="str">
            <v>NA</v>
          </cell>
          <cell r="AG31" t="str">
            <v>NA</v>
          </cell>
          <cell r="AH31">
            <v>0</v>
          </cell>
          <cell r="AI31" t="str">
            <v>NA</v>
          </cell>
          <cell r="AJ31" t="str">
            <v>NA</v>
          </cell>
          <cell r="AK31">
            <v>0</v>
          </cell>
          <cell r="AL31" t="str">
            <v>NA</v>
          </cell>
          <cell r="AM31" t="str">
            <v>NA</v>
          </cell>
          <cell r="AN31" t="str">
            <v>NA</v>
          </cell>
          <cell r="AO31" t="str">
            <v>NA</v>
          </cell>
          <cell r="AP31" t="str">
            <v>NA</v>
          </cell>
          <cell r="AQ31">
            <v>0</v>
          </cell>
          <cell r="AR31" t="str">
            <v>NA</v>
          </cell>
          <cell r="AS31" t="str">
            <v>NA</v>
          </cell>
          <cell r="AT31">
            <v>0</v>
          </cell>
          <cell r="AU31" t="str">
            <v>NA</v>
          </cell>
          <cell r="AV31" t="str">
            <v>NA</v>
          </cell>
          <cell r="AW31" t="str">
            <v>NA</v>
          </cell>
          <cell r="AX31" t="str">
            <v>NA</v>
          </cell>
          <cell r="AY31" t="str">
            <v>NA</v>
          </cell>
          <cell r="AZ31">
            <v>0</v>
          </cell>
          <cell r="BA31" t="str">
            <v>NA</v>
          </cell>
          <cell r="BB31" t="str">
            <v>NA</v>
          </cell>
          <cell r="BC31">
            <v>0</v>
          </cell>
          <cell r="BD31" t="str">
            <v>NA</v>
          </cell>
          <cell r="BE31" t="str">
            <v>NA</v>
          </cell>
          <cell r="BF31" t="str">
            <v>NA</v>
          </cell>
          <cell r="BG31" t="str">
            <v>NA</v>
          </cell>
          <cell r="BH31" t="str">
            <v>NA</v>
          </cell>
          <cell r="BI31">
            <v>0</v>
          </cell>
          <cell r="BJ31" t="str">
            <v>NA</v>
          </cell>
          <cell r="BK31" t="str">
            <v>NA</v>
          </cell>
          <cell r="BL31">
            <v>0</v>
          </cell>
          <cell r="BM31" t="str">
            <v>NA</v>
          </cell>
          <cell r="BN31" t="str">
            <v>NA</v>
          </cell>
          <cell r="BO31" t="str">
            <v>NA</v>
          </cell>
          <cell r="BP31" t="str">
            <v>NA</v>
          </cell>
          <cell r="BQ31" t="str">
            <v>NA</v>
          </cell>
          <cell r="BR31">
            <v>0</v>
          </cell>
          <cell r="BS31" t="str">
            <v>NA</v>
          </cell>
          <cell r="BT31" t="str">
            <v>NA</v>
          </cell>
          <cell r="BU31">
            <v>0</v>
          </cell>
          <cell r="BV31" t="str">
            <v>NA</v>
          </cell>
          <cell r="BW31" t="str">
            <v>NA</v>
          </cell>
          <cell r="BX31" t="str">
            <v>NA</v>
          </cell>
          <cell r="BY31" t="str">
            <v>NA</v>
          </cell>
          <cell r="BZ31" t="str">
            <v>NA</v>
          </cell>
          <cell r="CA31">
            <v>0</v>
          </cell>
          <cell r="CB31" t="str">
            <v>NA</v>
          </cell>
          <cell r="CC31" t="str">
            <v>NA</v>
          </cell>
          <cell r="CD31">
            <v>0</v>
          </cell>
          <cell r="CE31" t="str">
            <v>NA</v>
          </cell>
          <cell r="CF31" t="str">
            <v>NA</v>
          </cell>
          <cell r="CG31" t="str">
            <v>NA</v>
          </cell>
          <cell r="CH31" t="str">
            <v>NA</v>
          </cell>
          <cell r="CI31" t="str">
            <v>NA</v>
          </cell>
          <cell r="CJ31">
            <v>0</v>
          </cell>
          <cell r="CK31" t="str">
            <v>NA</v>
          </cell>
          <cell r="CL31" t="str">
            <v>NA</v>
          </cell>
          <cell r="CM31">
            <v>0</v>
          </cell>
          <cell r="CN31" t="str">
            <v>NA</v>
          </cell>
          <cell r="CO31" t="str">
            <v>NA</v>
          </cell>
          <cell r="CP31" t="str">
            <v>NA</v>
          </cell>
          <cell r="CQ31" t="str">
            <v>NA</v>
          </cell>
          <cell r="CR31" t="str">
            <v>NA</v>
          </cell>
          <cell r="CS31">
            <v>0</v>
          </cell>
          <cell r="CT31" t="str">
            <v>NA</v>
          </cell>
          <cell r="CU31" t="str">
            <v>NA</v>
          </cell>
          <cell r="CV31">
            <v>0</v>
          </cell>
          <cell r="CW31" t="str">
            <v>NA</v>
          </cell>
          <cell r="CX31" t="str">
            <v>NA</v>
          </cell>
        </row>
        <row r="32">
          <cell r="B32">
            <v>24</v>
          </cell>
          <cell r="D32" t="str">
            <v>NA</v>
          </cell>
          <cell r="E32" t="str">
            <v>NA</v>
          </cell>
          <cell r="F32" t="str">
            <v>NA</v>
          </cell>
          <cell r="G32">
            <v>0</v>
          </cell>
          <cell r="H32" t="str">
            <v>NA</v>
          </cell>
          <cell r="I32" t="str">
            <v>NA</v>
          </cell>
          <cell r="J32">
            <v>0</v>
          </cell>
          <cell r="K32" t="str">
            <v>NA</v>
          </cell>
          <cell r="L32" t="str">
            <v>NA</v>
          </cell>
          <cell r="M32" t="str">
            <v>NA</v>
          </cell>
          <cell r="N32" t="str">
            <v>NA</v>
          </cell>
          <cell r="O32" t="str">
            <v>NA</v>
          </cell>
          <cell r="P32">
            <v>0</v>
          </cell>
          <cell r="Q32" t="str">
            <v>NA</v>
          </cell>
          <cell r="R32" t="str">
            <v>NA</v>
          </cell>
          <cell r="S32">
            <v>0</v>
          </cell>
          <cell r="T32" t="str">
            <v>NA</v>
          </cell>
          <cell r="U32" t="str">
            <v>NA</v>
          </cell>
          <cell r="V32" t="str">
            <v>NA</v>
          </cell>
          <cell r="W32" t="str">
            <v>NA</v>
          </cell>
          <cell r="X32" t="str">
            <v>NA</v>
          </cell>
          <cell r="Y32">
            <v>0</v>
          </cell>
          <cell r="Z32" t="str">
            <v>NA</v>
          </cell>
          <cell r="AA32" t="str">
            <v>NA</v>
          </cell>
          <cell r="AB32">
            <v>0</v>
          </cell>
          <cell r="AC32" t="str">
            <v>NA</v>
          </cell>
          <cell r="AD32" t="str">
            <v>NA</v>
          </cell>
          <cell r="AE32" t="str">
            <v>NA</v>
          </cell>
          <cell r="AF32" t="str">
            <v>NA</v>
          </cell>
          <cell r="AG32" t="str">
            <v>NA</v>
          </cell>
          <cell r="AH32">
            <v>0</v>
          </cell>
          <cell r="AI32" t="str">
            <v>NA</v>
          </cell>
          <cell r="AJ32" t="str">
            <v>NA</v>
          </cell>
          <cell r="AK32">
            <v>0</v>
          </cell>
          <cell r="AL32" t="str">
            <v>NA</v>
          </cell>
          <cell r="AM32" t="str">
            <v>NA</v>
          </cell>
          <cell r="AN32" t="str">
            <v>NA</v>
          </cell>
          <cell r="AO32" t="str">
            <v>NA</v>
          </cell>
          <cell r="AP32" t="str">
            <v>NA</v>
          </cell>
          <cell r="AQ32">
            <v>0</v>
          </cell>
          <cell r="AR32" t="str">
            <v>NA</v>
          </cell>
          <cell r="AS32" t="str">
            <v>NA</v>
          </cell>
          <cell r="AT32">
            <v>0</v>
          </cell>
          <cell r="AU32" t="str">
            <v>NA</v>
          </cell>
          <cell r="AV32" t="str">
            <v>NA</v>
          </cell>
          <cell r="AW32" t="str">
            <v>NA</v>
          </cell>
          <cell r="AX32" t="str">
            <v>NA</v>
          </cell>
          <cell r="AY32" t="str">
            <v>NA</v>
          </cell>
          <cell r="AZ32">
            <v>0</v>
          </cell>
          <cell r="BA32" t="str">
            <v>NA</v>
          </cell>
          <cell r="BB32" t="str">
            <v>NA</v>
          </cell>
          <cell r="BC32">
            <v>0</v>
          </cell>
          <cell r="BD32" t="str">
            <v>NA</v>
          </cell>
          <cell r="BE32" t="str">
            <v>NA</v>
          </cell>
          <cell r="BF32" t="str">
            <v>NA</v>
          </cell>
          <cell r="BG32" t="str">
            <v>NA</v>
          </cell>
          <cell r="BH32" t="str">
            <v>NA</v>
          </cell>
          <cell r="BI32">
            <v>0</v>
          </cell>
          <cell r="BJ32" t="str">
            <v>NA</v>
          </cell>
          <cell r="BK32" t="str">
            <v>NA</v>
          </cell>
          <cell r="BL32">
            <v>0</v>
          </cell>
          <cell r="BM32" t="str">
            <v>NA</v>
          </cell>
          <cell r="BN32" t="str">
            <v>NA</v>
          </cell>
          <cell r="BO32" t="str">
            <v>NA</v>
          </cell>
          <cell r="BP32" t="str">
            <v>NA</v>
          </cell>
          <cell r="BQ32" t="str">
            <v>NA</v>
          </cell>
          <cell r="BR32">
            <v>0</v>
          </cell>
          <cell r="BS32" t="str">
            <v>NA</v>
          </cell>
          <cell r="BT32" t="str">
            <v>NA</v>
          </cell>
          <cell r="BU32">
            <v>0</v>
          </cell>
          <cell r="BV32" t="str">
            <v>NA</v>
          </cell>
          <cell r="BW32" t="str">
            <v>NA</v>
          </cell>
          <cell r="BX32" t="str">
            <v>NA</v>
          </cell>
          <cell r="BY32" t="str">
            <v>NA</v>
          </cell>
          <cell r="BZ32" t="str">
            <v>NA</v>
          </cell>
          <cell r="CA32">
            <v>0</v>
          </cell>
          <cell r="CB32" t="str">
            <v>NA</v>
          </cell>
          <cell r="CC32" t="str">
            <v>NA</v>
          </cell>
          <cell r="CD32">
            <v>0</v>
          </cell>
          <cell r="CE32" t="str">
            <v>NA</v>
          </cell>
          <cell r="CF32" t="str">
            <v>NA</v>
          </cell>
          <cell r="CG32" t="str">
            <v>NA</v>
          </cell>
          <cell r="CH32" t="str">
            <v>NA</v>
          </cell>
          <cell r="CI32" t="str">
            <v>NA</v>
          </cell>
          <cell r="CJ32">
            <v>0</v>
          </cell>
          <cell r="CK32" t="str">
            <v>NA</v>
          </cell>
          <cell r="CL32" t="str">
            <v>NA</v>
          </cell>
          <cell r="CM32">
            <v>0</v>
          </cell>
          <cell r="CN32" t="str">
            <v>NA</v>
          </cell>
          <cell r="CO32" t="str">
            <v>NA</v>
          </cell>
          <cell r="CP32" t="str">
            <v>NA</v>
          </cell>
          <cell r="CQ32" t="str">
            <v>NA</v>
          </cell>
          <cell r="CR32" t="str">
            <v>NA</v>
          </cell>
          <cell r="CS32">
            <v>0</v>
          </cell>
          <cell r="CT32" t="str">
            <v>NA</v>
          </cell>
          <cell r="CU32" t="str">
            <v>NA</v>
          </cell>
          <cell r="CV32">
            <v>0</v>
          </cell>
          <cell r="CW32" t="str">
            <v>NA</v>
          </cell>
          <cell r="CX32" t="str">
            <v>NA</v>
          </cell>
        </row>
        <row r="33">
          <cell r="B33">
            <v>25</v>
          </cell>
          <cell r="D33" t="str">
            <v>NA</v>
          </cell>
          <cell r="E33" t="str">
            <v>NA</v>
          </cell>
          <cell r="F33" t="str">
            <v>NA</v>
          </cell>
          <cell r="G33">
            <v>0</v>
          </cell>
          <cell r="H33" t="str">
            <v>NA</v>
          </cell>
          <cell r="I33" t="str">
            <v>NA</v>
          </cell>
          <cell r="J33">
            <v>0</v>
          </cell>
          <cell r="K33" t="str">
            <v>NA</v>
          </cell>
          <cell r="L33" t="str">
            <v>NA</v>
          </cell>
          <cell r="M33" t="str">
            <v>NA</v>
          </cell>
          <cell r="N33" t="str">
            <v>NA</v>
          </cell>
          <cell r="O33" t="str">
            <v>NA</v>
          </cell>
          <cell r="P33">
            <v>0</v>
          </cell>
          <cell r="Q33" t="str">
            <v>NA</v>
          </cell>
          <cell r="R33" t="str">
            <v>NA</v>
          </cell>
          <cell r="S33">
            <v>0</v>
          </cell>
          <cell r="T33" t="str">
            <v>NA</v>
          </cell>
          <cell r="U33" t="str">
            <v>NA</v>
          </cell>
          <cell r="V33" t="str">
            <v>NA</v>
          </cell>
          <cell r="W33" t="str">
            <v>NA</v>
          </cell>
          <cell r="X33" t="str">
            <v>NA</v>
          </cell>
          <cell r="Y33">
            <v>0</v>
          </cell>
          <cell r="Z33" t="str">
            <v>NA</v>
          </cell>
          <cell r="AA33" t="str">
            <v>NA</v>
          </cell>
          <cell r="AB33">
            <v>0</v>
          </cell>
          <cell r="AC33" t="str">
            <v>NA</v>
          </cell>
          <cell r="AD33" t="str">
            <v>NA</v>
          </cell>
          <cell r="AE33" t="str">
            <v>NA</v>
          </cell>
          <cell r="AF33" t="str">
            <v>NA</v>
          </cell>
          <cell r="AG33" t="str">
            <v>NA</v>
          </cell>
          <cell r="AH33">
            <v>0</v>
          </cell>
          <cell r="AI33" t="str">
            <v>NA</v>
          </cell>
          <cell r="AJ33" t="str">
            <v>NA</v>
          </cell>
          <cell r="AK33">
            <v>0</v>
          </cell>
          <cell r="AL33" t="str">
            <v>NA</v>
          </cell>
          <cell r="AM33" t="str">
            <v>NA</v>
          </cell>
          <cell r="AN33" t="str">
            <v>NA</v>
          </cell>
          <cell r="AO33" t="str">
            <v>NA</v>
          </cell>
          <cell r="AP33" t="str">
            <v>NA</v>
          </cell>
          <cell r="AQ33">
            <v>0</v>
          </cell>
          <cell r="AR33" t="str">
            <v>NA</v>
          </cell>
          <cell r="AS33" t="str">
            <v>NA</v>
          </cell>
          <cell r="AT33">
            <v>0</v>
          </cell>
          <cell r="AU33" t="str">
            <v>NA</v>
          </cell>
          <cell r="AV33" t="str">
            <v>NA</v>
          </cell>
          <cell r="AW33" t="str">
            <v>NA</v>
          </cell>
          <cell r="AX33" t="str">
            <v>NA</v>
          </cell>
          <cell r="AY33" t="str">
            <v>NA</v>
          </cell>
          <cell r="AZ33">
            <v>0</v>
          </cell>
          <cell r="BA33" t="str">
            <v>NA</v>
          </cell>
          <cell r="BB33" t="str">
            <v>NA</v>
          </cell>
          <cell r="BC33">
            <v>0</v>
          </cell>
          <cell r="BD33" t="str">
            <v>NA</v>
          </cell>
          <cell r="BE33" t="str">
            <v>NA</v>
          </cell>
          <cell r="BF33" t="str">
            <v>NA</v>
          </cell>
          <cell r="BG33" t="str">
            <v>NA</v>
          </cell>
          <cell r="BH33" t="str">
            <v>NA</v>
          </cell>
          <cell r="BI33">
            <v>0</v>
          </cell>
          <cell r="BJ33" t="str">
            <v>NA</v>
          </cell>
          <cell r="BK33" t="str">
            <v>NA</v>
          </cell>
          <cell r="BL33">
            <v>0</v>
          </cell>
          <cell r="BM33" t="str">
            <v>NA</v>
          </cell>
          <cell r="BN33" t="str">
            <v>NA</v>
          </cell>
          <cell r="BO33" t="str">
            <v>NA</v>
          </cell>
          <cell r="BP33" t="str">
            <v>NA</v>
          </cell>
          <cell r="BQ33" t="str">
            <v>NA</v>
          </cell>
          <cell r="BR33">
            <v>0</v>
          </cell>
          <cell r="BS33" t="str">
            <v>NA</v>
          </cell>
          <cell r="BT33" t="str">
            <v>NA</v>
          </cell>
          <cell r="BU33">
            <v>0</v>
          </cell>
          <cell r="BV33" t="str">
            <v>NA</v>
          </cell>
          <cell r="BW33" t="str">
            <v>NA</v>
          </cell>
          <cell r="BX33" t="str">
            <v>NA</v>
          </cell>
          <cell r="BY33" t="str">
            <v>NA</v>
          </cell>
          <cell r="BZ33" t="str">
            <v>NA</v>
          </cell>
          <cell r="CA33">
            <v>0</v>
          </cell>
          <cell r="CB33" t="str">
            <v>NA</v>
          </cell>
          <cell r="CC33" t="str">
            <v>NA</v>
          </cell>
          <cell r="CD33">
            <v>0</v>
          </cell>
          <cell r="CE33" t="str">
            <v>NA</v>
          </cell>
          <cell r="CF33" t="str">
            <v>NA</v>
          </cell>
          <cell r="CG33" t="str">
            <v>NA</v>
          </cell>
          <cell r="CH33" t="str">
            <v>NA</v>
          </cell>
          <cell r="CI33" t="str">
            <v>NA</v>
          </cell>
          <cell r="CJ33">
            <v>0</v>
          </cell>
          <cell r="CK33" t="str">
            <v>NA</v>
          </cell>
          <cell r="CL33" t="str">
            <v>NA</v>
          </cell>
          <cell r="CM33">
            <v>0</v>
          </cell>
          <cell r="CN33" t="str">
            <v>NA</v>
          </cell>
          <cell r="CO33" t="str">
            <v>NA</v>
          </cell>
          <cell r="CP33" t="str">
            <v>NA</v>
          </cell>
          <cell r="CQ33" t="str">
            <v>NA</v>
          </cell>
          <cell r="CR33" t="str">
            <v>NA</v>
          </cell>
          <cell r="CS33">
            <v>0</v>
          </cell>
          <cell r="CT33" t="str">
            <v>NA</v>
          </cell>
          <cell r="CU33" t="str">
            <v>NA</v>
          </cell>
          <cell r="CV33">
            <v>0</v>
          </cell>
          <cell r="CW33" t="str">
            <v>NA</v>
          </cell>
          <cell r="CX33" t="str">
            <v>NA</v>
          </cell>
        </row>
        <row r="34">
          <cell r="B34">
            <v>26</v>
          </cell>
          <cell r="D34" t="str">
            <v>NA</v>
          </cell>
          <cell r="E34" t="str">
            <v>NA</v>
          </cell>
          <cell r="F34" t="str">
            <v>NA</v>
          </cell>
          <cell r="G34">
            <v>0</v>
          </cell>
          <cell r="H34" t="str">
            <v>NA</v>
          </cell>
          <cell r="I34" t="str">
            <v>NA</v>
          </cell>
          <cell r="J34">
            <v>0</v>
          </cell>
          <cell r="K34" t="str">
            <v>NA</v>
          </cell>
          <cell r="L34" t="str">
            <v>NA</v>
          </cell>
          <cell r="M34" t="str">
            <v>NA</v>
          </cell>
          <cell r="N34" t="str">
            <v>NA</v>
          </cell>
          <cell r="O34" t="str">
            <v>NA</v>
          </cell>
          <cell r="P34">
            <v>0</v>
          </cell>
          <cell r="Q34" t="str">
            <v>NA</v>
          </cell>
          <cell r="R34" t="str">
            <v>NA</v>
          </cell>
          <cell r="S34">
            <v>0</v>
          </cell>
          <cell r="T34" t="str">
            <v>NA</v>
          </cell>
          <cell r="U34" t="str">
            <v>NA</v>
          </cell>
          <cell r="V34" t="str">
            <v>NA</v>
          </cell>
          <cell r="W34" t="str">
            <v>NA</v>
          </cell>
          <cell r="X34" t="str">
            <v>NA</v>
          </cell>
          <cell r="Y34">
            <v>0</v>
          </cell>
          <cell r="Z34" t="str">
            <v>NA</v>
          </cell>
          <cell r="AA34" t="str">
            <v>NA</v>
          </cell>
          <cell r="AB34">
            <v>0</v>
          </cell>
          <cell r="AC34" t="str">
            <v>NA</v>
          </cell>
          <cell r="AD34" t="str">
            <v>NA</v>
          </cell>
          <cell r="AE34" t="str">
            <v>NA</v>
          </cell>
          <cell r="AF34" t="str">
            <v>NA</v>
          </cell>
          <cell r="AG34" t="str">
            <v>NA</v>
          </cell>
          <cell r="AH34">
            <v>0</v>
          </cell>
          <cell r="AI34" t="str">
            <v>NA</v>
          </cell>
          <cell r="AJ34" t="str">
            <v>NA</v>
          </cell>
          <cell r="AK34">
            <v>0</v>
          </cell>
          <cell r="AL34" t="str">
            <v>NA</v>
          </cell>
          <cell r="AM34" t="str">
            <v>NA</v>
          </cell>
          <cell r="AN34" t="str">
            <v>NA</v>
          </cell>
          <cell r="AO34" t="str">
            <v>NA</v>
          </cell>
          <cell r="AP34" t="str">
            <v>NA</v>
          </cell>
          <cell r="AQ34">
            <v>0</v>
          </cell>
          <cell r="AR34" t="str">
            <v>NA</v>
          </cell>
          <cell r="AS34" t="str">
            <v>NA</v>
          </cell>
          <cell r="AT34">
            <v>0</v>
          </cell>
          <cell r="AU34" t="str">
            <v>NA</v>
          </cell>
          <cell r="AV34" t="str">
            <v>NA</v>
          </cell>
          <cell r="AW34" t="str">
            <v>NA</v>
          </cell>
          <cell r="AX34" t="str">
            <v>NA</v>
          </cell>
          <cell r="AY34" t="str">
            <v>NA</v>
          </cell>
          <cell r="AZ34">
            <v>0</v>
          </cell>
          <cell r="BA34" t="str">
            <v>NA</v>
          </cell>
          <cell r="BB34" t="str">
            <v>NA</v>
          </cell>
          <cell r="BC34">
            <v>0</v>
          </cell>
          <cell r="BD34" t="str">
            <v>NA</v>
          </cell>
          <cell r="BE34" t="str">
            <v>NA</v>
          </cell>
          <cell r="BF34" t="str">
            <v>NA</v>
          </cell>
          <cell r="BG34" t="str">
            <v>NA</v>
          </cell>
          <cell r="BH34" t="str">
            <v>NA</v>
          </cell>
          <cell r="BI34">
            <v>0</v>
          </cell>
          <cell r="BJ34" t="str">
            <v>NA</v>
          </cell>
          <cell r="BK34" t="str">
            <v>NA</v>
          </cell>
          <cell r="BL34">
            <v>0</v>
          </cell>
          <cell r="BM34" t="str">
            <v>NA</v>
          </cell>
          <cell r="BN34" t="str">
            <v>NA</v>
          </cell>
          <cell r="BO34" t="str">
            <v>NA</v>
          </cell>
          <cell r="BP34" t="str">
            <v>NA</v>
          </cell>
          <cell r="BQ34" t="str">
            <v>NA</v>
          </cell>
          <cell r="BR34">
            <v>0</v>
          </cell>
          <cell r="BS34" t="str">
            <v>NA</v>
          </cell>
          <cell r="BT34" t="str">
            <v>NA</v>
          </cell>
          <cell r="BU34">
            <v>0</v>
          </cell>
          <cell r="BV34" t="str">
            <v>NA</v>
          </cell>
          <cell r="BW34" t="str">
            <v>NA</v>
          </cell>
          <cell r="BX34" t="str">
            <v>NA</v>
          </cell>
          <cell r="BY34" t="str">
            <v>NA</v>
          </cell>
          <cell r="BZ34" t="str">
            <v>NA</v>
          </cell>
          <cell r="CA34">
            <v>0</v>
          </cell>
          <cell r="CB34" t="str">
            <v>NA</v>
          </cell>
          <cell r="CC34" t="str">
            <v>NA</v>
          </cell>
          <cell r="CD34">
            <v>0</v>
          </cell>
          <cell r="CE34" t="str">
            <v>NA</v>
          </cell>
          <cell r="CF34" t="str">
            <v>NA</v>
          </cell>
          <cell r="CG34" t="str">
            <v>NA</v>
          </cell>
          <cell r="CH34" t="str">
            <v>NA</v>
          </cell>
          <cell r="CI34" t="str">
            <v>NA</v>
          </cell>
          <cell r="CJ34">
            <v>0</v>
          </cell>
          <cell r="CK34" t="str">
            <v>NA</v>
          </cell>
          <cell r="CL34" t="str">
            <v>NA</v>
          </cell>
          <cell r="CM34">
            <v>0</v>
          </cell>
          <cell r="CN34" t="str">
            <v>NA</v>
          </cell>
          <cell r="CO34" t="str">
            <v>NA</v>
          </cell>
          <cell r="CP34" t="str">
            <v>NA</v>
          </cell>
          <cell r="CQ34" t="str">
            <v>NA</v>
          </cell>
          <cell r="CR34" t="str">
            <v>NA</v>
          </cell>
          <cell r="CS34">
            <v>0</v>
          </cell>
          <cell r="CT34" t="str">
            <v>NA</v>
          </cell>
          <cell r="CU34" t="str">
            <v>NA</v>
          </cell>
          <cell r="CV34">
            <v>0</v>
          </cell>
          <cell r="CW34" t="str">
            <v>NA</v>
          </cell>
          <cell r="CX34" t="str">
            <v>NA</v>
          </cell>
        </row>
        <row r="35">
          <cell r="B35">
            <v>27</v>
          </cell>
          <cell r="D35" t="str">
            <v>NA</v>
          </cell>
          <cell r="E35" t="str">
            <v>NA</v>
          </cell>
          <cell r="F35" t="str">
            <v>NA</v>
          </cell>
          <cell r="G35">
            <v>0</v>
          </cell>
          <cell r="H35" t="str">
            <v>NA</v>
          </cell>
          <cell r="I35" t="str">
            <v>NA</v>
          </cell>
          <cell r="J35">
            <v>0</v>
          </cell>
          <cell r="K35" t="str">
            <v>NA</v>
          </cell>
          <cell r="L35" t="str">
            <v>NA</v>
          </cell>
          <cell r="M35" t="str">
            <v>NA</v>
          </cell>
          <cell r="N35" t="str">
            <v>NA</v>
          </cell>
          <cell r="O35" t="str">
            <v>NA</v>
          </cell>
          <cell r="P35">
            <v>0</v>
          </cell>
          <cell r="Q35" t="str">
            <v>NA</v>
          </cell>
          <cell r="R35" t="str">
            <v>NA</v>
          </cell>
          <cell r="S35">
            <v>0</v>
          </cell>
          <cell r="T35" t="str">
            <v>NA</v>
          </cell>
          <cell r="U35" t="str">
            <v>NA</v>
          </cell>
          <cell r="V35" t="str">
            <v>NA</v>
          </cell>
          <cell r="W35" t="str">
            <v>NA</v>
          </cell>
          <cell r="X35" t="str">
            <v>NA</v>
          </cell>
          <cell r="Y35">
            <v>0</v>
          </cell>
          <cell r="Z35" t="str">
            <v>NA</v>
          </cell>
          <cell r="AA35" t="str">
            <v>NA</v>
          </cell>
          <cell r="AB35">
            <v>0</v>
          </cell>
          <cell r="AC35" t="str">
            <v>NA</v>
          </cell>
          <cell r="AD35" t="str">
            <v>NA</v>
          </cell>
          <cell r="AE35" t="str">
            <v>NA</v>
          </cell>
          <cell r="AF35" t="str">
            <v>NA</v>
          </cell>
          <cell r="AG35" t="str">
            <v>NA</v>
          </cell>
          <cell r="AH35">
            <v>0</v>
          </cell>
          <cell r="AI35" t="str">
            <v>NA</v>
          </cell>
          <cell r="AJ35" t="str">
            <v>NA</v>
          </cell>
          <cell r="AK35">
            <v>0</v>
          </cell>
          <cell r="AL35" t="str">
            <v>NA</v>
          </cell>
          <cell r="AM35" t="str">
            <v>NA</v>
          </cell>
          <cell r="AN35" t="str">
            <v>NA</v>
          </cell>
          <cell r="AO35" t="str">
            <v>NA</v>
          </cell>
          <cell r="AP35" t="str">
            <v>NA</v>
          </cell>
          <cell r="AQ35">
            <v>0</v>
          </cell>
          <cell r="AR35" t="str">
            <v>NA</v>
          </cell>
          <cell r="AS35" t="str">
            <v>NA</v>
          </cell>
          <cell r="AT35">
            <v>0</v>
          </cell>
          <cell r="AU35" t="str">
            <v>NA</v>
          </cell>
          <cell r="AV35" t="str">
            <v>NA</v>
          </cell>
          <cell r="AW35" t="str">
            <v>NA</v>
          </cell>
          <cell r="AX35" t="str">
            <v>NA</v>
          </cell>
          <cell r="AY35" t="str">
            <v>NA</v>
          </cell>
          <cell r="AZ35">
            <v>0</v>
          </cell>
          <cell r="BA35" t="str">
            <v>NA</v>
          </cell>
          <cell r="BB35" t="str">
            <v>NA</v>
          </cell>
          <cell r="BC35">
            <v>0</v>
          </cell>
          <cell r="BD35" t="str">
            <v>NA</v>
          </cell>
          <cell r="BE35" t="str">
            <v>NA</v>
          </cell>
          <cell r="BF35" t="str">
            <v>NA</v>
          </cell>
          <cell r="BG35" t="str">
            <v>NA</v>
          </cell>
          <cell r="BH35" t="str">
            <v>NA</v>
          </cell>
          <cell r="BI35">
            <v>0</v>
          </cell>
          <cell r="BJ35" t="str">
            <v>NA</v>
          </cell>
          <cell r="BK35" t="str">
            <v>NA</v>
          </cell>
          <cell r="BL35">
            <v>0</v>
          </cell>
          <cell r="BM35" t="str">
            <v>NA</v>
          </cell>
          <cell r="BN35" t="str">
            <v>NA</v>
          </cell>
          <cell r="BO35" t="str">
            <v>NA</v>
          </cell>
          <cell r="BP35" t="str">
            <v>NA</v>
          </cell>
          <cell r="BQ35" t="str">
            <v>NA</v>
          </cell>
          <cell r="BR35">
            <v>0</v>
          </cell>
          <cell r="BS35" t="str">
            <v>NA</v>
          </cell>
          <cell r="BT35" t="str">
            <v>NA</v>
          </cell>
          <cell r="BU35">
            <v>0</v>
          </cell>
          <cell r="BV35" t="str">
            <v>NA</v>
          </cell>
          <cell r="BW35" t="str">
            <v>NA</v>
          </cell>
          <cell r="BX35" t="str">
            <v>NA</v>
          </cell>
          <cell r="BY35" t="str">
            <v>NA</v>
          </cell>
          <cell r="BZ35" t="str">
            <v>NA</v>
          </cell>
          <cell r="CA35">
            <v>0</v>
          </cell>
          <cell r="CB35" t="str">
            <v>NA</v>
          </cell>
          <cell r="CC35" t="str">
            <v>NA</v>
          </cell>
          <cell r="CD35">
            <v>0</v>
          </cell>
          <cell r="CE35" t="str">
            <v>NA</v>
          </cell>
          <cell r="CF35" t="str">
            <v>NA</v>
          </cell>
          <cell r="CG35" t="str">
            <v>NA</v>
          </cell>
          <cell r="CH35" t="str">
            <v>NA</v>
          </cell>
          <cell r="CI35" t="str">
            <v>NA</v>
          </cell>
          <cell r="CJ35">
            <v>0</v>
          </cell>
          <cell r="CK35" t="str">
            <v>NA</v>
          </cell>
          <cell r="CL35" t="str">
            <v>NA</v>
          </cell>
          <cell r="CM35">
            <v>0</v>
          </cell>
          <cell r="CN35" t="str">
            <v>NA</v>
          </cell>
          <cell r="CO35" t="str">
            <v>NA</v>
          </cell>
          <cell r="CP35" t="str">
            <v>NA</v>
          </cell>
          <cell r="CQ35" t="str">
            <v>NA</v>
          </cell>
          <cell r="CR35" t="str">
            <v>NA</v>
          </cell>
          <cell r="CS35">
            <v>0</v>
          </cell>
          <cell r="CT35" t="str">
            <v>NA</v>
          </cell>
          <cell r="CU35" t="str">
            <v>NA</v>
          </cell>
          <cell r="CV35">
            <v>0</v>
          </cell>
          <cell r="CW35" t="str">
            <v>NA</v>
          </cell>
          <cell r="CX35" t="str">
            <v>NA</v>
          </cell>
        </row>
        <row r="36">
          <cell r="B36">
            <v>28</v>
          </cell>
          <cell r="D36" t="str">
            <v>NA</v>
          </cell>
          <cell r="E36" t="str">
            <v>NA</v>
          </cell>
          <cell r="F36" t="str">
            <v>NA</v>
          </cell>
          <cell r="G36">
            <v>0</v>
          </cell>
          <cell r="H36" t="str">
            <v>NA</v>
          </cell>
          <cell r="I36" t="str">
            <v>NA</v>
          </cell>
          <cell r="J36">
            <v>0</v>
          </cell>
          <cell r="K36" t="str">
            <v>NA</v>
          </cell>
          <cell r="L36" t="str">
            <v>NA</v>
          </cell>
          <cell r="M36" t="str">
            <v>NA</v>
          </cell>
          <cell r="N36" t="str">
            <v>NA</v>
          </cell>
          <cell r="O36" t="str">
            <v>NA</v>
          </cell>
          <cell r="P36">
            <v>0</v>
          </cell>
          <cell r="Q36" t="str">
            <v>NA</v>
          </cell>
          <cell r="R36" t="str">
            <v>NA</v>
          </cell>
          <cell r="S36">
            <v>0</v>
          </cell>
          <cell r="T36" t="str">
            <v>NA</v>
          </cell>
          <cell r="U36" t="str">
            <v>NA</v>
          </cell>
          <cell r="V36" t="str">
            <v>NA</v>
          </cell>
          <cell r="W36" t="str">
            <v>NA</v>
          </cell>
          <cell r="X36" t="str">
            <v>NA</v>
          </cell>
          <cell r="Y36">
            <v>0</v>
          </cell>
          <cell r="Z36" t="str">
            <v>NA</v>
          </cell>
          <cell r="AA36" t="str">
            <v>NA</v>
          </cell>
          <cell r="AB36">
            <v>0</v>
          </cell>
          <cell r="AC36" t="str">
            <v>NA</v>
          </cell>
          <cell r="AD36" t="str">
            <v>NA</v>
          </cell>
          <cell r="AE36" t="str">
            <v>NA</v>
          </cell>
          <cell r="AF36" t="str">
            <v>NA</v>
          </cell>
          <cell r="AG36" t="str">
            <v>NA</v>
          </cell>
          <cell r="AH36">
            <v>0</v>
          </cell>
          <cell r="AI36" t="str">
            <v>NA</v>
          </cell>
          <cell r="AJ36" t="str">
            <v>NA</v>
          </cell>
          <cell r="AK36">
            <v>0</v>
          </cell>
          <cell r="AL36" t="str">
            <v>NA</v>
          </cell>
          <cell r="AM36" t="str">
            <v>NA</v>
          </cell>
          <cell r="AN36" t="str">
            <v>NA</v>
          </cell>
          <cell r="AO36" t="str">
            <v>NA</v>
          </cell>
          <cell r="AP36" t="str">
            <v>NA</v>
          </cell>
          <cell r="AQ36">
            <v>0</v>
          </cell>
          <cell r="AR36" t="str">
            <v>NA</v>
          </cell>
          <cell r="AS36" t="str">
            <v>NA</v>
          </cell>
          <cell r="AT36">
            <v>0</v>
          </cell>
          <cell r="AU36" t="str">
            <v>NA</v>
          </cell>
          <cell r="AV36" t="str">
            <v>NA</v>
          </cell>
          <cell r="AW36" t="str">
            <v>NA</v>
          </cell>
          <cell r="AX36" t="str">
            <v>NA</v>
          </cell>
          <cell r="AY36" t="str">
            <v>NA</v>
          </cell>
          <cell r="AZ36">
            <v>0</v>
          </cell>
          <cell r="BA36" t="str">
            <v>NA</v>
          </cell>
          <cell r="BB36" t="str">
            <v>NA</v>
          </cell>
          <cell r="BC36">
            <v>0</v>
          </cell>
          <cell r="BD36" t="str">
            <v>NA</v>
          </cell>
          <cell r="BE36" t="str">
            <v>NA</v>
          </cell>
          <cell r="BF36" t="str">
            <v>NA</v>
          </cell>
          <cell r="BG36" t="str">
            <v>NA</v>
          </cell>
          <cell r="BH36" t="str">
            <v>NA</v>
          </cell>
          <cell r="BI36">
            <v>0</v>
          </cell>
          <cell r="BJ36" t="str">
            <v>NA</v>
          </cell>
          <cell r="BK36" t="str">
            <v>NA</v>
          </cell>
          <cell r="BL36">
            <v>0</v>
          </cell>
          <cell r="BM36" t="str">
            <v>NA</v>
          </cell>
          <cell r="BN36" t="str">
            <v>NA</v>
          </cell>
          <cell r="BO36" t="str">
            <v>NA</v>
          </cell>
          <cell r="BP36" t="str">
            <v>NA</v>
          </cell>
          <cell r="BQ36" t="str">
            <v>NA</v>
          </cell>
          <cell r="BR36">
            <v>0</v>
          </cell>
          <cell r="BS36" t="str">
            <v>NA</v>
          </cell>
          <cell r="BT36" t="str">
            <v>NA</v>
          </cell>
          <cell r="BU36">
            <v>0</v>
          </cell>
          <cell r="BV36" t="str">
            <v>NA</v>
          </cell>
          <cell r="BW36" t="str">
            <v>NA</v>
          </cell>
          <cell r="BX36" t="str">
            <v>NA</v>
          </cell>
          <cell r="BY36" t="str">
            <v>NA</v>
          </cell>
          <cell r="BZ36" t="str">
            <v>NA</v>
          </cell>
          <cell r="CA36">
            <v>0</v>
          </cell>
          <cell r="CB36" t="str">
            <v>NA</v>
          </cell>
          <cell r="CC36" t="str">
            <v>NA</v>
          </cell>
          <cell r="CD36">
            <v>0</v>
          </cell>
          <cell r="CE36" t="str">
            <v>NA</v>
          </cell>
          <cell r="CF36" t="str">
            <v>NA</v>
          </cell>
          <cell r="CG36" t="str">
            <v>NA</v>
          </cell>
          <cell r="CH36" t="str">
            <v>NA</v>
          </cell>
          <cell r="CI36" t="str">
            <v>NA</v>
          </cell>
          <cell r="CJ36">
            <v>0</v>
          </cell>
          <cell r="CK36" t="str">
            <v>NA</v>
          </cell>
          <cell r="CL36" t="str">
            <v>NA</v>
          </cell>
          <cell r="CM36">
            <v>0</v>
          </cell>
          <cell r="CN36" t="str">
            <v>NA</v>
          </cell>
          <cell r="CO36" t="str">
            <v>NA</v>
          </cell>
          <cell r="CP36" t="str">
            <v>NA</v>
          </cell>
          <cell r="CQ36" t="str">
            <v>NA</v>
          </cell>
          <cell r="CR36" t="str">
            <v>NA</v>
          </cell>
          <cell r="CS36">
            <v>0</v>
          </cell>
          <cell r="CT36" t="str">
            <v>NA</v>
          </cell>
          <cell r="CU36" t="str">
            <v>NA</v>
          </cell>
          <cell r="CV36">
            <v>0</v>
          </cell>
          <cell r="CW36" t="str">
            <v>NA</v>
          </cell>
          <cell r="CX36" t="str">
            <v>NA</v>
          </cell>
        </row>
        <row r="37">
          <cell r="B37">
            <v>29</v>
          </cell>
          <cell r="D37" t="str">
            <v>NA</v>
          </cell>
          <cell r="E37" t="str">
            <v>NA</v>
          </cell>
          <cell r="F37" t="str">
            <v>NA</v>
          </cell>
          <cell r="G37">
            <v>0</v>
          </cell>
          <cell r="H37" t="str">
            <v>NA</v>
          </cell>
          <cell r="I37" t="str">
            <v>NA</v>
          </cell>
          <cell r="J37">
            <v>0</v>
          </cell>
          <cell r="K37" t="str">
            <v>NA</v>
          </cell>
          <cell r="L37" t="str">
            <v>NA</v>
          </cell>
          <cell r="M37" t="str">
            <v>NA</v>
          </cell>
          <cell r="N37" t="str">
            <v>NA</v>
          </cell>
          <cell r="O37" t="str">
            <v>NA</v>
          </cell>
          <cell r="P37">
            <v>0</v>
          </cell>
          <cell r="Q37" t="str">
            <v>NA</v>
          </cell>
          <cell r="R37" t="str">
            <v>NA</v>
          </cell>
          <cell r="S37">
            <v>0</v>
          </cell>
          <cell r="T37" t="str">
            <v>NA</v>
          </cell>
          <cell r="U37" t="str">
            <v>NA</v>
          </cell>
          <cell r="V37" t="str">
            <v>NA</v>
          </cell>
          <cell r="W37" t="str">
            <v>NA</v>
          </cell>
          <cell r="X37" t="str">
            <v>NA</v>
          </cell>
          <cell r="Y37">
            <v>0</v>
          </cell>
          <cell r="Z37" t="str">
            <v>NA</v>
          </cell>
          <cell r="AA37" t="str">
            <v>NA</v>
          </cell>
          <cell r="AB37">
            <v>0</v>
          </cell>
          <cell r="AC37" t="str">
            <v>NA</v>
          </cell>
          <cell r="AD37" t="str">
            <v>NA</v>
          </cell>
          <cell r="AE37" t="str">
            <v>NA</v>
          </cell>
          <cell r="AF37" t="str">
            <v>NA</v>
          </cell>
          <cell r="AG37" t="str">
            <v>NA</v>
          </cell>
          <cell r="AH37">
            <v>0</v>
          </cell>
          <cell r="AI37" t="str">
            <v>NA</v>
          </cell>
          <cell r="AJ37" t="str">
            <v>NA</v>
          </cell>
          <cell r="AK37">
            <v>0</v>
          </cell>
          <cell r="AL37" t="str">
            <v>NA</v>
          </cell>
          <cell r="AM37" t="str">
            <v>NA</v>
          </cell>
          <cell r="AN37" t="str">
            <v>NA</v>
          </cell>
          <cell r="AO37" t="str">
            <v>NA</v>
          </cell>
          <cell r="AP37" t="str">
            <v>NA</v>
          </cell>
          <cell r="AQ37">
            <v>0</v>
          </cell>
          <cell r="AR37" t="str">
            <v>NA</v>
          </cell>
          <cell r="AS37" t="str">
            <v>NA</v>
          </cell>
          <cell r="AT37">
            <v>0</v>
          </cell>
          <cell r="AU37" t="str">
            <v>NA</v>
          </cell>
          <cell r="AV37" t="str">
            <v>NA</v>
          </cell>
          <cell r="AW37" t="str">
            <v>NA</v>
          </cell>
          <cell r="AX37" t="str">
            <v>NA</v>
          </cell>
          <cell r="AY37" t="str">
            <v>NA</v>
          </cell>
          <cell r="AZ37">
            <v>0</v>
          </cell>
          <cell r="BA37" t="str">
            <v>NA</v>
          </cell>
          <cell r="BB37" t="str">
            <v>NA</v>
          </cell>
          <cell r="BC37">
            <v>0</v>
          </cell>
          <cell r="BD37" t="str">
            <v>NA</v>
          </cell>
          <cell r="BE37" t="str">
            <v>NA</v>
          </cell>
          <cell r="BF37" t="str">
            <v>NA</v>
          </cell>
          <cell r="BG37" t="str">
            <v>NA</v>
          </cell>
          <cell r="BH37" t="str">
            <v>NA</v>
          </cell>
          <cell r="BI37">
            <v>0</v>
          </cell>
          <cell r="BJ37" t="str">
            <v>NA</v>
          </cell>
          <cell r="BK37" t="str">
            <v>NA</v>
          </cell>
          <cell r="BL37">
            <v>0</v>
          </cell>
          <cell r="BM37" t="str">
            <v>NA</v>
          </cell>
          <cell r="BN37" t="str">
            <v>NA</v>
          </cell>
          <cell r="BO37" t="str">
            <v>NA</v>
          </cell>
          <cell r="BP37" t="str">
            <v>NA</v>
          </cell>
          <cell r="BQ37" t="str">
            <v>NA</v>
          </cell>
          <cell r="BR37">
            <v>0</v>
          </cell>
          <cell r="BS37" t="str">
            <v>NA</v>
          </cell>
          <cell r="BT37" t="str">
            <v>NA</v>
          </cell>
          <cell r="BU37">
            <v>0</v>
          </cell>
          <cell r="BV37" t="str">
            <v>NA</v>
          </cell>
          <cell r="BW37" t="str">
            <v>NA</v>
          </cell>
          <cell r="BX37" t="str">
            <v>NA</v>
          </cell>
          <cell r="BY37" t="str">
            <v>NA</v>
          </cell>
          <cell r="BZ37" t="str">
            <v>NA</v>
          </cell>
          <cell r="CA37">
            <v>0</v>
          </cell>
          <cell r="CB37" t="str">
            <v>NA</v>
          </cell>
          <cell r="CC37" t="str">
            <v>NA</v>
          </cell>
          <cell r="CD37">
            <v>0</v>
          </cell>
          <cell r="CE37" t="str">
            <v>NA</v>
          </cell>
          <cell r="CF37" t="str">
            <v>NA</v>
          </cell>
          <cell r="CG37" t="str">
            <v>NA</v>
          </cell>
          <cell r="CH37" t="str">
            <v>NA</v>
          </cell>
          <cell r="CI37" t="str">
            <v>NA</v>
          </cell>
          <cell r="CJ37">
            <v>0</v>
          </cell>
          <cell r="CK37" t="str">
            <v>NA</v>
          </cell>
          <cell r="CL37" t="str">
            <v>NA</v>
          </cell>
          <cell r="CM37">
            <v>0</v>
          </cell>
          <cell r="CN37" t="str">
            <v>NA</v>
          </cell>
          <cell r="CO37" t="str">
            <v>NA</v>
          </cell>
          <cell r="CP37" t="str">
            <v>NA</v>
          </cell>
          <cell r="CQ37" t="str">
            <v>NA</v>
          </cell>
          <cell r="CR37" t="str">
            <v>NA</v>
          </cell>
          <cell r="CS37">
            <v>0</v>
          </cell>
          <cell r="CT37" t="str">
            <v>NA</v>
          </cell>
          <cell r="CU37" t="str">
            <v>NA</v>
          </cell>
          <cell r="CV37">
            <v>0</v>
          </cell>
          <cell r="CW37" t="str">
            <v>NA</v>
          </cell>
          <cell r="CX37" t="str">
            <v>NA</v>
          </cell>
        </row>
        <row r="38">
          <cell r="B38">
            <v>30</v>
          </cell>
          <cell r="D38" t="str">
            <v>NA</v>
          </cell>
          <cell r="E38" t="str">
            <v>NA</v>
          </cell>
          <cell r="F38" t="str">
            <v>NA</v>
          </cell>
          <cell r="G38">
            <v>0</v>
          </cell>
          <cell r="H38" t="str">
            <v>NA</v>
          </cell>
          <cell r="I38" t="str">
            <v>NA</v>
          </cell>
          <cell r="J38">
            <v>0</v>
          </cell>
          <cell r="K38" t="str">
            <v>NA</v>
          </cell>
          <cell r="L38" t="str">
            <v>NA</v>
          </cell>
          <cell r="M38" t="str">
            <v>NA</v>
          </cell>
          <cell r="N38" t="str">
            <v>NA</v>
          </cell>
          <cell r="O38" t="str">
            <v>NA</v>
          </cell>
          <cell r="P38">
            <v>0</v>
          </cell>
          <cell r="Q38" t="str">
            <v>NA</v>
          </cell>
          <cell r="R38" t="str">
            <v>NA</v>
          </cell>
          <cell r="S38">
            <v>0</v>
          </cell>
          <cell r="T38" t="str">
            <v>NA</v>
          </cell>
          <cell r="U38" t="str">
            <v>NA</v>
          </cell>
          <cell r="V38" t="str">
            <v>NA</v>
          </cell>
          <cell r="W38" t="str">
            <v>NA</v>
          </cell>
          <cell r="X38" t="str">
            <v>NA</v>
          </cell>
          <cell r="Y38">
            <v>0</v>
          </cell>
          <cell r="Z38" t="str">
            <v>NA</v>
          </cell>
          <cell r="AA38" t="str">
            <v>NA</v>
          </cell>
          <cell r="AB38">
            <v>0</v>
          </cell>
          <cell r="AC38" t="str">
            <v>NA</v>
          </cell>
          <cell r="AD38" t="str">
            <v>NA</v>
          </cell>
          <cell r="AE38" t="str">
            <v>NA</v>
          </cell>
          <cell r="AF38" t="str">
            <v>NA</v>
          </cell>
          <cell r="AG38" t="str">
            <v>NA</v>
          </cell>
          <cell r="AH38">
            <v>0</v>
          </cell>
          <cell r="AI38" t="str">
            <v>NA</v>
          </cell>
          <cell r="AJ38" t="str">
            <v>NA</v>
          </cell>
          <cell r="AK38">
            <v>0</v>
          </cell>
          <cell r="AL38" t="str">
            <v>NA</v>
          </cell>
          <cell r="AM38" t="str">
            <v>NA</v>
          </cell>
          <cell r="AN38" t="str">
            <v>NA</v>
          </cell>
          <cell r="AO38" t="str">
            <v>NA</v>
          </cell>
          <cell r="AP38" t="str">
            <v>NA</v>
          </cell>
          <cell r="AQ38">
            <v>0</v>
          </cell>
          <cell r="AR38" t="str">
            <v>NA</v>
          </cell>
          <cell r="AS38" t="str">
            <v>NA</v>
          </cell>
          <cell r="AT38">
            <v>0</v>
          </cell>
          <cell r="AU38" t="str">
            <v>NA</v>
          </cell>
          <cell r="AV38" t="str">
            <v>NA</v>
          </cell>
          <cell r="AW38" t="str">
            <v>NA</v>
          </cell>
          <cell r="AX38" t="str">
            <v>NA</v>
          </cell>
          <cell r="AY38" t="str">
            <v>NA</v>
          </cell>
          <cell r="AZ38">
            <v>0</v>
          </cell>
          <cell r="BA38" t="str">
            <v>NA</v>
          </cell>
          <cell r="BB38" t="str">
            <v>NA</v>
          </cell>
          <cell r="BC38">
            <v>0</v>
          </cell>
          <cell r="BD38" t="str">
            <v>NA</v>
          </cell>
          <cell r="BE38" t="str">
            <v>NA</v>
          </cell>
          <cell r="BF38" t="str">
            <v>NA</v>
          </cell>
          <cell r="BG38" t="str">
            <v>NA</v>
          </cell>
          <cell r="BH38" t="str">
            <v>NA</v>
          </cell>
          <cell r="BI38">
            <v>0</v>
          </cell>
          <cell r="BJ38" t="str">
            <v>NA</v>
          </cell>
          <cell r="BK38" t="str">
            <v>NA</v>
          </cell>
          <cell r="BL38">
            <v>0</v>
          </cell>
          <cell r="BM38" t="str">
            <v>NA</v>
          </cell>
          <cell r="BN38" t="str">
            <v>NA</v>
          </cell>
          <cell r="BO38" t="str">
            <v>NA</v>
          </cell>
          <cell r="BP38" t="str">
            <v>NA</v>
          </cell>
          <cell r="BQ38" t="str">
            <v>NA</v>
          </cell>
          <cell r="BR38">
            <v>0</v>
          </cell>
          <cell r="BS38" t="str">
            <v>NA</v>
          </cell>
          <cell r="BT38" t="str">
            <v>NA</v>
          </cell>
          <cell r="BU38">
            <v>0</v>
          </cell>
          <cell r="BV38" t="str">
            <v>NA</v>
          </cell>
          <cell r="BW38" t="str">
            <v>NA</v>
          </cell>
          <cell r="BX38" t="str">
            <v>NA</v>
          </cell>
          <cell r="BY38" t="str">
            <v>NA</v>
          </cell>
          <cell r="BZ38" t="str">
            <v>NA</v>
          </cell>
          <cell r="CA38">
            <v>0</v>
          </cell>
          <cell r="CB38" t="str">
            <v>NA</v>
          </cell>
          <cell r="CC38" t="str">
            <v>NA</v>
          </cell>
          <cell r="CD38">
            <v>0</v>
          </cell>
          <cell r="CE38" t="str">
            <v>NA</v>
          </cell>
          <cell r="CF38" t="str">
            <v>NA</v>
          </cell>
          <cell r="CG38" t="str">
            <v>NA</v>
          </cell>
          <cell r="CH38" t="str">
            <v>NA</v>
          </cell>
          <cell r="CI38" t="str">
            <v>NA</v>
          </cell>
          <cell r="CJ38">
            <v>0</v>
          </cell>
          <cell r="CK38" t="str">
            <v>NA</v>
          </cell>
          <cell r="CL38" t="str">
            <v>NA</v>
          </cell>
          <cell r="CM38">
            <v>0</v>
          </cell>
          <cell r="CN38" t="str">
            <v>NA</v>
          </cell>
          <cell r="CO38" t="str">
            <v>NA</v>
          </cell>
          <cell r="CP38" t="str">
            <v>NA</v>
          </cell>
          <cell r="CQ38" t="str">
            <v>NA</v>
          </cell>
          <cell r="CR38" t="str">
            <v>NA</v>
          </cell>
          <cell r="CS38">
            <v>0</v>
          </cell>
          <cell r="CT38" t="str">
            <v>NA</v>
          </cell>
          <cell r="CU38" t="str">
            <v>NA</v>
          </cell>
          <cell r="CV38">
            <v>0</v>
          </cell>
          <cell r="CW38" t="str">
            <v>NA</v>
          </cell>
          <cell r="CX38" t="str">
            <v>NA</v>
          </cell>
        </row>
        <row r="39">
          <cell r="B39">
            <v>31</v>
          </cell>
          <cell r="D39" t="str">
            <v>NA</v>
          </cell>
          <cell r="E39" t="str">
            <v>NA</v>
          </cell>
          <cell r="F39" t="str">
            <v>NA</v>
          </cell>
          <cell r="G39">
            <v>0</v>
          </cell>
          <cell r="H39" t="str">
            <v>NA</v>
          </cell>
          <cell r="I39" t="str">
            <v>NA</v>
          </cell>
          <cell r="J39">
            <v>0</v>
          </cell>
          <cell r="K39" t="str">
            <v>NA</v>
          </cell>
          <cell r="L39" t="str">
            <v>NA</v>
          </cell>
          <cell r="M39" t="str">
            <v>NA</v>
          </cell>
          <cell r="N39" t="str">
            <v>NA</v>
          </cell>
          <cell r="O39" t="str">
            <v>NA</v>
          </cell>
          <cell r="P39">
            <v>0</v>
          </cell>
          <cell r="Q39" t="str">
            <v>NA</v>
          </cell>
          <cell r="R39" t="str">
            <v>NA</v>
          </cell>
          <cell r="S39">
            <v>0</v>
          </cell>
          <cell r="T39" t="str">
            <v>NA</v>
          </cell>
          <cell r="U39" t="str">
            <v>NA</v>
          </cell>
          <cell r="V39" t="str">
            <v>NA</v>
          </cell>
          <cell r="W39" t="str">
            <v>NA</v>
          </cell>
          <cell r="X39" t="str">
            <v>NA</v>
          </cell>
          <cell r="Y39">
            <v>0</v>
          </cell>
          <cell r="Z39" t="str">
            <v>NA</v>
          </cell>
          <cell r="AA39" t="str">
            <v>NA</v>
          </cell>
          <cell r="AB39">
            <v>0</v>
          </cell>
          <cell r="AC39" t="str">
            <v>NA</v>
          </cell>
          <cell r="AD39" t="str">
            <v>NA</v>
          </cell>
          <cell r="AE39" t="str">
            <v>NA</v>
          </cell>
          <cell r="AF39" t="str">
            <v>NA</v>
          </cell>
          <cell r="AG39" t="str">
            <v>NA</v>
          </cell>
          <cell r="AH39">
            <v>0</v>
          </cell>
          <cell r="AI39" t="str">
            <v>NA</v>
          </cell>
          <cell r="AJ39" t="str">
            <v>NA</v>
          </cell>
          <cell r="AK39">
            <v>0</v>
          </cell>
          <cell r="AL39" t="str">
            <v>NA</v>
          </cell>
          <cell r="AM39" t="str">
            <v>NA</v>
          </cell>
          <cell r="AN39" t="str">
            <v>NA</v>
          </cell>
          <cell r="AO39" t="str">
            <v>NA</v>
          </cell>
          <cell r="AP39" t="str">
            <v>NA</v>
          </cell>
          <cell r="AQ39">
            <v>0</v>
          </cell>
          <cell r="AR39" t="str">
            <v>NA</v>
          </cell>
          <cell r="AS39" t="str">
            <v>NA</v>
          </cell>
          <cell r="AT39">
            <v>0</v>
          </cell>
          <cell r="AU39" t="str">
            <v>NA</v>
          </cell>
          <cell r="AV39" t="str">
            <v>NA</v>
          </cell>
          <cell r="AW39" t="str">
            <v>NA</v>
          </cell>
          <cell r="AX39" t="str">
            <v>NA</v>
          </cell>
          <cell r="AY39" t="str">
            <v>NA</v>
          </cell>
          <cell r="AZ39">
            <v>0</v>
          </cell>
          <cell r="BA39" t="str">
            <v>NA</v>
          </cell>
          <cell r="BB39" t="str">
            <v>NA</v>
          </cell>
          <cell r="BC39">
            <v>0</v>
          </cell>
          <cell r="BD39" t="str">
            <v>NA</v>
          </cell>
          <cell r="BE39" t="str">
            <v>NA</v>
          </cell>
          <cell r="BF39" t="str">
            <v>NA</v>
          </cell>
          <cell r="BG39" t="str">
            <v>NA</v>
          </cell>
          <cell r="BH39" t="str">
            <v>NA</v>
          </cell>
          <cell r="BI39">
            <v>0</v>
          </cell>
          <cell r="BJ39" t="str">
            <v>NA</v>
          </cell>
          <cell r="BK39" t="str">
            <v>NA</v>
          </cell>
          <cell r="BL39">
            <v>0</v>
          </cell>
          <cell r="BM39" t="str">
            <v>NA</v>
          </cell>
          <cell r="BN39" t="str">
            <v>NA</v>
          </cell>
          <cell r="BO39" t="str">
            <v>NA</v>
          </cell>
          <cell r="BP39" t="str">
            <v>NA</v>
          </cell>
          <cell r="BQ39" t="str">
            <v>NA</v>
          </cell>
          <cell r="BR39">
            <v>0</v>
          </cell>
          <cell r="BS39" t="str">
            <v>NA</v>
          </cell>
          <cell r="BT39" t="str">
            <v>NA</v>
          </cell>
          <cell r="BU39">
            <v>0</v>
          </cell>
          <cell r="BV39" t="str">
            <v>NA</v>
          </cell>
          <cell r="BW39" t="str">
            <v>NA</v>
          </cell>
          <cell r="BX39" t="str">
            <v>NA</v>
          </cell>
          <cell r="BY39" t="str">
            <v>NA</v>
          </cell>
          <cell r="BZ39" t="str">
            <v>NA</v>
          </cell>
          <cell r="CA39">
            <v>0</v>
          </cell>
          <cell r="CB39" t="str">
            <v>NA</v>
          </cell>
          <cell r="CC39" t="str">
            <v>NA</v>
          </cell>
          <cell r="CD39">
            <v>0</v>
          </cell>
          <cell r="CE39" t="str">
            <v>NA</v>
          </cell>
          <cell r="CF39" t="str">
            <v>NA</v>
          </cell>
          <cell r="CG39" t="str">
            <v>NA</v>
          </cell>
          <cell r="CH39" t="str">
            <v>NA</v>
          </cell>
          <cell r="CI39" t="str">
            <v>NA</v>
          </cell>
          <cell r="CJ39">
            <v>0</v>
          </cell>
          <cell r="CK39" t="str">
            <v>NA</v>
          </cell>
          <cell r="CL39" t="str">
            <v>NA</v>
          </cell>
          <cell r="CM39">
            <v>0</v>
          </cell>
          <cell r="CN39" t="str">
            <v>NA</v>
          </cell>
          <cell r="CO39" t="str">
            <v>NA</v>
          </cell>
          <cell r="CP39" t="str">
            <v>NA</v>
          </cell>
          <cell r="CQ39" t="str">
            <v>NA</v>
          </cell>
          <cell r="CR39" t="str">
            <v>NA</v>
          </cell>
          <cell r="CS39">
            <v>0</v>
          </cell>
          <cell r="CT39" t="str">
            <v>NA</v>
          </cell>
          <cell r="CU39" t="str">
            <v>NA</v>
          </cell>
          <cell r="CV39">
            <v>0</v>
          </cell>
          <cell r="CW39" t="str">
            <v>NA</v>
          </cell>
          <cell r="CX39" t="str">
            <v>NA</v>
          </cell>
        </row>
        <row r="40">
          <cell r="B40">
            <v>32</v>
          </cell>
          <cell r="D40" t="str">
            <v>NA</v>
          </cell>
          <cell r="E40" t="str">
            <v>NA</v>
          </cell>
          <cell r="F40" t="str">
            <v>NA</v>
          </cell>
          <cell r="G40">
            <v>0</v>
          </cell>
          <cell r="H40" t="str">
            <v>NA</v>
          </cell>
          <cell r="I40" t="str">
            <v>NA</v>
          </cell>
          <cell r="J40">
            <v>0</v>
          </cell>
          <cell r="K40" t="str">
            <v>NA</v>
          </cell>
          <cell r="L40" t="str">
            <v>NA</v>
          </cell>
          <cell r="M40" t="str">
            <v>NA</v>
          </cell>
          <cell r="N40" t="str">
            <v>NA</v>
          </cell>
          <cell r="O40" t="str">
            <v>NA</v>
          </cell>
          <cell r="P40">
            <v>0</v>
          </cell>
          <cell r="Q40" t="str">
            <v>NA</v>
          </cell>
          <cell r="R40" t="str">
            <v>NA</v>
          </cell>
          <cell r="S40">
            <v>0</v>
          </cell>
          <cell r="T40" t="str">
            <v>NA</v>
          </cell>
          <cell r="U40" t="str">
            <v>NA</v>
          </cell>
          <cell r="V40" t="str">
            <v>NA</v>
          </cell>
          <cell r="W40" t="str">
            <v>NA</v>
          </cell>
          <cell r="X40" t="str">
            <v>NA</v>
          </cell>
          <cell r="Y40">
            <v>0</v>
          </cell>
          <cell r="Z40" t="str">
            <v>NA</v>
          </cell>
          <cell r="AA40" t="str">
            <v>NA</v>
          </cell>
          <cell r="AB40">
            <v>0</v>
          </cell>
          <cell r="AC40" t="str">
            <v>NA</v>
          </cell>
          <cell r="AD40" t="str">
            <v>NA</v>
          </cell>
          <cell r="AE40" t="str">
            <v>NA</v>
          </cell>
          <cell r="AF40" t="str">
            <v>NA</v>
          </cell>
          <cell r="AG40" t="str">
            <v>NA</v>
          </cell>
          <cell r="AH40">
            <v>0</v>
          </cell>
          <cell r="AI40" t="str">
            <v>NA</v>
          </cell>
          <cell r="AJ40" t="str">
            <v>NA</v>
          </cell>
          <cell r="AK40">
            <v>0</v>
          </cell>
          <cell r="AL40" t="str">
            <v>NA</v>
          </cell>
          <cell r="AM40" t="str">
            <v>NA</v>
          </cell>
          <cell r="AN40" t="str">
            <v>NA</v>
          </cell>
          <cell r="AO40" t="str">
            <v>NA</v>
          </cell>
          <cell r="AP40" t="str">
            <v>NA</v>
          </cell>
          <cell r="AQ40">
            <v>0</v>
          </cell>
          <cell r="AR40" t="str">
            <v>NA</v>
          </cell>
          <cell r="AS40" t="str">
            <v>NA</v>
          </cell>
          <cell r="AT40">
            <v>0</v>
          </cell>
          <cell r="AU40" t="str">
            <v>NA</v>
          </cell>
          <cell r="AV40" t="str">
            <v>NA</v>
          </cell>
          <cell r="AW40" t="str">
            <v>NA</v>
          </cell>
          <cell r="AX40" t="str">
            <v>NA</v>
          </cell>
          <cell r="AY40" t="str">
            <v>NA</v>
          </cell>
          <cell r="AZ40">
            <v>0</v>
          </cell>
          <cell r="BA40" t="str">
            <v>NA</v>
          </cell>
          <cell r="BB40" t="str">
            <v>NA</v>
          </cell>
          <cell r="BC40">
            <v>0</v>
          </cell>
          <cell r="BD40" t="str">
            <v>NA</v>
          </cell>
          <cell r="BE40" t="str">
            <v>NA</v>
          </cell>
          <cell r="BF40" t="str">
            <v>NA</v>
          </cell>
          <cell r="BG40" t="str">
            <v>NA</v>
          </cell>
          <cell r="BH40" t="str">
            <v>NA</v>
          </cell>
          <cell r="BI40">
            <v>0</v>
          </cell>
          <cell r="BJ40" t="str">
            <v>NA</v>
          </cell>
          <cell r="BK40" t="str">
            <v>NA</v>
          </cell>
          <cell r="BL40">
            <v>0</v>
          </cell>
          <cell r="BM40" t="str">
            <v>NA</v>
          </cell>
          <cell r="BN40" t="str">
            <v>NA</v>
          </cell>
          <cell r="BO40" t="str">
            <v>NA</v>
          </cell>
          <cell r="BP40" t="str">
            <v>NA</v>
          </cell>
          <cell r="BQ40" t="str">
            <v>NA</v>
          </cell>
          <cell r="BR40">
            <v>0</v>
          </cell>
          <cell r="BS40" t="str">
            <v>NA</v>
          </cell>
          <cell r="BT40" t="str">
            <v>NA</v>
          </cell>
          <cell r="BU40">
            <v>0</v>
          </cell>
          <cell r="BV40" t="str">
            <v>NA</v>
          </cell>
          <cell r="BW40" t="str">
            <v>NA</v>
          </cell>
          <cell r="BX40" t="str">
            <v>NA</v>
          </cell>
          <cell r="BY40" t="str">
            <v>NA</v>
          </cell>
          <cell r="BZ40" t="str">
            <v>NA</v>
          </cell>
          <cell r="CA40">
            <v>0</v>
          </cell>
          <cell r="CB40" t="str">
            <v>NA</v>
          </cell>
          <cell r="CC40" t="str">
            <v>NA</v>
          </cell>
          <cell r="CD40">
            <v>0</v>
          </cell>
          <cell r="CE40" t="str">
            <v>NA</v>
          </cell>
          <cell r="CF40" t="str">
            <v>NA</v>
          </cell>
          <cell r="CG40" t="str">
            <v>NA</v>
          </cell>
          <cell r="CH40" t="str">
            <v>NA</v>
          </cell>
          <cell r="CI40" t="str">
            <v>NA</v>
          </cell>
          <cell r="CJ40">
            <v>0</v>
          </cell>
          <cell r="CK40" t="str">
            <v>NA</v>
          </cell>
          <cell r="CL40" t="str">
            <v>NA</v>
          </cell>
          <cell r="CM40">
            <v>0</v>
          </cell>
          <cell r="CN40" t="str">
            <v>NA</v>
          </cell>
          <cell r="CO40" t="str">
            <v>NA</v>
          </cell>
          <cell r="CP40" t="str">
            <v>NA</v>
          </cell>
          <cell r="CQ40" t="str">
            <v>NA</v>
          </cell>
          <cell r="CR40" t="str">
            <v>NA</v>
          </cell>
          <cell r="CS40">
            <v>0</v>
          </cell>
          <cell r="CT40" t="str">
            <v>NA</v>
          </cell>
          <cell r="CU40" t="str">
            <v>NA</v>
          </cell>
          <cell r="CV40">
            <v>0</v>
          </cell>
          <cell r="CW40" t="str">
            <v>NA</v>
          </cell>
          <cell r="CX40" t="str">
            <v>NA</v>
          </cell>
        </row>
        <row r="41">
          <cell r="B41">
            <v>33</v>
          </cell>
          <cell r="D41" t="str">
            <v>NA</v>
          </cell>
          <cell r="E41" t="str">
            <v>NA</v>
          </cell>
          <cell r="F41" t="str">
            <v>NA</v>
          </cell>
          <cell r="G41">
            <v>0</v>
          </cell>
          <cell r="H41" t="str">
            <v>NA</v>
          </cell>
          <cell r="I41" t="str">
            <v>NA</v>
          </cell>
          <cell r="J41">
            <v>0</v>
          </cell>
          <cell r="K41" t="str">
            <v>NA</v>
          </cell>
          <cell r="L41" t="str">
            <v>NA</v>
          </cell>
          <cell r="M41" t="str">
            <v>NA</v>
          </cell>
          <cell r="N41" t="str">
            <v>NA</v>
          </cell>
          <cell r="O41" t="str">
            <v>NA</v>
          </cell>
          <cell r="P41">
            <v>0</v>
          </cell>
          <cell r="Q41" t="str">
            <v>NA</v>
          </cell>
          <cell r="R41" t="str">
            <v>NA</v>
          </cell>
          <cell r="S41">
            <v>0</v>
          </cell>
          <cell r="T41" t="str">
            <v>NA</v>
          </cell>
          <cell r="U41" t="str">
            <v>NA</v>
          </cell>
          <cell r="V41" t="str">
            <v>NA</v>
          </cell>
          <cell r="W41" t="str">
            <v>NA</v>
          </cell>
          <cell r="X41" t="str">
            <v>NA</v>
          </cell>
          <cell r="Y41">
            <v>0</v>
          </cell>
          <cell r="Z41" t="str">
            <v>NA</v>
          </cell>
          <cell r="AA41" t="str">
            <v>NA</v>
          </cell>
          <cell r="AB41">
            <v>0</v>
          </cell>
          <cell r="AC41" t="str">
            <v>NA</v>
          </cell>
          <cell r="AD41" t="str">
            <v>NA</v>
          </cell>
          <cell r="AE41" t="str">
            <v>NA</v>
          </cell>
          <cell r="AF41" t="str">
            <v>NA</v>
          </cell>
          <cell r="AG41" t="str">
            <v>NA</v>
          </cell>
          <cell r="AH41">
            <v>0</v>
          </cell>
          <cell r="AI41" t="str">
            <v>NA</v>
          </cell>
          <cell r="AJ41" t="str">
            <v>NA</v>
          </cell>
          <cell r="AK41">
            <v>0</v>
          </cell>
          <cell r="AL41" t="str">
            <v>NA</v>
          </cell>
          <cell r="AM41" t="str">
            <v>NA</v>
          </cell>
          <cell r="AN41" t="str">
            <v>NA</v>
          </cell>
          <cell r="AO41" t="str">
            <v>NA</v>
          </cell>
          <cell r="AP41" t="str">
            <v>NA</v>
          </cell>
          <cell r="AQ41">
            <v>0</v>
          </cell>
          <cell r="AR41" t="str">
            <v>NA</v>
          </cell>
          <cell r="AS41" t="str">
            <v>NA</v>
          </cell>
          <cell r="AT41">
            <v>0</v>
          </cell>
          <cell r="AU41" t="str">
            <v>NA</v>
          </cell>
          <cell r="AV41" t="str">
            <v>NA</v>
          </cell>
          <cell r="AW41" t="str">
            <v>NA</v>
          </cell>
          <cell r="AX41" t="str">
            <v>NA</v>
          </cell>
          <cell r="AY41" t="str">
            <v>NA</v>
          </cell>
          <cell r="AZ41">
            <v>0</v>
          </cell>
          <cell r="BA41" t="str">
            <v>NA</v>
          </cell>
          <cell r="BB41" t="str">
            <v>NA</v>
          </cell>
          <cell r="BC41">
            <v>0</v>
          </cell>
          <cell r="BD41" t="str">
            <v>NA</v>
          </cell>
          <cell r="BE41" t="str">
            <v>NA</v>
          </cell>
          <cell r="BF41" t="str">
            <v>NA</v>
          </cell>
          <cell r="BG41" t="str">
            <v>NA</v>
          </cell>
          <cell r="BH41" t="str">
            <v>NA</v>
          </cell>
          <cell r="BI41">
            <v>0</v>
          </cell>
          <cell r="BJ41" t="str">
            <v>NA</v>
          </cell>
          <cell r="BK41" t="str">
            <v>NA</v>
          </cell>
          <cell r="BL41">
            <v>0</v>
          </cell>
          <cell r="BM41" t="str">
            <v>NA</v>
          </cell>
          <cell r="BN41" t="str">
            <v>NA</v>
          </cell>
          <cell r="BO41" t="str">
            <v>NA</v>
          </cell>
          <cell r="BP41" t="str">
            <v>NA</v>
          </cell>
          <cell r="BQ41" t="str">
            <v>NA</v>
          </cell>
          <cell r="BR41">
            <v>0</v>
          </cell>
          <cell r="BS41" t="str">
            <v>NA</v>
          </cell>
          <cell r="BT41" t="str">
            <v>NA</v>
          </cell>
          <cell r="BU41">
            <v>0</v>
          </cell>
          <cell r="BV41" t="str">
            <v>NA</v>
          </cell>
          <cell r="BW41" t="str">
            <v>NA</v>
          </cell>
          <cell r="BX41" t="str">
            <v>NA</v>
          </cell>
          <cell r="BY41" t="str">
            <v>NA</v>
          </cell>
          <cell r="BZ41" t="str">
            <v>NA</v>
          </cell>
          <cell r="CA41">
            <v>0</v>
          </cell>
          <cell r="CB41" t="str">
            <v>NA</v>
          </cell>
          <cell r="CC41" t="str">
            <v>NA</v>
          </cell>
          <cell r="CD41">
            <v>0</v>
          </cell>
          <cell r="CE41" t="str">
            <v>NA</v>
          </cell>
          <cell r="CF41" t="str">
            <v>NA</v>
          </cell>
          <cell r="CG41" t="str">
            <v>NA</v>
          </cell>
          <cell r="CH41" t="str">
            <v>NA</v>
          </cell>
          <cell r="CI41" t="str">
            <v>NA</v>
          </cell>
          <cell r="CJ41">
            <v>0</v>
          </cell>
          <cell r="CK41" t="str">
            <v>NA</v>
          </cell>
          <cell r="CL41" t="str">
            <v>NA</v>
          </cell>
          <cell r="CM41">
            <v>0</v>
          </cell>
          <cell r="CN41" t="str">
            <v>NA</v>
          </cell>
          <cell r="CO41" t="str">
            <v>NA</v>
          </cell>
          <cell r="CP41" t="str">
            <v>NA</v>
          </cell>
          <cell r="CQ41" t="str">
            <v>NA</v>
          </cell>
          <cell r="CR41" t="str">
            <v>NA</v>
          </cell>
          <cell r="CS41">
            <v>0</v>
          </cell>
          <cell r="CT41" t="str">
            <v>NA</v>
          </cell>
          <cell r="CU41" t="str">
            <v>NA</v>
          </cell>
          <cell r="CV41">
            <v>0</v>
          </cell>
          <cell r="CW41" t="str">
            <v>NA</v>
          </cell>
          <cell r="CX41" t="str">
            <v>NA</v>
          </cell>
        </row>
        <row r="42">
          <cell r="B42">
            <v>34</v>
          </cell>
          <cell r="D42" t="str">
            <v>NA</v>
          </cell>
          <cell r="E42" t="str">
            <v>NA</v>
          </cell>
          <cell r="F42" t="str">
            <v>NA</v>
          </cell>
          <cell r="G42">
            <v>0</v>
          </cell>
          <cell r="H42" t="str">
            <v>NA</v>
          </cell>
          <cell r="I42" t="str">
            <v>NA</v>
          </cell>
          <cell r="J42">
            <v>0</v>
          </cell>
          <cell r="K42" t="str">
            <v>NA</v>
          </cell>
          <cell r="L42" t="str">
            <v>NA</v>
          </cell>
          <cell r="M42" t="str">
            <v>NA</v>
          </cell>
          <cell r="N42" t="str">
            <v>NA</v>
          </cell>
          <cell r="O42" t="str">
            <v>NA</v>
          </cell>
          <cell r="P42">
            <v>0</v>
          </cell>
          <cell r="Q42" t="str">
            <v>NA</v>
          </cell>
          <cell r="R42" t="str">
            <v>NA</v>
          </cell>
          <cell r="S42">
            <v>0</v>
          </cell>
          <cell r="T42" t="str">
            <v>NA</v>
          </cell>
          <cell r="U42" t="str">
            <v>NA</v>
          </cell>
          <cell r="V42" t="str">
            <v>NA</v>
          </cell>
          <cell r="W42" t="str">
            <v>NA</v>
          </cell>
          <cell r="X42" t="str">
            <v>NA</v>
          </cell>
          <cell r="Y42">
            <v>0</v>
          </cell>
          <cell r="Z42" t="str">
            <v>NA</v>
          </cell>
          <cell r="AA42" t="str">
            <v>NA</v>
          </cell>
          <cell r="AB42">
            <v>0</v>
          </cell>
          <cell r="AC42" t="str">
            <v>NA</v>
          </cell>
          <cell r="AD42" t="str">
            <v>NA</v>
          </cell>
          <cell r="AE42" t="str">
            <v>NA</v>
          </cell>
          <cell r="AF42" t="str">
            <v>NA</v>
          </cell>
          <cell r="AG42" t="str">
            <v>NA</v>
          </cell>
          <cell r="AH42">
            <v>0</v>
          </cell>
          <cell r="AI42" t="str">
            <v>NA</v>
          </cell>
          <cell r="AJ42" t="str">
            <v>NA</v>
          </cell>
          <cell r="AK42">
            <v>0</v>
          </cell>
          <cell r="AL42" t="str">
            <v>NA</v>
          </cell>
          <cell r="AM42" t="str">
            <v>NA</v>
          </cell>
          <cell r="AN42" t="str">
            <v>NA</v>
          </cell>
          <cell r="AO42" t="str">
            <v>NA</v>
          </cell>
          <cell r="AP42" t="str">
            <v>NA</v>
          </cell>
          <cell r="AQ42">
            <v>0</v>
          </cell>
          <cell r="AR42" t="str">
            <v>NA</v>
          </cell>
          <cell r="AS42" t="str">
            <v>NA</v>
          </cell>
          <cell r="AT42">
            <v>0</v>
          </cell>
          <cell r="AU42" t="str">
            <v>NA</v>
          </cell>
          <cell r="AV42" t="str">
            <v>NA</v>
          </cell>
          <cell r="AW42" t="str">
            <v>NA</v>
          </cell>
          <cell r="AX42" t="str">
            <v>NA</v>
          </cell>
          <cell r="AY42" t="str">
            <v>NA</v>
          </cell>
          <cell r="AZ42">
            <v>0</v>
          </cell>
          <cell r="BA42" t="str">
            <v>NA</v>
          </cell>
          <cell r="BB42" t="str">
            <v>NA</v>
          </cell>
          <cell r="BC42">
            <v>0</v>
          </cell>
          <cell r="BD42" t="str">
            <v>NA</v>
          </cell>
          <cell r="BE42" t="str">
            <v>NA</v>
          </cell>
          <cell r="BF42" t="str">
            <v>NA</v>
          </cell>
          <cell r="BG42" t="str">
            <v>NA</v>
          </cell>
          <cell r="BH42" t="str">
            <v>NA</v>
          </cell>
          <cell r="BI42">
            <v>0</v>
          </cell>
          <cell r="BJ42" t="str">
            <v>NA</v>
          </cell>
          <cell r="BK42" t="str">
            <v>NA</v>
          </cell>
          <cell r="BL42">
            <v>0</v>
          </cell>
          <cell r="BM42" t="str">
            <v>NA</v>
          </cell>
          <cell r="BN42" t="str">
            <v>NA</v>
          </cell>
          <cell r="BO42" t="str">
            <v>NA</v>
          </cell>
          <cell r="BP42" t="str">
            <v>NA</v>
          </cell>
          <cell r="BQ42" t="str">
            <v>NA</v>
          </cell>
          <cell r="BR42">
            <v>0</v>
          </cell>
          <cell r="BS42" t="str">
            <v>NA</v>
          </cell>
          <cell r="BT42" t="str">
            <v>NA</v>
          </cell>
          <cell r="BU42">
            <v>0</v>
          </cell>
          <cell r="BV42" t="str">
            <v>NA</v>
          </cell>
          <cell r="BW42" t="str">
            <v>NA</v>
          </cell>
          <cell r="BX42" t="str">
            <v>NA</v>
          </cell>
          <cell r="BY42" t="str">
            <v>NA</v>
          </cell>
          <cell r="BZ42" t="str">
            <v>NA</v>
          </cell>
          <cell r="CA42">
            <v>0</v>
          </cell>
          <cell r="CB42" t="str">
            <v>NA</v>
          </cell>
          <cell r="CC42" t="str">
            <v>NA</v>
          </cell>
          <cell r="CD42">
            <v>0</v>
          </cell>
          <cell r="CE42" t="str">
            <v>NA</v>
          </cell>
          <cell r="CF42" t="str">
            <v>NA</v>
          </cell>
          <cell r="CG42" t="str">
            <v>NA</v>
          </cell>
          <cell r="CH42" t="str">
            <v>NA</v>
          </cell>
          <cell r="CI42" t="str">
            <v>NA</v>
          </cell>
          <cell r="CJ42">
            <v>0</v>
          </cell>
          <cell r="CK42" t="str">
            <v>NA</v>
          </cell>
          <cell r="CL42" t="str">
            <v>NA</v>
          </cell>
          <cell r="CM42">
            <v>0</v>
          </cell>
          <cell r="CN42" t="str">
            <v>NA</v>
          </cell>
          <cell r="CO42" t="str">
            <v>NA</v>
          </cell>
          <cell r="CP42" t="str">
            <v>NA</v>
          </cell>
          <cell r="CQ42" t="str">
            <v>NA</v>
          </cell>
          <cell r="CR42" t="str">
            <v>NA</v>
          </cell>
          <cell r="CS42">
            <v>0</v>
          </cell>
          <cell r="CT42" t="str">
            <v>NA</v>
          </cell>
          <cell r="CU42" t="str">
            <v>NA</v>
          </cell>
          <cell r="CV42">
            <v>0</v>
          </cell>
          <cell r="CW42" t="str">
            <v>NA</v>
          </cell>
          <cell r="CX42" t="str">
            <v>NA</v>
          </cell>
        </row>
        <row r="43">
          <cell r="B43">
            <v>35</v>
          </cell>
          <cell r="D43" t="str">
            <v>NA</v>
          </cell>
          <cell r="E43" t="str">
            <v>NA</v>
          </cell>
          <cell r="F43" t="str">
            <v>NA</v>
          </cell>
          <cell r="G43">
            <v>0</v>
          </cell>
          <cell r="H43" t="str">
            <v>NA</v>
          </cell>
          <cell r="I43" t="str">
            <v>NA</v>
          </cell>
          <cell r="J43">
            <v>0</v>
          </cell>
          <cell r="K43" t="str">
            <v>NA</v>
          </cell>
          <cell r="L43" t="str">
            <v>NA</v>
          </cell>
          <cell r="M43" t="str">
            <v>NA</v>
          </cell>
          <cell r="N43" t="str">
            <v>NA</v>
          </cell>
          <cell r="O43" t="str">
            <v>NA</v>
          </cell>
          <cell r="P43">
            <v>0</v>
          </cell>
          <cell r="Q43" t="str">
            <v>NA</v>
          </cell>
          <cell r="R43" t="str">
            <v>NA</v>
          </cell>
          <cell r="S43">
            <v>0</v>
          </cell>
          <cell r="T43" t="str">
            <v>NA</v>
          </cell>
          <cell r="U43" t="str">
            <v>NA</v>
          </cell>
          <cell r="V43" t="str">
            <v>NA</v>
          </cell>
          <cell r="W43" t="str">
            <v>NA</v>
          </cell>
          <cell r="X43" t="str">
            <v>NA</v>
          </cell>
          <cell r="Y43">
            <v>0</v>
          </cell>
          <cell r="Z43" t="str">
            <v>NA</v>
          </cell>
          <cell r="AA43" t="str">
            <v>NA</v>
          </cell>
          <cell r="AB43">
            <v>0</v>
          </cell>
          <cell r="AC43" t="str">
            <v>NA</v>
          </cell>
          <cell r="AD43" t="str">
            <v>NA</v>
          </cell>
          <cell r="AE43" t="str">
            <v>NA</v>
          </cell>
          <cell r="AF43" t="str">
            <v>NA</v>
          </cell>
          <cell r="AG43" t="str">
            <v>NA</v>
          </cell>
          <cell r="AH43">
            <v>0</v>
          </cell>
          <cell r="AI43" t="str">
            <v>NA</v>
          </cell>
          <cell r="AJ43" t="str">
            <v>NA</v>
          </cell>
          <cell r="AK43">
            <v>0</v>
          </cell>
          <cell r="AL43" t="str">
            <v>NA</v>
          </cell>
          <cell r="AM43" t="str">
            <v>NA</v>
          </cell>
          <cell r="AN43" t="str">
            <v>NA</v>
          </cell>
          <cell r="AO43" t="str">
            <v>NA</v>
          </cell>
          <cell r="AP43" t="str">
            <v>NA</v>
          </cell>
          <cell r="AQ43">
            <v>0</v>
          </cell>
          <cell r="AR43" t="str">
            <v>NA</v>
          </cell>
          <cell r="AS43" t="str">
            <v>NA</v>
          </cell>
          <cell r="AT43">
            <v>0</v>
          </cell>
          <cell r="AU43" t="str">
            <v>NA</v>
          </cell>
          <cell r="AV43" t="str">
            <v>NA</v>
          </cell>
          <cell r="AW43" t="str">
            <v>NA</v>
          </cell>
          <cell r="AX43" t="str">
            <v>NA</v>
          </cell>
          <cell r="AY43" t="str">
            <v>NA</v>
          </cell>
          <cell r="AZ43">
            <v>0</v>
          </cell>
          <cell r="BA43" t="str">
            <v>NA</v>
          </cell>
          <cell r="BB43" t="str">
            <v>NA</v>
          </cell>
          <cell r="BC43">
            <v>0</v>
          </cell>
          <cell r="BD43" t="str">
            <v>NA</v>
          </cell>
          <cell r="BE43" t="str">
            <v>NA</v>
          </cell>
          <cell r="BF43" t="str">
            <v>NA</v>
          </cell>
          <cell r="BG43" t="str">
            <v>NA</v>
          </cell>
          <cell r="BH43" t="str">
            <v>NA</v>
          </cell>
          <cell r="BI43">
            <v>0</v>
          </cell>
          <cell r="BJ43" t="str">
            <v>NA</v>
          </cell>
          <cell r="BK43" t="str">
            <v>NA</v>
          </cell>
          <cell r="BL43">
            <v>0</v>
          </cell>
          <cell r="BM43" t="str">
            <v>NA</v>
          </cell>
          <cell r="BN43" t="str">
            <v>NA</v>
          </cell>
          <cell r="BO43" t="str">
            <v>NA</v>
          </cell>
          <cell r="BP43" t="str">
            <v>NA</v>
          </cell>
          <cell r="BQ43" t="str">
            <v>NA</v>
          </cell>
          <cell r="BR43">
            <v>0</v>
          </cell>
          <cell r="BS43" t="str">
            <v>NA</v>
          </cell>
          <cell r="BT43" t="str">
            <v>NA</v>
          </cell>
          <cell r="BU43">
            <v>0</v>
          </cell>
          <cell r="BV43" t="str">
            <v>NA</v>
          </cell>
          <cell r="BW43" t="str">
            <v>NA</v>
          </cell>
          <cell r="BX43" t="str">
            <v>NA</v>
          </cell>
          <cell r="BY43" t="str">
            <v>NA</v>
          </cell>
          <cell r="BZ43" t="str">
            <v>NA</v>
          </cell>
          <cell r="CA43">
            <v>0</v>
          </cell>
          <cell r="CB43" t="str">
            <v>NA</v>
          </cell>
          <cell r="CC43" t="str">
            <v>NA</v>
          </cell>
          <cell r="CD43">
            <v>0</v>
          </cell>
          <cell r="CE43" t="str">
            <v>NA</v>
          </cell>
          <cell r="CF43" t="str">
            <v>NA</v>
          </cell>
          <cell r="CG43" t="str">
            <v>NA</v>
          </cell>
          <cell r="CH43" t="str">
            <v>NA</v>
          </cell>
          <cell r="CI43" t="str">
            <v>NA</v>
          </cell>
          <cell r="CJ43">
            <v>0</v>
          </cell>
          <cell r="CK43" t="str">
            <v>NA</v>
          </cell>
          <cell r="CL43" t="str">
            <v>NA</v>
          </cell>
          <cell r="CM43">
            <v>0</v>
          </cell>
          <cell r="CN43" t="str">
            <v>NA</v>
          </cell>
          <cell r="CO43" t="str">
            <v>NA</v>
          </cell>
          <cell r="CP43" t="str">
            <v>NA</v>
          </cell>
          <cell r="CQ43" t="str">
            <v>NA</v>
          </cell>
          <cell r="CR43" t="str">
            <v>NA</v>
          </cell>
          <cell r="CS43">
            <v>0</v>
          </cell>
          <cell r="CT43" t="str">
            <v>NA</v>
          </cell>
          <cell r="CU43" t="str">
            <v>NA</v>
          </cell>
          <cell r="CV43">
            <v>0</v>
          </cell>
          <cell r="CW43" t="str">
            <v>NA</v>
          </cell>
          <cell r="CX43" t="str">
            <v>NA</v>
          </cell>
        </row>
      </sheetData>
      <sheetData sheetId="12">
        <row r="30">
          <cell r="A30">
            <v>280</v>
          </cell>
          <cell r="B30" t="str">
            <v>Small commercial</v>
          </cell>
          <cell r="C30">
            <v>0.19409999999999999</v>
          </cell>
          <cell r="D30">
            <v>0.17910000000000001</v>
          </cell>
          <cell r="E30">
            <v>0.18440000000000001</v>
          </cell>
        </row>
        <row r="31">
          <cell r="A31">
            <v>281</v>
          </cell>
          <cell r="B31" t="str">
            <v>Large commercial (secondary)</v>
          </cell>
          <cell r="C31">
            <v>0.1769</v>
          </cell>
          <cell r="D31">
            <v>0.16220000000000001</v>
          </cell>
          <cell r="E31">
            <v>0.1678</v>
          </cell>
        </row>
        <row r="32">
          <cell r="A32">
            <v>282</v>
          </cell>
          <cell r="B32" t="str">
            <v>2LV MRP (secondary)</v>
          </cell>
          <cell r="C32">
            <v>0.23549999999999999</v>
          </cell>
          <cell r="D32">
            <v>0.1321</v>
          </cell>
          <cell r="E32">
            <v>0.17050000000000001</v>
          </cell>
        </row>
        <row r="33">
          <cell r="A33">
            <v>284</v>
          </cell>
          <cell r="B33" t="str">
            <v>TOU (secondary)</v>
          </cell>
          <cell r="C33">
            <v>0.20669999999999999</v>
          </cell>
          <cell r="D33">
            <v>0.1399</v>
          </cell>
          <cell r="E33">
            <v>0.1661</v>
          </cell>
        </row>
        <row r="34">
          <cell r="A34">
            <v>285</v>
          </cell>
          <cell r="B34" t="str">
            <v>TOU (secondary)</v>
          </cell>
          <cell r="C34">
            <v>0.17319999999999999</v>
          </cell>
          <cell r="D34">
            <v>0.13539999999999999</v>
          </cell>
          <cell r="E34">
            <v>0.14990000000000001</v>
          </cell>
        </row>
        <row r="35">
          <cell r="A35">
            <v>290</v>
          </cell>
          <cell r="B35" t="str">
            <v>Commercial heating (secondary)</v>
          </cell>
          <cell r="C35">
            <v>0.17530000000000001</v>
          </cell>
          <cell r="D35">
            <v>0.15840000000000001</v>
          </cell>
          <cell r="E35">
            <v>0.1641</v>
          </cell>
        </row>
        <row r="36">
          <cell r="A36">
            <v>291</v>
          </cell>
          <cell r="B36" t="str">
            <v>Commercial heating (secondary)</v>
          </cell>
          <cell r="C36">
            <v>0.1966</v>
          </cell>
          <cell r="D36">
            <v>0.1555</v>
          </cell>
          <cell r="E36">
            <v>0.16420000000000001</v>
          </cell>
        </row>
        <row r="37">
          <cell r="A37">
            <v>680</v>
          </cell>
          <cell r="B37" t="str">
            <v>Cogen, NYPA Power for Jobs, Eco Dev</v>
          </cell>
          <cell r="C37">
            <v>0.16450000000000001</v>
          </cell>
          <cell r="D37">
            <v>0.12529999999999999</v>
          </cell>
          <cell r="E37">
            <v>0.14149999999999999</v>
          </cell>
        </row>
      </sheetData>
      <sheetData sheetId="13">
        <row r="48">
          <cell r="D48">
            <v>3</v>
          </cell>
        </row>
        <row r="114">
          <cell r="D114">
            <v>8</v>
          </cell>
        </row>
        <row r="129">
          <cell r="F129">
            <v>2.5000000000000001E-2</v>
          </cell>
        </row>
        <row r="134">
          <cell r="F134">
            <v>5.6430000000000001E-2</v>
          </cell>
        </row>
      </sheetData>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ECK"/>
      <sheetName val="BenCost Input Summary"/>
      <sheetName val="GENERAL INPUTS"/>
      <sheetName val="TOTAL CIP"/>
      <sheetName val="TOTAL RESIDENTIAL"/>
      <sheetName val="TOTAL CI"/>
      <sheetName val="Low Income"/>
      <sheetName val="Residential Program"/>
      <sheetName val="Multifamily Program"/>
      <sheetName val="Business Program"/>
      <sheetName val="Residential Direct Impact"/>
      <sheetName val="CI Direct Impact"/>
      <sheetName val="-Program 1"/>
      <sheetName val="--Measure 1"/>
      <sheetName val="--Measure 2"/>
      <sheetName val="--Measure 3"/>
      <sheetName val="--Measure 4"/>
      <sheetName val="-Res Rx Total"/>
      <sheetName val="--Res Rx 1"/>
      <sheetName val="--Res Rx 2"/>
      <sheetName val="--Res Rx 3"/>
      <sheetName val="--Res Rx 4"/>
      <sheetName val="--RP HE Gas .62 EF"/>
      <sheetName val="--RP HE Gas .67 EF"/>
      <sheetName val="--RP HE Gas .82 EF+"/>
      <sheetName val="--RP Combo Spce Wtr Htg .9 CAE"/>
      <sheetName val="--RP Gas Frplace Ignition"/>
      <sheetName val="--Res Rx 5"/>
      <sheetName val="--RP Grav Film Heat Exchng"/>
      <sheetName val="--Res Rx 6"/>
      <sheetName val="--Res Rx 7"/>
      <sheetName val="--Res Rx 8"/>
      <sheetName val="--Res Rx 9"/>
      <sheetName val="--Res Rx 10"/>
      <sheetName val="--Res Rx 11"/>
      <sheetName val="--Res Rx 12"/>
      <sheetName val="--Res Rx hold 2"/>
      <sheetName val="--Res Rx hold 3"/>
      <sheetName val="--Res Rx hold 4"/>
      <sheetName val="--Res Rx hold 5"/>
      <sheetName val="-Res MFDI Total"/>
      <sheetName val="--Res MFDI 1"/>
      <sheetName val="--RMF Aerators Sink"/>
      <sheetName val="--Res MFDI 2"/>
      <sheetName val="--RMF Wtr Htr Temp Turndown"/>
      <sheetName val="--Res MFDI 3"/>
      <sheetName val="--RMF Boiler 90%"/>
      <sheetName val="--RMF Boiler 95%"/>
      <sheetName val="--Res MFDI 4"/>
      <sheetName val="--Res MFDI 5"/>
      <sheetName val="--Res Existing Attic Insul NEW"/>
      <sheetName val="--Res MFDI hold 1"/>
      <sheetName val="--Res MFDI hold 2"/>
      <sheetName val="--Res MFDI hold 3"/>
      <sheetName val="--Res MFDI hold 4"/>
      <sheetName val="--Res MFDI hold 5"/>
      <sheetName val="-MF Rx Total"/>
      <sheetName val="--MF Rx 1"/>
      <sheetName val="--MF Rx 2"/>
      <sheetName val="--MF Rx 3"/>
      <sheetName val="--MF Rx 4"/>
      <sheetName val="--MF Rx 5"/>
      <sheetName val="--MF Rx 6"/>
      <sheetName val="--MF Rx 7"/>
      <sheetName val="--MF Rx 8"/>
      <sheetName val="--MF Rx 9"/>
      <sheetName val="--MF Rx 10"/>
      <sheetName val="-Res SFDI Total"/>
      <sheetName val="--Res SFDI 1 "/>
      <sheetName val="--Res SFDI 2"/>
      <sheetName val="--Res SFDI 3"/>
      <sheetName val="--Res SFDI 4"/>
      <sheetName val="--Res SFDI 5"/>
      <sheetName val="--Res SFDI 6"/>
      <sheetName val="--Res SFDI 7"/>
      <sheetName val="--Res SFDI hold 1"/>
      <sheetName val="--Res SFDI hold 2"/>
      <sheetName val="--Res SFDI hold 3"/>
      <sheetName val="--Res SFDI hold 4"/>
      <sheetName val="--Res SFDI hold 5"/>
      <sheetName val="-Res Custom-Comp"/>
      <sheetName val="--Res Cust 1"/>
      <sheetName val="--Res Cust 2"/>
      <sheetName val="--Res Cust 3"/>
      <sheetName val="--Res Cust 4"/>
      <sheetName val="--Res Cust 5"/>
      <sheetName val="-MF Custom-Comp"/>
      <sheetName val="--MF Cust 1"/>
      <sheetName val="--MF Cust 2"/>
      <sheetName val="--MF Cust 3"/>
      <sheetName val="--MF Cust 4"/>
      <sheetName val="--MF Cust 5"/>
      <sheetName val="--MF Cust 6"/>
      <sheetName val="-Res Opower"/>
      <sheetName val="-Res New Construction"/>
      <sheetName val="Res &amp; Bus Retail Program"/>
      <sheetName val="-CI Rx Total"/>
      <sheetName val="--CI Rx 1"/>
      <sheetName val="--CI Rx 2"/>
      <sheetName val="--CI Rx 3"/>
      <sheetName val="--CI Rx 4"/>
      <sheetName val="--CI Rx 5"/>
      <sheetName val="--CI Rx 6"/>
      <sheetName val="--CI Rx 7"/>
      <sheetName val="--CIP Gas Water Heater .82+ EF"/>
      <sheetName val="--CIP Combo Spc Wtr Htg .9 "/>
      <sheetName val="--CIP Grav Film Heat Exchngr"/>
      <sheetName val="--CI Rx 8"/>
      <sheetName val="--CI Rx 9"/>
      <sheetName val="--CIP O2 Trim Control"/>
      <sheetName val="--CI Rx 10"/>
      <sheetName val="--CI Rx 11"/>
      <sheetName val="--CI Rx 12"/>
      <sheetName val="--CIP Infared Heaters"/>
      <sheetName val="--CI Rx 13"/>
      <sheetName val="--CI Rx 14"/>
      <sheetName val="--CI Rx 15"/>
      <sheetName val="--CI Rx 16"/>
      <sheetName val="--CI Rx 17"/>
      <sheetName val="--CI Rx 18"/>
      <sheetName val="--CI Rx 19"/>
      <sheetName val="--CI Rx 20"/>
      <sheetName val="--CI Rx 21"/>
      <sheetName val="--CI Rx 22"/>
      <sheetName val="--CI Rx 23"/>
      <sheetName val="--CI Rx 24"/>
      <sheetName val="--CI Rx 25"/>
      <sheetName val="--CI Rx 26"/>
      <sheetName val="--CI Rx 27"/>
      <sheetName val="--CI Rx 28"/>
      <sheetName val="--CI Rx 29"/>
      <sheetName val="--CI Rx 30"/>
      <sheetName val="--CI Rx 31"/>
      <sheetName val="--CI Rx 32"/>
      <sheetName val="--CI Rx 33"/>
      <sheetName val="--CIP Rotating Rack Oven"/>
      <sheetName val="--CI Rx 34"/>
      <sheetName val="--CI Rx 35"/>
      <sheetName val="--CI Rx 36"/>
      <sheetName val="--CI Rx 37"/>
      <sheetName val="--CI Rx 38"/>
      <sheetName val="--CI Rx 39"/>
      <sheetName val="--CI Rx 40"/>
      <sheetName val="--CI Rx 41"/>
      <sheetName val="--CI Rx hold 3"/>
      <sheetName val="--CI Rx hold 4"/>
      <sheetName val="--CI Rx hold 5"/>
      <sheetName val="-Com DI"/>
      <sheetName val="--Com DI 1"/>
      <sheetName val="--Com DI 2"/>
      <sheetName val="--Com DI 3"/>
      <sheetName val="-CI Custom"/>
      <sheetName val="-CI SBDI Total"/>
      <sheetName val="--CI SBDI 1"/>
      <sheetName val="--CI SBDI 2"/>
      <sheetName val="--CI SBDI 3"/>
      <sheetName val="--CI SBDI 4"/>
      <sheetName val="--CI SBDI 5"/>
      <sheetName val="--CISB Infared Heaters"/>
      <sheetName val="--CI SBDI 6"/>
      <sheetName val="--CI SBDI 7"/>
      <sheetName val="--CI SBDI 8"/>
      <sheetName val="--CI SBDI 9"/>
      <sheetName val="--CI SBDI 10"/>
      <sheetName val="--CI SBDI 11"/>
      <sheetName val="--CI SBDI 12"/>
      <sheetName val="--CI SBDI 13"/>
      <sheetName val="--CI SBDI 14"/>
      <sheetName val="--CI SBDI 15"/>
      <sheetName val="--CI SBDI 16"/>
      <sheetName val="--CI SBDI 17"/>
      <sheetName val="--CI SBDI 18"/>
      <sheetName val="--CI SBDI 19"/>
      <sheetName val="--CI SBDI 20"/>
      <sheetName val="--CI SBDI 21"/>
      <sheetName val="--CI SBDI 22"/>
      <sheetName val="--CI SBDI 23"/>
      <sheetName val="--CI SBDI 24"/>
      <sheetName val="--CI SBDI 25"/>
      <sheetName val="--CI SBDI 26"/>
      <sheetName val="--CI SBDI 27"/>
      <sheetName val="--CI SBDI 28"/>
      <sheetName val="--CI SBDI 29"/>
      <sheetName val="--CI SBDI 30"/>
      <sheetName val="--CI SBDI 31"/>
      <sheetName val="--CI SBDI 32"/>
      <sheetName val="--CI SBDI 33"/>
      <sheetName val="--CI SBDI 34"/>
      <sheetName val="--CI SBDI 35"/>
      <sheetName val="--CI SBDI 36"/>
      <sheetName val="--CI SBDI 37"/>
      <sheetName val="--CI SBDI 38"/>
      <sheetName val="--CI SBDI 39"/>
      <sheetName val="--CI SBDI 40"/>
      <sheetName val="--CI SBDI 41"/>
      <sheetName val="--CI SBDI 42"/>
      <sheetName val="--CI SBDI 43"/>
      <sheetName val="--CI SBDI 44"/>
      <sheetName val="--CI SBDI 45"/>
      <sheetName val="--CI SBDI 46"/>
      <sheetName val="--CI SBDI hold 1"/>
      <sheetName val="--CI SBDI hold 2"/>
      <sheetName val="--CI SBDI hold 3"/>
      <sheetName val="--CI SBDI hold 4"/>
      <sheetName val="--CI SBDI hold 5"/>
      <sheetName val="-CI Retro Commissioning"/>
      <sheetName val="--CI Retro 1"/>
      <sheetName val="--CI Retro 2"/>
      <sheetName val="-CI New Construction"/>
      <sheetName val="-Building Codes"/>
      <sheetName val="--Building Codes Res"/>
      <sheetName val="--Building Codes Com"/>
      <sheetName val="-Building Tuneup"/>
      <sheetName val="-Process Tuneup"/>
    </sheetNames>
    <sheetDataSet>
      <sheetData sheetId="0" refreshError="1"/>
      <sheetData sheetId="1" refreshError="1"/>
      <sheetData sheetId="2" refreshError="1">
        <row r="11">
          <cell r="B11">
            <v>1.1200000000000001</v>
          </cell>
          <cell r="D11">
            <v>2.35E-2</v>
          </cell>
        </row>
        <row r="12">
          <cell r="B12">
            <v>0.98</v>
          </cell>
        </row>
        <row r="14">
          <cell r="B14">
            <v>0</v>
          </cell>
          <cell r="D14">
            <v>1.7600000000000001E-2</v>
          </cell>
        </row>
        <row r="17">
          <cell r="B17">
            <v>0.53949999999999998</v>
          </cell>
        </row>
        <row r="19">
          <cell r="B19">
            <v>5.9344999999999999</v>
          </cell>
        </row>
        <row r="21">
          <cell r="B21">
            <v>0.01</v>
          </cell>
        </row>
        <row r="23">
          <cell r="B23">
            <v>5.5999999999999999E-3</v>
          </cell>
        </row>
        <row r="25">
          <cell r="B25">
            <v>2.5000000000000001E-2</v>
          </cell>
        </row>
        <row r="27">
          <cell r="B27">
            <v>0.08</v>
          </cell>
        </row>
        <row r="29">
          <cell r="B29">
            <v>3.3000000000000002E-2</v>
          </cell>
          <cell r="D29">
            <v>1.83E-2</v>
          </cell>
        </row>
        <row r="31">
          <cell r="B31">
            <v>0</v>
          </cell>
          <cell r="D31">
            <v>0</v>
          </cell>
        </row>
        <row r="33">
          <cell r="B33">
            <v>0.09</v>
          </cell>
        </row>
        <row r="34">
          <cell r="B34">
            <v>0.09</v>
          </cell>
        </row>
        <row r="36">
          <cell r="B36">
            <v>8.0500000000000002E-2</v>
          </cell>
        </row>
        <row r="38">
          <cell r="B38">
            <v>3.7999999999999999E-2</v>
          </cell>
        </row>
        <row r="40">
          <cell r="B40">
            <v>2012</v>
          </cell>
        </row>
        <row r="42">
          <cell r="B42">
            <v>2012</v>
          </cell>
        </row>
        <row r="43">
          <cell r="B43">
            <v>2013</v>
          </cell>
        </row>
        <row r="44">
          <cell r="B44">
            <v>2014</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reening Info"/>
      <sheetName val="Avoided Costs"/>
      <sheetName val="Program Data"/>
      <sheetName val="Zone Allocation Changes"/>
      <sheetName val="Zone Alloc Pivot"/>
      <sheetName val="Loadshapes"/>
      <sheetName val="Meas Cost &amp; Save Yr1"/>
      <sheetName val="Meas Non-Resource"/>
      <sheetName val="Meas Cost &amp; Save Changes"/>
      <sheetName val="No Program"/>
      <sheetName val="With Program"/>
      <sheetName val="In Program"/>
      <sheetName val="Penetrations"/>
      <sheetName val="Elec Budgets"/>
      <sheetName val="Gas Budgets"/>
      <sheetName val="Non-Utility Budgets"/>
      <sheetName val="Budgets Summary"/>
      <sheetName val="Review"/>
      <sheetName val="MeasScrn"/>
      <sheetName val="SaveYr"/>
      <sheetName val="Program Cost-Effect"/>
      <sheetName val="BenefitsCosts Review"/>
      <sheetName val="Net Benefits"/>
      <sheetName val="Costs Summary"/>
      <sheetName val="Benefits Summary"/>
      <sheetName val="Energy Summary"/>
      <sheetName val="Resource Summary"/>
      <sheetName val="Electricity Savings"/>
      <sheetName val="Elec Utility Costs"/>
      <sheetName val="Elec Utility Cost per kWh"/>
      <sheetName val="Economic Cost per kWh"/>
      <sheetName val="Elec Utility Benefits"/>
      <sheetName val="Economic Benefits"/>
      <sheetName val="Gas Savings"/>
      <sheetName val="Gas Savings % of Sales"/>
      <sheetName val="TRC per Gas Savings"/>
      <sheetName val="Report"/>
      <sheetName val="Rate Impact"/>
      <sheetName val="Emissions"/>
      <sheetName val="Elec Rate Impact (2)"/>
      <sheetName val="Elec Rate Impact"/>
      <sheetName val="Elec Savings by Period"/>
      <sheetName val="Config"/>
      <sheetName val="ArrayNames"/>
      <sheetName val="Dev"/>
    </sheetNames>
    <sheetDataSet>
      <sheetData sheetId="0" refreshError="1">
        <row r="12">
          <cell r="L12" t="str">
            <v>kWh</v>
          </cell>
        </row>
        <row r="13">
          <cell r="L13" t="str">
            <v>kW</v>
          </cell>
        </row>
        <row r="18">
          <cell r="F18" t="str">
            <v>$</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Program Tables"/>
      <sheetName val="Programs"/>
      <sheetName val="Measures"/>
      <sheetName val="2016"/>
      <sheetName val="2017"/>
      <sheetName val="2018"/>
      <sheetName val="2016-18"/>
      <sheetName val="Filing"/>
      <sheetName val="Admin Cost"/>
      <sheetName val="Measure Inputs"/>
      <sheetName val="Algorithms"/>
      <sheetName val="General Inputs"/>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5">
          <cell r="C5">
            <v>5.5E-2</v>
          </cell>
        </row>
      </sheetData>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arison to Filed"/>
      <sheetName val="Summary Results-Programs"/>
      <sheetName val="Program Budgets"/>
      <sheetName val="Portfolio Inputs"/>
      <sheetName val="2015"/>
      <sheetName val="2016 Results"/>
      <sheetName val="2016 Bencost"/>
      <sheetName val="Measure Inputs"/>
      <sheetName val="PY9 General Inputs"/>
      <sheetName val="PY8 IPA NTG"/>
      <sheetName val="PHOEE Price Curve"/>
      <sheetName val="Opower 8760"/>
      <sheetName val="Avoided Cost Comp"/>
      <sheetName val="PY8 General Inputs "/>
    </sheetNames>
    <sheetDataSet>
      <sheetData sheetId="0"/>
      <sheetData sheetId="1"/>
      <sheetData sheetId="2"/>
      <sheetData sheetId="3"/>
      <sheetData sheetId="4"/>
      <sheetData sheetId="5"/>
      <sheetData sheetId="6"/>
      <sheetData sheetId="7"/>
      <sheetData sheetId="8">
        <row r="3">
          <cell r="B3">
            <v>7.6600000000000001E-2</v>
          </cell>
        </row>
      </sheetData>
      <sheetData sheetId="9"/>
      <sheetData sheetId="10"/>
      <sheetData sheetId="11"/>
      <sheetData sheetId="12"/>
      <sheetData sheetId="13"/>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US Summary (2)"/>
      <sheetName val="Summary"/>
      <sheetName val="Peoples Measure"/>
      <sheetName val="Peoples Franklin"/>
      <sheetName val="Peoples PY4"/>
      <sheetName val="Peoples PY5"/>
      <sheetName val="Peoples PY6"/>
      <sheetName val="NSG Measure"/>
      <sheetName val="NSG Franklin"/>
      <sheetName val="NSG PY4"/>
      <sheetName val="NSG PY5"/>
      <sheetName val="NSG PY6"/>
      <sheetName val="General Inpu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ow r="5">
          <cell r="B5">
            <v>1.0669999999999999</v>
          </cell>
        </row>
        <row r="11">
          <cell r="B11">
            <v>5.8500000000000003E-2</v>
          </cell>
          <cell r="C11">
            <v>5.8799999999999998E-2</v>
          </cell>
        </row>
        <row r="12">
          <cell r="B12">
            <v>1.0185</v>
          </cell>
          <cell r="C12">
            <v>1.0026999999999999</v>
          </cell>
        </row>
        <row r="15">
          <cell r="B15">
            <v>1.2153981003515997</v>
          </cell>
          <cell r="C15">
            <v>0.9647668098683998</v>
          </cell>
        </row>
        <row r="16">
          <cell r="B16">
            <v>0.92782675026359973</v>
          </cell>
          <cell r="C16">
            <v>0.84143844631439979</v>
          </cell>
        </row>
        <row r="19">
          <cell r="B19">
            <v>4.3873098719999998E-3</v>
          </cell>
        </row>
        <row r="20">
          <cell r="B20">
            <v>9.0705351000000004E-2</v>
          </cell>
        </row>
        <row r="23">
          <cell r="B23">
            <v>5.0000000000000001E-3</v>
          </cell>
        </row>
      </sheetData>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General Inputs"/>
      <sheetName val="E-Residential Lighting"/>
    </sheetNames>
    <sheetDataSet>
      <sheetData sheetId="0">
        <row r="11">
          <cell r="B11">
            <v>0.121</v>
          </cell>
        </row>
        <row r="18">
          <cell r="C18">
            <v>2.3E-2</v>
          </cell>
        </row>
        <row r="20">
          <cell r="B20">
            <v>6.0069999999999998E-2</v>
          </cell>
        </row>
        <row r="25">
          <cell r="B25">
            <v>107.74</v>
          </cell>
        </row>
        <row r="29">
          <cell r="B29">
            <v>0</v>
          </cell>
        </row>
        <row r="32">
          <cell r="B32">
            <v>1.14E-2</v>
          </cell>
        </row>
        <row r="35">
          <cell r="B35">
            <v>8.3699999999999997E-2</v>
          </cell>
        </row>
        <row r="37">
          <cell r="B37">
            <v>8.3699999999999997E-2</v>
          </cell>
        </row>
        <row r="39">
          <cell r="B39">
            <v>8.3699999999999997E-2</v>
          </cell>
        </row>
        <row r="41">
          <cell r="B41">
            <v>2007</v>
          </cell>
        </row>
        <row r="43">
          <cell r="B43">
            <v>2009</v>
          </cell>
        </row>
      </sheetData>
      <sheetData sheetId="1"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venue Requirements"/>
      <sheetName val="Capital Structure"/>
      <sheetName val="Cost of Debt"/>
      <sheetName val="Electric"/>
      <sheetName val="Gas"/>
      <sheetName val="CWC"/>
      <sheetName val="Income Taxes"/>
      <sheetName val="Index"/>
      <sheetName val="Electric Factors"/>
      <sheetName val="Gas Factors"/>
    </sheetNames>
    <sheetDataSet>
      <sheetData sheetId="0"/>
      <sheetData sheetId="1"/>
      <sheetData sheetId="2"/>
      <sheetData sheetId="3"/>
      <sheetData sheetId="4"/>
      <sheetData sheetId="5"/>
      <sheetData sheetId="6"/>
      <sheetData sheetId="7"/>
      <sheetData sheetId="8">
        <row r="43">
          <cell r="G43">
            <v>1.358E-3</v>
          </cell>
        </row>
      </sheetData>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ecutive Summary"/>
      <sheetName val="Customer Impact"/>
      <sheetName val="MEAN"/>
      <sheetName val="Marketing"/>
      <sheetName val="Allocation Summary"/>
      <sheetName val="1"/>
      <sheetName val="2"/>
      <sheetName val="Adjusted Exp &amp; Rate Base"/>
      <sheetName val="Known Measurable"/>
      <sheetName val="Statement P"/>
      <sheetName val="Property Avg"/>
      <sheetName val="accdep"/>
      <sheetName val="Other Rate Base Reductions"/>
      <sheetName val="Debt Cost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ew Measure Life Approach"/>
      <sheetName val="BDR - 24h"/>
      <sheetName val="HER 100K - 8760h"/>
      <sheetName val="HER 75K - 8760h"/>
      <sheetName val="HER 50K - 8760h"/>
      <sheetName val="Program Savings &amp; Cost-Eff"/>
      <sheetName val="BDR forecast"/>
      <sheetName val="CSO Output"/>
      <sheetName val="Inputs and Calculations"/>
      <sheetName val="IA 8760"/>
      <sheetName val="bdr_hourly_pct_20140924"/>
      <sheetName val="Queries"/>
      <sheetName val="past performance"/>
      <sheetName val="Change Log"/>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ow r="206">
          <cell r="D206" t="str">
            <v>aepi_201207_e electric</v>
          </cell>
        </row>
        <row r="207">
          <cell r="D207" t="str">
            <v>aepo_201008_e_ami electric</v>
          </cell>
        </row>
        <row r="208">
          <cell r="D208" t="str">
            <v>aepo_201008_e_ee electric</v>
          </cell>
        </row>
        <row r="209">
          <cell r="D209" t="str">
            <v>aepo_201008_e_li electric</v>
          </cell>
        </row>
        <row r="210">
          <cell r="D210" t="str">
            <v>aepo_201111_e_ee electric</v>
          </cell>
        </row>
        <row r="211">
          <cell r="D211" t="str">
            <v>aepo_201302_e_ee electric</v>
          </cell>
        </row>
        <row r="212">
          <cell r="D212" t="str">
            <v>aps_201105_e electric</v>
          </cell>
        </row>
        <row r="213">
          <cell r="D213" t="str">
            <v>aps_201205_e electric</v>
          </cell>
        </row>
        <row r="214">
          <cell r="D214" t="str">
            <v>apu_201110_e electric</v>
          </cell>
        </row>
        <row r="215">
          <cell r="D215" t="str">
            <v>bge_201010_e electric</v>
          </cell>
        </row>
        <row r="216">
          <cell r="D216" t="str">
            <v>bgec_201212_all electric</v>
          </cell>
        </row>
        <row r="217">
          <cell r="D217" t="str">
            <v>bgec_201301_all electric</v>
          </cell>
        </row>
        <row r="218">
          <cell r="D218" t="str">
            <v>bwp_201104_e electric</v>
          </cell>
        </row>
        <row r="219">
          <cell r="D219" t="str">
            <v>cec_200907_e electric</v>
          </cell>
        </row>
        <row r="220">
          <cell r="D220" t="str">
            <v>cec_201009_e electric</v>
          </cell>
        </row>
        <row r="221">
          <cell r="D221" t="str">
            <v>cec_201105_e electric</v>
          </cell>
        </row>
        <row r="222">
          <cell r="D222" t="str">
            <v>cec_201201_e electric</v>
          </cell>
        </row>
        <row r="223">
          <cell r="D223" t="str">
            <v>cec_201207_e_ami electric</v>
          </cell>
        </row>
        <row r="224">
          <cell r="D224" t="str">
            <v>cec_201207_e_ee electric</v>
          </cell>
        </row>
        <row r="225">
          <cell r="D225" t="str">
            <v>chge_201105_e electric</v>
          </cell>
        </row>
        <row r="226">
          <cell r="D226" t="str">
            <v>clp_201102_e electric</v>
          </cell>
        </row>
        <row r="227">
          <cell r="D227" t="str">
            <v>clp_201102_e_drop electric</v>
          </cell>
        </row>
        <row r="228">
          <cell r="D228" t="str">
            <v>clp_201207_e electric</v>
          </cell>
        </row>
        <row r="229">
          <cell r="D229" t="str">
            <v>clrk_201209_e electric</v>
          </cell>
        </row>
        <row r="230">
          <cell r="D230" t="str">
            <v>cms_201204_e_bc electric</v>
          </cell>
        </row>
        <row r="231">
          <cell r="D231" t="str">
            <v>cms_201204_e_musk electric</v>
          </cell>
        </row>
        <row r="232">
          <cell r="D232" t="str">
            <v>cxs_200902_e electric</v>
          </cell>
        </row>
        <row r="233">
          <cell r="D233" t="str">
            <v>cxs_200902_e electric</v>
          </cell>
        </row>
        <row r="234">
          <cell r="D234" t="str">
            <v>dir_201210_e electric</v>
          </cell>
        </row>
        <row r="235">
          <cell r="D235" t="str">
            <v>duq_201207_e electric</v>
          </cell>
        </row>
        <row r="236">
          <cell r="D236" t="str">
            <v>fcu_200911_e electric</v>
          </cell>
        </row>
        <row r="237">
          <cell r="D237" t="str">
            <v>fcu_201104_e electric</v>
          </cell>
        </row>
        <row r="238">
          <cell r="D238" t="str">
            <v>fcu_201301_e electric</v>
          </cell>
        </row>
        <row r="239">
          <cell r="D239" t="str">
            <v>femd_201210_e electric</v>
          </cell>
        </row>
        <row r="240">
          <cell r="D240" t="str">
            <v>feme_201207_e electric</v>
          </cell>
        </row>
        <row r="241">
          <cell r="D241" t="str">
            <v>fepa_201206_e electric</v>
          </cell>
        </row>
        <row r="242">
          <cell r="D242" t="str">
            <v>fepn_201207_e electric</v>
          </cell>
        </row>
        <row r="243">
          <cell r="D243" t="str">
            <v>fepp_201207_e electric</v>
          </cell>
        </row>
        <row r="244">
          <cell r="D244" t="str">
            <v>frst_201205_e electric</v>
          </cell>
        </row>
        <row r="245">
          <cell r="D245" t="str">
            <v>gpc_201211_e electric</v>
          </cell>
        </row>
        <row r="246">
          <cell r="D246" t="str">
            <v>gru_201006_e electric</v>
          </cell>
        </row>
        <row r="247">
          <cell r="D247" t="str">
            <v>gru_201107_e electric</v>
          </cell>
        </row>
        <row r="248">
          <cell r="D248" t="str">
            <v>gulf_201106_e electric</v>
          </cell>
        </row>
        <row r="249">
          <cell r="D249" t="str">
            <v>gwp_200911_e electric</v>
          </cell>
        </row>
        <row r="250">
          <cell r="D250" t="str">
            <v>gwp_201107_e electric</v>
          </cell>
        </row>
        <row r="251">
          <cell r="D251" t="str">
            <v>haw_201105_e electric</v>
          </cell>
        </row>
        <row r="252">
          <cell r="D252" t="str">
            <v>haw_201202_e electric</v>
          </cell>
        </row>
        <row r="253">
          <cell r="D253" t="str">
            <v>ipl_201203_e electric</v>
          </cell>
        </row>
        <row r="254">
          <cell r="D254" t="str">
            <v>lcp_200905_e electric</v>
          </cell>
        </row>
        <row r="255">
          <cell r="D255" t="str">
            <v>lke_201205_e_ku electric</v>
          </cell>
        </row>
        <row r="256">
          <cell r="D256" t="str">
            <v>lwp_201103_e electric</v>
          </cell>
        </row>
        <row r="257">
          <cell r="D257" t="str">
            <v>ngma_200910_e electric</v>
          </cell>
        </row>
        <row r="258">
          <cell r="D258" t="str">
            <v>ngma_201002_e electric</v>
          </cell>
        </row>
        <row r="259">
          <cell r="D259" t="str">
            <v>ngma_201012_e electric</v>
          </cell>
        </row>
        <row r="260">
          <cell r="D260" t="str">
            <v>ngma_201102_e electric</v>
          </cell>
        </row>
        <row r="261">
          <cell r="D261" t="str">
            <v>ngma_201111_e electric</v>
          </cell>
        </row>
        <row r="262">
          <cell r="D262" t="str">
            <v>ngma_201201_d electric</v>
          </cell>
        </row>
        <row r="263">
          <cell r="D263" t="str">
            <v>ngma_201201_e electric</v>
          </cell>
        </row>
        <row r="264">
          <cell r="D264" t="str">
            <v>ngma_201301_e electric</v>
          </cell>
        </row>
        <row r="265">
          <cell r="D265" t="str">
            <v>ngma_201301_e_email electric</v>
          </cell>
        </row>
        <row r="266">
          <cell r="D266" t="str">
            <v>ngny_201105_e electric</v>
          </cell>
        </row>
        <row r="267">
          <cell r="D267" t="str">
            <v>nstr_201203_e electric</v>
          </cell>
        </row>
        <row r="268">
          <cell r="D268" t="str">
            <v>nstr_201206_e electric</v>
          </cell>
        </row>
        <row r="269">
          <cell r="D269" t="str">
            <v>otp_201106_e electric</v>
          </cell>
        </row>
        <row r="270">
          <cell r="D270" t="str">
            <v>otp_201212_e electric</v>
          </cell>
        </row>
        <row r="271">
          <cell r="D271" t="str">
            <v>ouc_201108_e electric</v>
          </cell>
        </row>
        <row r="272">
          <cell r="D272" t="str">
            <v>ouc_201206_e electric</v>
          </cell>
        </row>
        <row r="273">
          <cell r="D273" t="str">
            <v>pec_201107_e electric</v>
          </cell>
        </row>
        <row r="274">
          <cell r="D274" t="str">
            <v>pec_201301_e electric</v>
          </cell>
        </row>
        <row r="275">
          <cell r="D275" t="str">
            <v>pep_201210_e electric</v>
          </cell>
        </row>
        <row r="276">
          <cell r="D276" t="str">
            <v>pge_201112_e electric</v>
          </cell>
        </row>
        <row r="277">
          <cell r="D277" t="str">
            <v>pge_201203_e electric</v>
          </cell>
        </row>
        <row r="278">
          <cell r="D278" t="str">
            <v>ppl_201004_e electric</v>
          </cell>
        </row>
        <row r="279">
          <cell r="D279" t="str">
            <v>ppl_201106_e electric</v>
          </cell>
        </row>
        <row r="280">
          <cell r="D280" t="str">
            <v>ppw_201207_e electric</v>
          </cell>
        </row>
        <row r="281">
          <cell r="D281" t="str">
            <v>pse_201103_e electric</v>
          </cell>
        </row>
        <row r="282">
          <cell r="D282" t="str">
            <v>pwp_201107_e electric</v>
          </cell>
        </row>
        <row r="283">
          <cell r="D283" t="str">
            <v>rmp_201207_e electric</v>
          </cell>
        </row>
        <row r="284">
          <cell r="D284" t="str">
            <v>rpu_201005_e electric</v>
          </cell>
        </row>
        <row r="285">
          <cell r="D285" t="str">
            <v>rpu_201105_e electric</v>
          </cell>
        </row>
        <row r="286">
          <cell r="D286" t="str">
            <v>rpu_201204_e electric</v>
          </cell>
        </row>
        <row r="287">
          <cell r="D287" t="str">
            <v>sce_201212_e electric</v>
          </cell>
        </row>
        <row r="288">
          <cell r="D288" t="str">
            <v>scl_200910_e electric</v>
          </cell>
        </row>
        <row r="289">
          <cell r="D289" t="str">
            <v>scl_201106_e electric</v>
          </cell>
        </row>
        <row r="290">
          <cell r="D290" t="str">
            <v>smcc_201301_e electric</v>
          </cell>
        </row>
        <row r="291">
          <cell r="D291" t="str">
            <v>smud_200804_e electric</v>
          </cell>
        </row>
        <row r="292">
          <cell r="D292" t="str">
            <v>smud_201010_e_email electric</v>
          </cell>
        </row>
        <row r="293">
          <cell r="D293" t="str">
            <v>smud_201010_e_print electric</v>
          </cell>
        </row>
        <row r="294">
          <cell r="D294" t="str">
            <v>smud_201106_e electric</v>
          </cell>
        </row>
        <row r="295">
          <cell r="D295" t="str">
            <v>smud_201111_e electric</v>
          </cell>
        </row>
        <row r="296">
          <cell r="D296" t="str">
            <v>spuc_201107_e electric</v>
          </cell>
        </row>
        <row r="297">
          <cell r="D297" t="str">
            <v>tep_201110_e electric</v>
          </cell>
        </row>
        <row r="298">
          <cell r="D298" t="str">
            <v>tru_201209_e electric</v>
          </cell>
        </row>
        <row r="299">
          <cell r="D299" t="str">
            <v>ues_201301_e electric</v>
          </cell>
        </row>
        <row r="300">
          <cell r="D300" t="str">
            <v>uic_201102_e electric</v>
          </cell>
        </row>
        <row r="301">
          <cell r="D301" t="str">
            <v>vec_201201_e electric</v>
          </cell>
        </row>
        <row r="302">
          <cell r="D302" t="str">
            <v>vec_201302_all electric</v>
          </cell>
        </row>
        <row r="303">
          <cell r="D303" t="str">
            <v>wrve_201102_e electric</v>
          </cell>
        </row>
        <row r="304">
          <cell r="D304" t="str">
            <v>xenm_201203_e electric</v>
          </cell>
        </row>
        <row r="305">
          <cell r="D305" t="str">
            <v>aepi elig hh electric</v>
          </cell>
        </row>
        <row r="306">
          <cell r="D306" t="str">
            <v>aepo elig hh electric</v>
          </cell>
        </row>
        <row r="307">
          <cell r="D307" t="str">
            <v>aic elig hh electric</v>
          </cell>
        </row>
        <row r="308">
          <cell r="D308" t="str">
            <v>amp elig hh electric</v>
          </cell>
        </row>
        <row r="309">
          <cell r="D309" t="str">
            <v>aps elig hh electric</v>
          </cell>
        </row>
        <row r="310">
          <cell r="D310" t="str">
            <v>apu elig hh electric</v>
          </cell>
        </row>
        <row r="311">
          <cell r="D311" t="str">
            <v>aus elig hh electric</v>
          </cell>
        </row>
        <row r="312">
          <cell r="D312" t="str">
            <v>ava elig hh electric</v>
          </cell>
        </row>
        <row r="313">
          <cell r="D313" t="str">
            <v>bgec elig hh electric</v>
          </cell>
        </row>
        <row r="314">
          <cell r="D314" t="str">
            <v>bwp elig hh electric</v>
          </cell>
        </row>
        <row r="315">
          <cell r="D315" t="str">
            <v>cea elig hh electric</v>
          </cell>
        </row>
        <row r="316">
          <cell r="D316" t="str">
            <v>cec elig hh electric</v>
          </cell>
        </row>
        <row r="317">
          <cell r="D317" t="str">
            <v>chge elig hh electric</v>
          </cell>
        </row>
        <row r="318">
          <cell r="D318" t="str">
            <v>clp elig hh electric</v>
          </cell>
        </row>
        <row r="319">
          <cell r="D319" t="str">
            <v>clrk elig hh electric</v>
          </cell>
        </row>
        <row r="320">
          <cell r="D320" t="str">
            <v>cms elig hh electric</v>
          </cell>
        </row>
        <row r="321">
          <cell r="D321" t="str">
            <v>cpau elig hh electric</v>
          </cell>
        </row>
        <row r="322">
          <cell r="D322" t="str">
            <v>cwlz elig hh electric</v>
          </cell>
        </row>
        <row r="323">
          <cell r="D323" t="str">
            <v>cxs elig hh electric</v>
          </cell>
        </row>
        <row r="324">
          <cell r="D324" t="str">
            <v>dpl elig hh electric</v>
          </cell>
        </row>
        <row r="325">
          <cell r="D325" t="str">
            <v>dte elig hh electric</v>
          </cell>
        </row>
        <row r="326">
          <cell r="D326" t="str">
            <v>duq elig hh electric</v>
          </cell>
        </row>
        <row r="327">
          <cell r="D327" t="str">
            <v>edf elig hh electric</v>
          </cell>
        </row>
        <row r="328">
          <cell r="D328" t="str">
            <v>eon elig hh electric</v>
          </cell>
        </row>
        <row r="329">
          <cell r="D329" t="str">
            <v>eto elig hh electric</v>
          </cell>
        </row>
        <row r="330">
          <cell r="D330" t="str">
            <v>etop elig hh electric</v>
          </cell>
        </row>
        <row r="331">
          <cell r="D331" t="str">
            <v>fcu elig hh electric</v>
          </cell>
        </row>
        <row r="332">
          <cell r="D332" t="str">
            <v>feil elig hh electric</v>
          </cell>
        </row>
        <row r="333">
          <cell r="D333" t="str">
            <v>femd elig hh electric</v>
          </cell>
        </row>
        <row r="334">
          <cell r="D334" t="str">
            <v>feme elig hh electric</v>
          </cell>
        </row>
        <row r="335">
          <cell r="D335" t="str">
            <v>feoe elig hh electric</v>
          </cell>
        </row>
        <row r="336">
          <cell r="D336" t="str">
            <v>fepa elig hh electric</v>
          </cell>
        </row>
        <row r="337">
          <cell r="D337" t="str">
            <v>fepn elig hh electric</v>
          </cell>
        </row>
        <row r="338">
          <cell r="D338" t="str">
            <v>fepp elig hh electric</v>
          </cell>
        </row>
        <row r="339">
          <cell r="D339" t="str">
            <v>fete elig hh electric</v>
          </cell>
        </row>
        <row r="340">
          <cell r="D340" t="str">
            <v>frst elig hh electric</v>
          </cell>
        </row>
        <row r="341">
          <cell r="D341" t="str">
            <v>gpc elig hh electric</v>
          </cell>
        </row>
        <row r="342">
          <cell r="D342" t="str">
            <v>gulf elig hh electric</v>
          </cell>
        </row>
        <row r="343">
          <cell r="D343" t="str">
            <v>gwp elig hh electric</v>
          </cell>
        </row>
        <row r="344">
          <cell r="D344" t="str">
            <v>haw elig hh electric</v>
          </cell>
        </row>
        <row r="345">
          <cell r="D345" t="str">
            <v>ipl elig hh electric</v>
          </cell>
        </row>
        <row r="346">
          <cell r="D346" t="str">
            <v>kcpl elig hh electric</v>
          </cell>
        </row>
        <row r="347">
          <cell r="D347" t="str">
            <v>lcp elig hh electric</v>
          </cell>
        </row>
        <row r="348">
          <cell r="D348" t="str">
            <v>lke elig hh electric</v>
          </cell>
        </row>
        <row r="349">
          <cell r="D349" t="str">
            <v>lwp elig hh electric</v>
          </cell>
        </row>
        <row r="350">
          <cell r="D350" t="str">
            <v>mec elig hh electric</v>
          </cell>
        </row>
        <row r="351">
          <cell r="D351" t="str">
            <v>meen elig hh electric</v>
          </cell>
        </row>
        <row r="352">
          <cell r="D352" t="str">
            <v>ngma elig hh electric</v>
          </cell>
        </row>
        <row r="353">
          <cell r="D353" t="str">
            <v>ngny elig hh electric</v>
          </cell>
        </row>
        <row r="354">
          <cell r="D354" t="str">
            <v>ngri elig hh electric</v>
          </cell>
        </row>
        <row r="355">
          <cell r="D355" t="str">
            <v>nie elig hh electric</v>
          </cell>
        </row>
        <row r="356">
          <cell r="D356" t="str">
            <v>nstr elig hh electric</v>
          </cell>
        </row>
        <row r="357">
          <cell r="D357" t="str">
            <v>opu elig hh electric</v>
          </cell>
        </row>
        <row r="358">
          <cell r="D358" t="str">
            <v>otp elig hh electric</v>
          </cell>
        </row>
        <row r="359">
          <cell r="D359" t="str">
            <v>ouc elig hh electric</v>
          </cell>
        </row>
        <row r="360">
          <cell r="D360" t="str">
            <v>pec elig hh electric</v>
          </cell>
        </row>
        <row r="361">
          <cell r="D361" t="str">
            <v>peco elig hh electric</v>
          </cell>
        </row>
        <row r="362">
          <cell r="D362" t="str">
            <v>pep elig hh electric</v>
          </cell>
        </row>
        <row r="363">
          <cell r="D363" t="str">
            <v>pge elig hh electric</v>
          </cell>
        </row>
        <row r="364">
          <cell r="D364" t="str">
            <v>ppl elig hh electric</v>
          </cell>
        </row>
        <row r="365">
          <cell r="D365" t="str">
            <v>ppw elig hh electric</v>
          </cell>
        </row>
        <row r="366">
          <cell r="D366" t="str">
            <v>pwp elig hh electric</v>
          </cell>
        </row>
        <row r="367">
          <cell r="D367" t="str">
            <v>rmp elig hh electric</v>
          </cell>
        </row>
        <row r="368">
          <cell r="D368" t="str">
            <v>rpu elig hh electric</v>
          </cell>
        </row>
        <row r="369">
          <cell r="D369" t="str">
            <v>sce elig hh electric</v>
          </cell>
        </row>
        <row r="370">
          <cell r="D370" t="str">
            <v>scl elig hh electric</v>
          </cell>
        </row>
        <row r="371">
          <cell r="D371" t="str">
            <v>sdge elig hh electric</v>
          </cell>
        </row>
        <row r="372">
          <cell r="D372" t="str">
            <v>smcc elig hh electric</v>
          </cell>
        </row>
        <row r="373">
          <cell r="D373" t="str">
            <v>spuc elig hh electric</v>
          </cell>
        </row>
        <row r="374">
          <cell r="D374" t="str">
            <v>tep elig hh electric</v>
          </cell>
        </row>
        <row r="375">
          <cell r="D375" t="str">
            <v>tru elig hh electric</v>
          </cell>
        </row>
        <row r="376">
          <cell r="D376" t="str">
            <v>ues elig hh electric</v>
          </cell>
        </row>
        <row r="377">
          <cell r="D377" t="str">
            <v>uic elig hh electric</v>
          </cell>
        </row>
        <row r="378">
          <cell r="D378" t="str">
            <v>vec elig hh electric</v>
          </cell>
        </row>
        <row r="379">
          <cell r="D379" t="str">
            <v>xcel elig hh electric</v>
          </cell>
        </row>
        <row r="380">
          <cell r="D380" t="str">
            <v>xeco elig hh electric</v>
          </cell>
        </row>
        <row r="381">
          <cell r="D381" t="str">
            <v>xemi elig hh electric</v>
          </cell>
        </row>
        <row r="382">
          <cell r="D382" t="str">
            <v>xend elig hh electric</v>
          </cell>
        </row>
        <row r="383">
          <cell r="D383" t="str">
            <v>xenm elig hh electric</v>
          </cell>
        </row>
        <row r="384">
          <cell r="D384" t="str">
            <v>xesd elig hh electric</v>
          </cell>
        </row>
        <row r="385">
          <cell r="D385" t="str">
            <v>xetx elig hh electric</v>
          </cell>
        </row>
        <row r="386">
          <cell r="D386" t="str">
            <v>xewi elig hh electric</v>
          </cell>
        </row>
        <row r="391">
          <cell r="D391" t="str">
            <v>aic_201008_d electric dual fuel</v>
          </cell>
        </row>
        <row r="392">
          <cell r="D392" t="str">
            <v>aic_201106_d electric dual fuel</v>
          </cell>
        </row>
        <row r="393">
          <cell r="D393" t="str">
            <v>aic_201112_d electric dual fuel</v>
          </cell>
        </row>
        <row r="394">
          <cell r="D394" t="str">
            <v>aus_200903_d electric dual fuel</v>
          </cell>
        </row>
        <row r="395">
          <cell r="D395" t="str">
            <v>aus_201007_d electric dual fuel</v>
          </cell>
        </row>
        <row r="396">
          <cell r="D396" t="str">
            <v>aus_201211_d electric dual fuel</v>
          </cell>
        </row>
        <row r="397">
          <cell r="D397" t="str">
            <v>chge_201105_d electric dual fuel</v>
          </cell>
        </row>
        <row r="398">
          <cell r="D398" t="str">
            <v>cms_201105_d electric dual fuel</v>
          </cell>
        </row>
        <row r="399">
          <cell r="D399" t="str">
            <v>cms_201203_d electric dual fuel</v>
          </cell>
        </row>
        <row r="400">
          <cell r="D400" t="str">
            <v>dte_201107_d electric dual fuel</v>
          </cell>
        </row>
        <row r="401">
          <cell r="D401" t="str">
            <v>eto_201102_d electric dual fuel</v>
          </cell>
        </row>
        <row r="402">
          <cell r="D402" t="str">
            <v>frst_201205_d_print electric dual fuel</v>
          </cell>
        </row>
        <row r="403">
          <cell r="D403" t="str">
            <v>frst_201207_d_email electric dual fuel</v>
          </cell>
        </row>
        <row r="404">
          <cell r="D404" t="str">
            <v>gru_201006_d electric dual fuel</v>
          </cell>
        </row>
        <row r="405">
          <cell r="D405" t="str">
            <v>mec_201111_d electric dual fuel</v>
          </cell>
        </row>
        <row r="406">
          <cell r="D406" t="str">
            <v>ngma_201201_d electric dual fuel</v>
          </cell>
        </row>
        <row r="407">
          <cell r="D407" t="str">
            <v>ngny_201105_d electric dual fuel</v>
          </cell>
        </row>
        <row r="408">
          <cell r="D408" t="str">
            <v>nie_201103_d electric dual fuel</v>
          </cell>
        </row>
        <row r="409">
          <cell r="D409" t="str">
            <v>nie_201205_d electric dual fuel</v>
          </cell>
        </row>
        <row r="410">
          <cell r="D410" t="str">
            <v>opu_200903_d electric dual fuel</v>
          </cell>
        </row>
        <row r="411">
          <cell r="D411" t="str">
            <v>opu_201007_d electric dual fuel</v>
          </cell>
        </row>
        <row r="412">
          <cell r="D412" t="str">
            <v>opu_201210_d electric dual fuel</v>
          </cell>
        </row>
        <row r="413">
          <cell r="D413" t="str">
            <v>pge_201108_d electric dual fuel</v>
          </cell>
        </row>
        <row r="414">
          <cell r="D414" t="str">
            <v>pge_201112_d electric dual fuel</v>
          </cell>
        </row>
        <row r="415">
          <cell r="D415" t="str">
            <v>pge_201203_d electric dual fuel</v>
          </cell>
        </row>
        <row r="416">
          <cell r="D416" t="str">
            <v>pge_201302_d_area7 electric dual fuel</v>
          </cell>
        </row>
        <row r="417">
          <cell r="D417" t="str">
            <v>pge_201302_d_notarea7 electric dual fuel</v>
          </cell>
        </row>
        <row r="418">
          <cell r="D418" t="str">
            <v>pse_200810_d electric dual fuel</v>
          </cell>
        </row>
        <row r="419">
          <cell r="D419" t="str">
            <v>sdge_201107_d electric dual fuel</v>
          </cell>
        </row>
        <row r="420">
          <cell r="D420" t="str">
            <v>vec_201201_d electric dual fuel</v>
          </cell>
        </row>
        <row r="421">
          <cell r="D421" t="str">
            <v>xcel_200912_d_print electric dual fuel</v>
          </cell>
        </row>
        <row r="422">
          <cell r="D422" t="str">
            <v>xcel_201203_d_email electric dual fuel</v>
          </cell>
        </row>
        <row r="423">
          <cell r="D423" t="str">
            <v>xcel_201301_d electric dual fuel</v>
          </cell>
        </row>
        <row r="424">
          <cell r="D424" t="str">
            <v>xeco_201106_d_email electric dual fuel</v>
          </cell>
        </row>
        <row r="425">
          <cell r="D425" t="str">
            <v>xeco_201301_d electric dual fuel</v>
          </cell>
        </row>
        <row r="426">
          <cell r="D426" t="str">
            <v>aic elig hh electric dual fuel</v>
          </cell>
        </row>
        <row r="427">
          <cell r="D427" t="str">
            <v>aus elig hh electric dual fuel</v>
          </cell>
        </row>
        <row r="428">
          <cell r="D428" t="str">
            <v>ava elig hh electric dual fuel</v>
          </cell>
        </row>
        <row r="429">
          <cell r="D429" t="str">
            <v>bgec elig hh electric dual fuel</v>
          </cell>
        </row>
        <row r="430">
          <cell r="D430" t="str">
            <v>chge elig hh electric dual fuel</v>
          </cell>
        </row>
        <row r="431">
          <cell r="D431" t="str">
            <v>cms elig hh electric dual fuel</v>
          </cell>
        </row>
        <row r="432">
          <cell r="D432" t="str">
            <v>cpau elig hh electric dual fuel</v>
          </cell>
        </row>
        <row r="433">
          <cell r="D433" t="str">
            <v>dte elig hh electric dual fuel</v>
          </cell>
        </row>
        <row r="434">
          <cell r="D434" t="str">
            <v>eon elig hh electric dual fuel</v>
          </cell>
        </row>
        <row r="435">
          <cell r="D435" t="str">
            <v>eto elig hh electric dual fuel</v>
          </cell>
        </row>
        <row r="436">
          <cell r="D436" t="str">
            <v>frst elig hh electric dual fuel</v>
          </cell>
        </row>
        <row r="437">
          <cell r="D437" t="str">
            <v>lke elig hh electric dual fuel</v>
          </cell>
        </row>
        <row r="438">
          <cell r="D438" t="str">
            <v>mec elig hh electric dual fuel</v>
          </cell>
        </row>
        <row r="439">
          <cell r="D439" t="str">
            <v>meen elig hh electric dual fuel</v>
          </cell>
        </row>
        <row r="440">
          <cell r="D440" t="str">
            <v>ngma elig hh electric dual fuel</v>
          </cell>
        </row>
        <row r="441">
          <cell r="D441" t="str">
            <v>ngny elig hh electric dual fuel</v>
          </cell>
        </row>
        <row r="442">
          <cell r="D442" t="str">
            <v>ngri elig hh electric dual fuel</v>
          </cell>
        </row>
        <row r="443">
          <cell r="D443" t="str">
            <v>nie elig hh electric dual fuel</v>
          </cell>
        </row>
        <row r="444">
          <cell r="D444" t="str">
            <v>nstr elig hh electric dual fuel</v>
          </cell>
        </row>
        <row r="445">
          <cell r="D445" t="str">
            <v>opu elig hh electric dual fuel</v>
          </cell>
        </row>
        <row r="446">
          <cell r="D446" t="str">
            <v>peco elig hh electric dual fuel</v>
          </cell>
        </row>
        <row r="447">
          <cell r="D447" t="str">
            <v>pge elig hh electric dual fuel</v>
          </cell>
        </row>
        <row r="448">
          <cell r="D448" t="str">
            <v>sdge elig hh electric dual fuel</v>
          </cell>
        </row>
        <row r="449">
          <cell r="D449" t="str">
            <v>ues elig hh electric dual fuel</v>
          </cell>
        </row>
        <row r="450">
          <cell r="D450" t="str">
            <v>vec elig hh electric dual fuel</v>
          </cell>
        </row>
        <row r="451">
          <cell r="D451" t="str">
            <v>xcel elig hh electric dual fuel</v>
          </cell>
        </row>
        <row r="452">
          <cell r="D452" t="str">
            <v>xeco elig hh electric dual fuel</v>
          </cell>
        </row>
        <row r="453">
          <cell r="D453" t="str">
            <v>xemi elig hh electric dual fuel</v>
          </cell>
        </row>
        <row r="454">
          <cell r="D454" t="str">
            <v>xend elig hh electric dual fuel</v>
          </cell>
        </row>
        <row r="455">
          <cell r="D455" t="str">
            <v>xewi elig hh electric dual fuel</v>
          </cell>
        </row>
        <row r="460">
          <cell r="D460" t="str">
            <v>aic_201112_g gas</v>
          </cell>
        </row>
        <row r="461">
          <cell r="D461" t="str">
            <v>cms_201203_g gas</v>
          </cell>
        </row>
        <row r="462">
          <cell r="D462" t="str">
            <v>cnp_201002_g gas</v>
          </cell>
        </row>
        <row r="463">
          <cell r="D463" t="str">
            <v>cnp_201101_g gas</v>
          </cell>
        </row>
        <row r="464">
          <cell r="D464" t="str">
            <v>cnp_201110_g gas</v>
          </cell>
        </row>
        <row r="465">
          <cell r="D465" t="str">
            <v>cnp_201301_g gas</v>
          </cell>
        </row>
        <row r="466">
          <cell r="D466" t="str">
            <v>cnpa_201110_g gas</v>
          </cell>
        </row>
        <row r="467">
          <cell r="D467" t="str">
            <v>cnpa_201211_g gas</v>
          </cell>
        </row>
        <row r="468">
          <cell r="D468" t="str">
            <v>cnpo_201110_g gas</v>
          </cell>
        </row>
        <row r="469">
          <cell r="D469" t="str">
            <v>merc_201011_g gas</v>
          </cell>
        </row>
        <row r="470">
          <cell r="D470" t="str">
            <v>merc_201110_g gas</v>
          </cell>
        </row>
        <row r="471">
          <cell r="D471" t="str">
            <v>merc_201210_g gas</v>
          </cell>
        </row>
        <row r="472">
          <cell r="D472" t="str">
            <v>ngma_200910_g gas</v>
          </cell>
        </row>
        <row r="473">
          <cell r="D473" t="str">
            <v>ngma_201010_g gas</v>
          </cell>
        </row>
        <row r="474">
          <cell r="D474" t="str">
            <v>ngma_201102_g gas</v>
          </cell>
        </row>
        <row r="475">
          <cell r="D475" t="str">
            <v>ngma_201111_g gas</v>
          </cell>
        </row>
        <row r="476">
          <cell r="D476" t="str">
            <v>ngma_201201_g gas</v>
          </cell>
        </row>
        <row r="477">
          <cell r="D477" t="str">
            <v>ngma_201301_g gas</v>
          </cell>
        </row>
        <row r="478">
          <cell r="D478" t="str">
            <v>njng_201103_g gas</v>
          </cell>
        </row>
        <row r="479">
          <cell r="D479" t="str">
            <v>njng_201301_g gas</v>
          </cell>
        </row>
        <row r="480">
          <cell r="D480" t="str">
            <v>nstr_201009_g gas</v>
          </cell>
        </row>
        <row r="481">
          <cell r="D481" t="str">
            <v>nstr_201102_g gas</v>
          </cell>
        </row>
        <row r="482">
          <cell r="D482" t="str">
            <v>pge_201112_g gas</v>
          </cell>
        </row>
        <row r="483">
          <cell r="D483" t="str">
            <v>sga_201111_g gas</v>
          </cell>
        </row>
        <row r="484">
          <cell r="D484" t="str">
            <v>aic elig hh gas</v>
          </cell>
        </row>
        <row r="485">
          <cell r="D485" t="str">
            <v>aus elig hh gas</v>
          </cell>
        </row>
        <row r="486">
          <cell r="D486" t="str">
            <v>ava elig hh gas</v>
          </cell>
        </row>
        <row r="487">
          <cell r="D487" t="str">
            <v>bgec elig hh gas</v>
          </cell>
        </row>
        <row r="488">
          <cell r="D488" t="str">
            <v>chge elig hh gas</v>
          </cell>
        </row>
        <row r="489">
          <cell r="D489" t="str">
            <v>cms elig hh gas</v>
          </cell>
        </row>
        <row r="490">
          <cell r="D490" t="str">
            <v>cnp elig hh gas</v>
          </cell>
        </row>
        <row r="491">
          <cell r="D491" t="str">
            <v>cnpa elig hh gas</v>
          </cell>
        </row>
        <row r="492">
          <cell r="D492" t="str">
            <v>cnpo elig hh gas</v>
          </cell>
        </row>
        <row r="493">
          <cell r="D493" t="str">
            <v>coh elig hh gas</v>
          </cell>
        </row>
        <row r="494">
          <cell r="D494" t="str">
            <v>cpau elig hh gas</v>
          </cell>
        </row>
        <row r="495">
          <cell r="D495" t="str">
            <v>dte elig hh gas</v>
          </cell>
        </row>
        <row r="496">
          <cell r="D496" t="str">
            <v>eon elig hh gas</v>
          </cell>
        </row>
        <row r="497">
          <cell r="D497" t="str">
            <v>eto elig hh gas</v>
          </cell>
        </row>
        <row r="498">
          <cell r="D498" t="str">
            <v>frst elig hh gas</v>
          </cell>
        </row>
        <row r="499">
          <cell r="D499" t="str">
            <v>lke elig hh gas</v>
          </cell>
        </row>
        <row r="500">
          <cell r="D500" t="str">
            <v>mec elig hh gas</v>
          </cell>
        </row>
        <row r="501">
          <cell r="D501" t="str">
            <v>meen elig hh gas</v>
          </cell>
        </row>
        <row r="502">
          <cell r="D502" t="str">
            <v>merc elig hh gas</v>
          </cell>
        </row>
        <row r="503">
          <cell r="D503" t="str">
            <v>ngma elig hh gas</v>
          </cell>
        </row>
        <row r="504">
          <cell r="D504" t="str">
            <v>ngny elig hh gas</v>
          </cell>
        </row>
        <row r="505">
          <cell r="D505" t="str">
            <v>ngri elig hh gas</v>
          </cell>
        </row>
        <row r="506">
          <cell r="D506" t="str">
            <v>nic elig hh gas</v>
          </cell>
        </row>
        <row r="507">
          <cell r="D507" t="str">
            <v>nie elig hh gas</v>
          </cell>
        </row>
        <row r="508">
          <cell r="D508" t="str">
            <v>njng elig hh gas</v>
          </cell>
        </row>
        <row r="509">
          <cell r="D509" t="str">
            <v>nsg elig hh gas</v>
          </cell>
        </row>
        <row r="510">
          <cell r="D510" t="str">
            <v>nstr elig hh gas</v>
          </cell>
        </row>
        <row r="511">
          <cell r="D511" t="str">
            <v>opu elig hh gas</v>
          </cell>
        </row>
        <row r="512">
          <cell r="D512" t="str">
            <v>peco elig hh gas</v>
          </cell>
        </row>
        <row r="513">
          <cell r="D513" t="str">
            <v>pge elig hh gas</v>
          </cell>
        </row>
        <row r="514">
          <cell r="D514" t="str">
            <v>pgl elig hh gas</v>
          </cell>
        </row>
        <row r="515">
          <cell r="D515" t="str">
            <v>pse elig hh gas</v>
          </cell>
        </row>
        <row r="516">
          <cell r="D516" t="str">
            <v>scg elig hh gas</v>
          </cell>
        </row>
        <row r="517">
          <cell r="D517" t="str">
            <v>sdge elig hh gas</v>
          </cell>
        </row>
        <row r="518">
          <cell r="D518" t="str">
            <v>sga elig hh gas</v>
          </cell>
        </row>
        <row r="519">
          <cell r="D519" t="str">
            <v>ues elig hh gas</v>
          </cell>
        </row>
        <row r="520">
          <cell r="D520" t="str">
            <v>vec elig hh gas</v>
          </cell>
        </row>
        <row r="521">
          <cell r="D521" t="str">
            <v>xcel elig hh gas</v>
          </cell>
        </row>
        <row r="522">
          <cell r="D522" t="str">
            <v>xeco elig hh gas</v>
          </cell>
        </row>
        <row r="523">
          <cell r="D523" t="str">
            <v>xemi elig hh gas</v>
          </cell>
        </row>
        <row r="524">
          <cell r="D524" t="str">
            <v>xend elig hh gas</v>
          </cell>
        </row>
        <row r="525">
          <cell r="D525" t="str">
            <v>xewi elig hh gas</v>
          </cell>
        </row>
        <row r="530">
          <cell r="D530" t="str">
            <v>aic_201008_d gas dual fuel</v>
          </cell>
        </row>
        <row r="531">
          <cell r="D531" t="str">
            <v>aic_201106_d gas dual fuel</v>
          </cell>
        </row>
        <row r="532">
          <cell r="D532" t="str">
            <v>aic_201112_d gas dual fuel</v>
          </cell>
        </row>
        <row r="533">
          <cell r="D533" t="str">
            <v>aus_200903_d gas dual fuel</v>
          </cell>
        </row>
        <row r="534">
          <cell r="D534" t="str">
            <v>aus_201007_d gas dual fuel</v>
          </cell>
        </row>
        <row r="535">
          <cell r="D535" t="str">
            <v>aus_201211_d gas dual fuel</v>
          </cell>
        </row>
        <row r="536">
          <cell r="D536" t="str">
            <v>bgec_201212_all gas dual fuel</v>
          </cell>
        </row>
        <row r="537">
          <cell r="D537" t="str">
            <v>bgec_201301_all gas dual fuel</v>
          </cell>
        </row>
        <row r="538">
          <cell r="D538" t="str">
            <v>chge_201105_d gas dual fuel</v>
          </cell>
        </row>
        <row r="539">
          <cell r="D539" t="str">
            <v>cms_201105_d gas dual fuel</v>
          </cell>
        </row>
        <row r="540">
          <cell r="D540" t="str">
            <v>cms_201203_d gas dual fuel</v>
          </cell>
        </row>
        <row r="541">
          <cell r="D541" t="str">
            <v>dte_201107_d gas dual fuel</v>
          </cell>
        </row>
        <row r="542">
          <cell r="D542" t="str">
            <v>eto_201102_d gas dual fuel</v>
          </cell>
        </row>
        <row r="543">
          <cell r="D543" t="str">
            <v>frst_201205_d_ami gas dual fuel</v>
          </cell>
        </row>
        <row r="544">
          <cell r="D544" t="str">
            <v>frst_201205_d_print gas dual fuel</v>
          </cell>
        </row>
        <row r="545">
          <cell r="D545" t="str">
            <v>frst_201207_d_email gas dual fuel</v>
          </cell>
        </row>
        <row r="546">
          <cell r="D546" t="str">
            <v>gru_201006_d gas dual fuel</v>
          </cell>
        </row>
        <row r="547">
          <cell r="D547" t="str">
            <v>lke_201205_d_lge gas dual fuel</v>
          </cell>
        </row>
        <row r="548">
          <cell r="D548" t="str">
            <v>mec_201111_d gas dual fuel</v>
          </cell>
        </row>
        <row r="549">
          <cell r="D549" t="str">
            <v>ngma_201201_d gas dual fuel</v>
          </cell>
        </row>
        <row r="550">
          <cell r="D550" t="str">
            <v>ngny_201105_d gas dual fuel</v>
          </cell>
        </row>
        <row r="551">
          <cell r="D551" t="str">
            <v>nie_201103_d gas dual fuel</v>
          </cell>
        </row>
        <row r="552">
          <cell r="D552" t="str">
            <v>nie_201205_d gas dual fuel</v>
          </cell>
        </row>
        <row r="553">
          <cell r="D553" t="str">
            <v>opu_200903_d gas dual fuel</v>
          </cell>
        </row>
        <row r="554">
          <cell r="D554" t="str">
            <v>opu_201007_d gas dual fuel</v>
          </cell>
        </row>
        <row r="555">
          <cell r="D555" t="str">
            <v>opu_201210_d gas dual fuel</v>
          </cell>
        </row>
        <row r="556">
          <cell r="D556" t="str">
            <v>pge_201108_d gas dual fuel</v>
          </cell>
        </row>
        <row r="557">
          <cell r="D557" t="str">
            <v>pge_201112_d gas dual fuel</v>
          </cell>
        </row>
        <row r="558">
          <cell r="D558" t="str">
            <v>pge_201203_d gas dual fuel</v>
          </cell>
        </row>
        <row r="559">
          <cell r="D559" t="str">
            <v>pge_201302_d_area7 gas dual fuel</v>
          </cell>
        </row>
        <row r="560">
          <cell r="D560" t="str">
            <v>pge_201302_d_notarea7 gas dual fuel</v>
          </cell>
        </row>
        <row r="561">
          <cell r="D561" t="str">
            <v>pse_200810_d gas dual fuel</v>
          </cell>
        </row>
        <row r="562">
          <cell r="D562" t="str">
            <v>sdge_201107_d gas dual fuel</v>
          </cell>
        </row>
        <row r="563">
          <cell r="D563" t="str">
            <v>vec_201201_d gas dual fuel</v>
          </cell>
        </row>
        <row r="564">
          <cell r="D564" t="str">
            <v>vec_201302_all gas dual fuel</v>
          </cell>
        </row>
        <row r="565">
          <cell r="D565" t="str">
            <v>xcel_200912_d_print gas dual fuel</v>
          </cell>
        </row>
        <row r="566">
          <cell r="D566" t="str">
            <v>xcel_201111_d gas dual fuel</v>
          </cell>
        </row>
        <row r="567">
          <cell r="D567" t="str">
            <v>xcel_201203_d_email gas dual fuel</v>
          </cell>
        </row>
        <row r="568">
          <cell r="D568" t="str">
            <v>xcel_201301_d gas dual fuel</v>
          </cell>
        </row>
        <row r="569">
          <cell r="D569" t="str">
            <v>xeco_201106_d_email gas dual fuel</v>
          </cell>
        </row>
        <row r="570">
          <cell r="D570" t="str">
            <v>xeco_201106_d_print gas dual fuel</v>
          </cell>
        </row>
        <row r="571">
          <cell r="D571" t="str">
            <v>xeco_201301_d gas dual fuel</v>
          </cell>
        </row>
        <row r="572">
          <cell r="D572" t="str">
            <v>aic elig hh gas dual fuel</v>
          </cell>
        </row>
        <row r="573">
          <cell r="D573" t="str">
            <v>aus elig hh gas dual fuel</v>
          </cell>
        </row>
        <row r="574">
          <cell r="D574" t="str">
            <v>ava elig hh gas dual fuel</v>
          </cell>
        </row>
        <row r="575">
          <cell r="D575" t="str">
            <v>bgec elig hh gas dual fuel</v>
          </cell>
        </row>
        <row r="576">
          <cell r="D576" t="str">
            <v>chge elig hh gas dual fuel</v>
          </cell>
        </row>
        <row r="577">
          <cell r="D577" t="str">
            <v>cms elig hh gas dual fuel</v>
          </cell>
        </row>
        <row r="578">
          <cell r="D578" t="str">
            <v>cpau elig hh gas dual fuel</v>
          </cell>
        </row>
        <row r="579">
          <cell r="D579" t="str">
            <v>dte elig hh gas dual fuel</v>
          </cell>
        </row>
        <row r="580">
          <cell r="D580" t="str">
            <v>eon elig hh gas dual fuel</v>
          </cell>
        </row>
        <row r="581">
          <cell r="D581" t="str">
            <v>eto elig hh gas dual fuel</v>
          </cell>
        </row>
        <row r="582">
          <cell r="D582" t="str">
            <v>frst elig hh gas dual fuel</v>
          </cell>
        </row>
        <row r="583">
          <cell r="D583" t="str">
            <v>lke elig hh gas dual fuel</v>
          </cell>
        </row>
        <row r="584">
          <cell r="D584" t="str">
            <v>mec elig hh gas dual fuel</v>
          </cell>
        </row>
        <row r="585">
          <cell r="D585" t="str">
            <v>meen elig hh gas dual fuel</v>
          </cell>
        </row>
        <row r="586">
          <cell r="D586" t="str">
            <v>ngma elig hh gas dual fuel</v>
          </cell>
        </row>
        <row r="587">
          <cell r="D587" t="str">
            <v>ngny elig hh gas dual fuel</v>
          </cell>
        </row>
        <row r="588">
          <cell r="D588" t="str">
            <v>ngri elig hh gas dual fuel</v>
          </cell>
        </row>
        <row r="589">
          <cell r="D589" t="str">
            <v>nie elig hh gas dual fuel</v>
          </cell>
        </row>
        <row r="590">
          <cell r="D590" t="str">
            <v>nstr elig hh gas dual fuel</v>
          </cell>
        </row>
        <row r="591">
          <cell r="D591" t="str">
            <v>opu elig hh gas dual fuel</v>
          </cell>
        </row>
        <row r="592">
          <cell r="D592" t="str">
            <v>peco elig hh gas dual fuel</v>
          </cell>
        </row>
        <row r="593">
          <cell r="D593" t="str">
            <v>pge elig hh gas dual fuel</v>
          </cell>
        </row>
        <row r="594">
          <cell r="D594" t="str">
            <v>sdge elig hh gas dual fuel</v>
          </cell>
        </row>
        <row r="595">
          <cell r="D595" t="str">
            <v>ues elig hh gas dual fuel</v>
          </cell>
        </row>
        <row r="596">
          <cell r="D596" t="str">
            <v>vec elig hh gas dual fuel</v>
          </cell>
        </row>
        <row r="597">
          <cell r="D597" t="str">
            <v>xcel elig hh gas dual fuel</v>
          </cell>
        </row>
        <row r="598">
          <cell r="D598" t="str">
            <v>xeco elig hh gas dual fuel</v>
          </cell>
        </row>
        <row r="599">
          <cell r="D599" t="str">
            <v>xemi elig hh gas dual fuel</v>
          </cell>
        </row>
        <row r="600">
          <cell r="D600" t="str">
            <v>xend elig hh gas dual fuel</v>
          </cell>
        </row>
        <row r="601">
          <cell r="D601" t="str">
            <v>xewi elig hh gas dual fuel</v>
          </cell>
        </row>
      </sheetData>
      <sheetData sheetId="9"/>
      <sheetData sheetId="10"/>
      <sheetData sheetId="11" refreshError="1"/>
      <sheetData sheetId="12" refreshError="1"/>
      <sheetData sheetId="13"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Participants &amp; Incentives"/>
      <sheetName val="Measure Inputs"/>
      <sheetName val="Algorithms"/>
      <sheetName val="NTG"/>
      <sheetName val="High Level Budgets"/>
      <sheetName val="Detailed Budgets"/>
      <sheetName val="Market Research"/>
      <sheetName val="2012-3 Evaluation"/>
      <sheetName val="General Inputs"/>
    </sheetNames>
    <sheetDataSet>
      <sheetData sheetId="0"/>
      <sheetData sheetId="1"/>
      <sheetData sheetId="2"/>
      <sheetData sheetId="3"/>
      <sheetData sheetId="4"/>
      <sheetData sheetId="5"/>
      <sheetData sheetId="6"/>
      <sheetData sheetId="7"/>
      <sheetData sheetId="8"/>
      <sheetData sheetId="9">
        <row r="4">
          <cell r="C4">
            <v>2.2409455152642213E-2</v>
          </cell>
        </row>
        <row r="6">
          <cell r="C6">
            <v>5.6606044762341989E-2</v>
          </cell>
        </row>
        <row r="7">
          <cell r="C7">
            <v>7.064821806510091E-2</v>
          </cell>
        </row>
        <row r="9">
          <cell r="C9">
            <v>0</v>
          </cell>
        </row>
      </sheetData>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ttled Gas Rates"/>
      <sheetName val="Settled Electric Rates"/>
      <sheetName val="2 Rate Design-Lights-Summary"/>
      <sheetName val="Revenue Requirements"/>
      <sheetName val="Electric"/>
    </sheetNames>
    <sheetDataSet>
      <sheetData sheetId="0"/>
      <sheetData sheetId="1"/>
      <sheetData sheetId="2"/>
      <sheetData sheetId="3">
        <row r="22">
          <cell r="E22">
            <v>-192726</v>
          </cell>
        </row>
      </sheetData>
      <sheetData sheetId="4"/>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nctional Unbundling"/>
      <sheetName val="Prod"/>
      <sheetName val="Trans"/>
      <sheetName val="Dist"/>
      <sheetName val="Cust"/>
      <sheetName val="COS"/>
      <sheetName val="WACC &amp; IT"/>
      <sheetName val="Exercise No.1"/>
      <sheetName val="Exercise No. 2"/>
      <sheetName val="Exercise No. 3"/>
      <sheetName val="Exercise No. 4"/>
      <sheetName val="Exercise No. 5"/>
      <sheetName val="Exercise No. 6"/>
      <sheetName val="Prod AFs"/>
      <sheetName val="Trans AFs"/>
      <sheetName val="Cust AFs"/>
      <sheetName val="EX3_Dist AFs"/>
    </sheetNames>
    <sheetDataSet>
      <sheetData sheetId="0"/>
      <sheetData sheetId="1"/>
      <sheetData sheetId="2"/>
      <sheetData sheetId="3"/>
      <sheetData sheetId="4"/>
      <sheetData sheetId="5"/>
      <sheetData sheetId="6">
        <row r="21">
          <cell r="I21">
            <v>3.5499999999999997E-2</v>
          </cell>
        </row>
        <row r="25">
          <cell r="I25">
            <v>8.9200000000000002E-2</v>
          </cell>
        </row>
      </sheetData>
      <sheetData sheetId="7"/>
      <sheetData sheetId="8"/>
      <sheetData sheetId="9"/>
      <sheetData sheetId="10"/>
      <sheetData sheetId="11"/>
      <sheetData sheetId="12"/>
      <sheetData sheetId="13"/>
      <sheetData sheetId="14"/>
      <sheetData sheetId="15"/>
      <sheetData sheetId="16"/>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US Summary (2)"/>
      <sheetName val="RES Summary"/>
      <sheetName val="BUS Summary"/>
      <sheetName val="RES Measures"/>
      <sheetName val="Testimony Res"/>
      <sheetName val="RES ER Measures Calcs"/>
      <sheetName val="BUS Measures"/>
      <sheetName val="General Inputs"/>
      <sheetName val="ER Measure Inputs"/>
      <sheetName val="Testimony Bu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6">
          <cell r="C6">
            <v>3468</v>
          </cell>
        </row>
        <row r="24">
          <cell r="E24">
            <v>1.0669999999999999</v>
          </cell>
        </row>
        <row r="25">
          <cell r="E25">
            <v>1.0175000000000001</v>
          </cell>
        </row>
        <row r="26">
          <cell r="E26">
            <v>10000</v>
          </cell>
        </row>
        <row r="35">
          <cell r="D35">
            <v>4.9500000000000002E-2</v>
          </cell>
        </row>
      </sheetData>
      <sheetData sheetId="8" refreshError="1"/>
      <sheetData sheetId="9"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General Inputs"/>
      <sheetName val="E-TOTAL PORTFOLIO"/>
      <sheetName val="E-TOTAL RESIDENTIAL"/>
      <sheetName val="E-Multifamily"/>
      <sheetName val="E-Limited Income"/>
      <sheetName val="E-Residential Lighting"/>
      <sheetName val="E-Residential Energy Star HVAC"/>
      <sheetName val="E-RCx Early Replace"/>
      <sheetName val="E-RCx"/>
      <sheetName val="E-Early Replace"/>
      <sheetName val="E-res5"/>
      <sheetName val="E-res6"/>
      <sheetName val="E-res7"/>
      <sheetName val="E-res9"/>
      <sheetName val="E-res10"/>
      <sheetName val="E-TOTAL COMMERCIAL INDUSTRIAL"/>
      <sheetName val="E-Small Business Direct Install"/>
      <sheetName val="E-Commercial Industrial Rebate"/>
      <sheetName val="E-Commercial Rebate"/>
      <sheetName val="E-Industrial Rebate"/>
      <sheetName val="E-comm3"/>
      <sheetName val="E-comm4"/>
      <sheetName val="E-comm5"/>
      <sheetName val="E-comm6"/>
      <sheetName val="E-comm7"/>
      <sheetName val="E-Input Matrix"/>
      <sheetName val="E-Block Bidding"/>
      <sheetName val="TRC Tables for filing"/>
      <sheetName val="G-General Inputs"/>
      <sheetName val="G-TOTAL PORTFOLIO"/>
      <sheetName val="G-TOTAL RESIDENTIAL"/>
      <sheetName val="G-Multifamily"/>
      <sheetName val="G-Limited Income"/>
      <sheetName val="G-HVAC"/>
      <sheetName val="G-res9"/>
      <sheetName val="G-res10"/>
      <sheetName val="G-TOTAL COMMERCIAL INDUSTRIAL"/>
      <sheetName val="G-Commercial Industrial Rebate"/>
      <sheetName val="G-Commercial Rebate"/>
      <sheetName val="G-Industrial Rebate"/>
      <sheetName val="G-comm3"/>
      <sheetName val="G-comm4"/>
      <sheetName val="G-comm5"/>
      <sheetName val="G-Input Matrix"/>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ow r="11">
          <cell r="B11">
            <v>1.5871470301849999</v>
          </cell>
        </row>
        <row r="12">
          <cell r="B12">
            <v>1.5871470301849999</v>
          </cell>
        </row>
        <row r="18">
          <cell r="C18">
            <v>2.3E-2</v>
          </cell>
        </row>
        <row r="20">
          <cell r="B20">
            <v>9.141</v>
          </cell>
        </row>
        <row r="25">
          <cell r="B25">
            <v>0</v>
          </cell>
        </row>
        <row r="27">
          <cell r="B27">
            <v>0</v>
          </cell>
        </row>
        <row r="29">
          <cell r="B29">
            <v>0</v>
          </cell>
        </row>
        <row r="32">
          <cell r="B32">
            <v>0.31</v>
          </cell>
        </row>
        <row r="35">
          <cell r="B35">
            <v>8.3699999999999997E-2</v>
          </cell>
        </row>
        <row r="37">
          <cell r="B37">
            <v>8.3699999999999997E-2</v>
          </cell>
        </row>
        <row r="39">
          <cell r="B39">
            <v>8.3699999999999997E-2</v>
          </cell>
        </row>
        <row r="41">
          <cell r="B41">
            <v>2007</v>
          </cell>
        </row>
        <row r="43">
          <cell r="B43">
            <v>2009</v>
          </cell>
        </row>
      </sheetData>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Inputs"/>
      <sheetName val="Key"/>
      <sheetName val="AvoidedEnergy"/>
      <sheetName val="AvoidedDemand"/>
      <sheetName val="ShapeLookup"/>
      <sheetName val="TOTAL RES"/>
      <sheetName val="Lighting"/>
      <sheetName val="ES Appliance"/>
      <sheetName val="ES Washing Machine"/>
      <sheetName val="ES Refrigerator"/>
      <sheetName val="ES Dehumidifier"/>
      <sheetName val="ES RAC"/>
      <sheetName val="Refrigerator Recycle"/>
      <sheetName val="CAC Program"/>
      <sheetName val="CAC1"/>
      <sheetName val="CAC2"/>
      <sheetName val="CAC3"/>
      <sheetName val="ASHP1"/>
      <sheetName val="ASHP2"/>
      <sheetName val="ASHP3"/>
      <sheetName val="GSHP"/>
      <sheetName val="TStat"/>
      <sheetName val="OPower"/>
      <sheetName val="ES New Homes"/>
      <sheetName val="HPwES"/>
      <sheetName val="LI Weatherization"/>
      <sheetName val="LI New Homes"/>
      <sheetName val="TOTAL C&amp;I"/>
      <sheetName val="C&amp;I Custom"/>
      <sheetName val="C&amp;I Prescriptive"/>
      <sheetName val="BOC"/>
      <sheetName val="Inter."/>
    </sheetNames>
    <sheetDataSet>
      <sheetData sheetId="0"/>
      <sheetData sheetId="1">
        <row r="3">
          <cell r="D3" t="str">
            <v>Grocery</v>
          </cell>
        </row>
      </sheetData>
      <sheetData sheetId="2">
        <row r="65">
          <cell r="A65" t="str">
            <v>High</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lts Summary.KW"/>
      <sheetName val="Results Summary.KWH"/>
      <sheetName val="Utility Inputs"/>
      <sheetName val="Program Inputs &amp; Results"/>
      <sheetName val="Avoided Cost Data"/>
      <sheetName val="Load Shapes"/>
    </sheetNames>
    <sheetDataSet>
      <sheetData sheetId="0" refreshError="1"/>
      <sheetData sheetId="1" refreshError="1"/>
      <sheetData sheetId="2" refreshError="1"/>
      <sheetData sheetId="3" refreshError="1"/>
      <sheetData sheetId="4" refreshError="1"/>
      <sheetData sheetId="5" refreshError="1">
        <row r="2">
          <cell r="A2" t="str">
            <v>Res Clothes W</v>
          </cell>
        </row>
        <row r="3">
          <cell r="A3" t="str">
            <v>Res cool</v>
          </cell>
        </row>
        <row r="4">
          <cell r="A4" t="str">
            <v>Res Dwash</v>
          </cell>
        </row>
        <row r="5">
          <cell r="A5" t="str">
            <v>Res Furn Fan</v>
          </cell>
        </row>
        <row r="6">
          <cell r="A6" t="str">
            <v>Res heat</v>
          </cell>
        </row>
        <row r="7">
          <cell r="A7" t="str">
            <v>Res heat pump</v>
          </cell>
        </row>
        <row r="8">
          <cell r="A8" t="str">
            <v>Res htwr</v>
          </cell>
        </row>
        <row r="9">
          <cell r="A9" t="str">
            <v>Res lite</v>
          </cell>
        </row>
        <row r="10">
          <cell r="A10" t="str">
            <v>Res NC heat-cool-dhw pkg</v>
          </cell>
        </row>
        <row r="11">
          <cell r="A11" t="str">
            <v>Res NC heat-NOcool-dhw pkg</v>
          </cell>
        </row>
        <row r="12">
          <cell r="A12" t="str">
            <v>Res Photovoltaic</v>
          </cell>
        </row>
        <row r="13">
          <cell r="A13" t="str">
            <v>Res Refrig</v>
          </cell>
        </row>
        <row r="14">
          <cell r="A14" t="str">
            <v>Res Vent</v>
          </cell>
        </row>
        <row r="15">
          <cell r="A15" t="str">
            <v>Holiday lite</v>
          </cell>
        </row>
        <row r="16">
          <cell r="A16" t="str">
            <v>Grocery_Cool</v>
          </cell>
        </row>
        <row r="17">
          <cell r="A17" t="str">
            <v>Grocery_ElecDHW</v>
          </cell>
        </row>
        <row r="18">
          <cell r="A18" t="str">
            <v>Grocery_ElecTotl</v>
          </cell>
        </row>
        <row r="19">
          <cell r="A19" t="str">
            <v>Grocery_Heat</v>
          </cell>
        </row>
        <row r="20">
          <cell r="A20" t="str">
            <v>Grocery_InLight</v>
          </cell>
        </row>
        <row r="21">
          <cell r="A21" t="str">
            <v>Grocery_Misc</v>
          </cell>
        </row>
        <row r="22">
          <cell r="A22" t="str">
            <v>Grocery_OutLight</v>
          </cell>
        </row>
        <row r="23">
          <cell r="A23" t="str">
            <v>Grocery_Refrig</v>
          </cell>
        </row>
        <row r="24">
          <cell r="A24" t="str">
            <v>Grocery_Vent</v>
          </cell>
        </row>
        <row r="25">
          <cell r="A25" t="str">
            <v>Health_Cool</v>
          </cell>
        </row>
        <row r="26">
          <cell r="A26" t="str">
            <v>Health_ElecDHW</v>
          </cell>
        </row>
        <row r="27">
          <cell r="A27" t="str">
            <v>Health_ElecTotl</v>
          </cell>
        </row>
        <row r="28">
          <cell r="A28" t="str">
            <v>Health_Heat</v>
          </cell>
        </row>
        <row r="29">
          <cell r="A29" t="str">
            <v>Health_InLight</v>
          </cell>
        </row>
        <row r="30">
          <cell r="A30" t="str">
            <v>Health_Misc</v>
          </cell>
        </row>
        <row r="31">
          <cell r="A31" t="str">
            <v>Health_OutLight</v>
          </cell>
        </row>
        <row r="32">
          <cell r="A32" t="str">
            <v>Health_Refrig</v>
          </cell>
        </row>
        <row r="33">
          <cell r="A33" t="str">
            <v>Health_Vent</v>
          </cell>
        </row>
        <row r="34">
          <cell r="A34" t="str">
            <v>Restaurant 2 meals_Cool</v>
          </cell>
        </row>
        <row r="35">
          <cell r="A35" t="str">
            <v>Restaurant 2 meals_ElecDHW</v>
          </cell>
        </row>
        <row r="36">
          <cell r="A36" t="str">
            <v>Restaurant 2 meals_ElecTotl</v>
          </cell>
        </row>
        <row r="37">
          <cell r="A37" t="str">
            <v>Restaurant 2 meals_Heat</v>
          </cell>
        </row>
        <row r="38">
          <cell r="A38" t="str">
            <v>Restaurant 2 meals_InLight</v>
          </cell>
        </row>
        <row r="39">
          <cell r="A39" t="str">
            <v>Restaurant 2 meals_Misc</v>
          </cell>
        </row>
        <row r="40">
          <cell r="A40" t="str">
            <v>Restaurant 2 meals_OutLight</v>
          </cell>
        </row>
        <row r="41">
          <cell r="A41" t="str">
            <v>Restaurant 2 meals_Refrig</v>
          </cell>
        </row>
        <row r="42">
          <cell r="A42" t="str">
            <v>Restaurant 2 meals_Vent</v>
          </cell>
        </row>
        <row r="43">
          <cell r="A43" t="str">
            <v>Warehouse nonrefrig_Cool</v>
          </cell>
        </row>
        <row r="44">
          <cell r="A44" t="str">
            <v>Warehouse nonrefrig_ElecDHW</v>
          </cell>
        </row>
        <row r="45">
          <cell r="A45" t="str">
            <v>Warehouse nonrefrig_ElecTotl</v>
          </cell>
        </row>
        <row r="46">
          <cell r="A46" t="str">
            <v>Warehouse nonrefrig_Heat</v>
          </cell>
        </row>
        <row r="47">
          <cell r="A47" t="str">
            <v>Warehouse nonrefrig_InLight</v>
          </cell>
        </row>
        <row r="48">
          <cell r="A48" t="str">
            <v>Warehouse nonrefrig_Misc</v>
          </cell>
        </row>
        <row r="49">
          <cell r="A49" t="str">
            <v>Warehouse nonrefrig_OutLight</v>
          </cell>
        </row>
        <row r="50">
          <cell r="A50" t="str">
            <v>Warehouse nonrefrig_Refrig</v>
          </cell>
        </row>
        <row r="51">
          <cell r="A51" t="str">
            <v>Warehouse nonrefrig_Vent</v>
          </cell>
        </row>
        <row r="52">
          <cell r="A52" t="str">
            <v>Office_Cool</v>
          </cell>
        </row>
        <row r="53">
          <cell r="A53" t="str">
            <v>Office_ElecDHW</v>
          </cell>
        </row>
        <row r="54">
          <cell r="A54" t="str">
            <v>Office_ElecTotl</v>
          </cell>
        </row>
        <row r="55">
          <cell r="A55" t="str">
            <v>Office_Heat</v>
          </cell>
        </row>
        <row r="56">
          <cell r="A56" t="str">
            <v>Office_InLight</v>
          </cell>
        </row>
        <row r="57">
          <cell r="A57" t="str">
            <v>Office_Misc</v>
          </cell>
        </row>
        <row r="58">
          <cell r="A58" t="str">
            <v>Office_OutLight</v>
          </cell>
        </row>
        <row r="59">
          <cell r="A59" t="str">
            <v>Office_Refrig</v>
          </cell>
        </row>
        <row r="60">
          <cell r="A60" t="str">
            <v>Office_Vent</v>
          </cell>
        </row>
        <row r="61">
          <cell r="A61" t="str">
            <v>Education_Cool</v>
          </cell>
        </row>
        <row r="62">
          <cell r="A62" t="str">
            <v>Education_ElecDHW</v>
          </cell>
        </row>
        <row r="63">
          <cell r="A63" t="str">
            <v>Education_ElecTotl</v>
          </cell>
        </row>
        <row r="64">
          <cell r="A64" t="str">
            <v>Education_Heat</v>
          </cell>
        </row>
        <row r="65">
          <cell r="A65" t="str">
            <v>Education_InLight</v>
          </cell>
        </row>
        <row r="66">
          <cell r="A66" t="str">
            <v>Education_Misc</v>
          </cell>
        </row>
        <row r="67">
          <cell r="A67" t="str">
            <v>Education_OutLight</v>
          </cell>
        </row>
        <row r="68">
          <cell r="A68" t="str">
            <v>Education_Refrig</v>
          </cell>
        </row>
        <row r="69">
          <cell r="A69" t="str">
            <v>Education_Vent</v>
          </cell>
        </row>
        <row r="70">
          <cell r="A70" t="str">
            <v>Other_Cool</v>
          </cell>
        </row>
        <row r="71">
          <cell r="A71" t="str">
            <v>Other_ElecDHW</v>
          </cell>
        </row>
        <row r="72">
          <cell r="A72" t="str">
            <v>Other_ElecTotl</v>
          </cell>
        </row>
        <row r="73">
          <cell r="A73" t="str">
            <v>Other_Heat</v>
          </cell>
        </row>
        <row r="74">
          <cell r="A74" t="str">
            <v>Other_InLight</v>
          </cell>
        </row>
        <row r="75">
          <cell r="A75" t="str">
            <v>Other_Misc</v>
          </cell>
        </row>
        <row r="76">
          <cell r="A76" t="str">
            <v>Other_OutLight</v>
          </cell>
        </row>
        <row r="77">
          <cell r="A77" t="str">
            <v>Other_Refrig</v>
          </cell>
        </row>
        <row r="78">
          <cell r="A78" t="str">
            <v>Other_Vent</v>
          </cell>
        </row>
        <row r="79">
          <cell r="A79" t="str">
            <v>Retail_Cool</v>
          </cell>
        </row>
        <row r="80">
          <cell r="A80" t="str">
            <v>Retail_ElecDHW</v>
          </cell>
        </row>
        <row r="81">
          <cell r="A81" t="str">
            <v>Retail_ElecTotl</v>
          </cell>
        </row>
        <row r="82">
          <cell r="A82" t="str">
            <v>Retail_Heat</v>
          </cell>
        </row>
        <row r="83">
          <cell r="A83" t="str">
            <v>Retail_InLight</v>
          </cell>
        </row>
        <row r="84">
          <cell r="A84" t="str">
            <v>Retail_Misc</v>
          </cell>
        </row>
        <row r="85">
          <cell r="A85" t="str">
            <v>Retail_OutLight</v>
          </cell>
        </row>
        <row r="86">
          <cell r="A86" t="str">
            <v>Retail_Refrig</v>
          </cell>
        </row>
        <row r="87">
          <cell r="A87" t="str">
            <v>Retail_Vent</v>
          </cell>
        </row>
        <row r="88">
          <cell r="A88" t="str">
            <v>Lodging/motel_Cool</v>
          </cell>
        </row>
        <row r="89">
          <cell r="A89" t="str">
            <v>Lodging/motel_ElecDHW</v>
          </cell>
        </row>
        <row r="90">
          <cell r="A90" t="str">
            <v>Lodging/motel_ElecTotl</v>
          </cell>
        </row>
        <row r="91">
          <cell r="A91" t="str">
            <v>Lodging/motel_Heat</v>
          </cell>
        </row>
        <row r="92">
          <cell r="A92" t="str">
            <v>Lodging/motel_InLight</v>
          </cell>
        </row>
        <row r="93">
          <cell r="A93" t="str">
            <v>Lodging/motel_Misc</v>
          </cell>
        </row>
        <row r="94">
          <cell r="A94" t="str">
            <v>Lodging/motel_OutLight</v>
          </cell>
        </row>
        <row r="95">
          <cell r="A95" t="str">
            <v>Lodging/motel_Refrig</v>
          </cell>
        </row>
        <row r="96">
          <cell r="A96" t="str">
            <v>Lodging/motel_Vent</v>
          </cell>
        </row>
        <row r="97">
          <cell r="A97" t="str">
            <v>Industrial_Cool</v>
          </cell>
        </row>
        <row r="98">
          <cell r="A98" t="str">
            <v>Industrial_ElecDHW</v>
          </cell>
        </row>
        <row r="99">
          <cell r="A99" t="str">
            <v>Industrial_ElecTotl</v>
          </cell>
        </row>
        <row r="100">
          <cell r="A100" t="str">
            <v>Industrial_Heat</v>
          </cell>
        </row>
        <row r="101">
          <cell r="A101" t="str">
            <v>Industrial_InLight</v>
          </cell>
        </row>
        <row r="102">
          <cell r="A102" t="str">
            <v>Industrial_Misc</v>
          </cell>
        </row>
        <row r="103">
          <cell r="A103" t="str">
            <v>Industrial_OutLight</v>
          </cell>
        </row>
        <row r="104">
          <cell r="A104" t="str">
            <v>Industrial_Refrig</v>
          </cell>
        </row>
        <row r="105">
          <cell r="A105" t="str">
            <v>Industrial_Vent</v>
          </cell>
        </row>
        <row r="106">
          <cell r="A106" t="str">
            <v>Grocery_VFD</v>
          </cell>
        </row>
        <row r="107">
          <cell r="A107" t="str">
            <v>Health_VFD</v>
          </cell>
        </row>
        <row r="108">
          <cell r="A108" t="str">
            <v>Restaurant 2 meals_VFD</v>
          </cell>
        </row>
        <row r="109">
          <cell r="A109" t="str">
            <v>Warehouse nonrefrig_VFD</v>
          </cell>
        </row>
        <row r="110">
          <cell r="A110" t="str">
            <v>Office_VFD</v>
          </cell>
        </row>
        <row r="111">
          <cell r="A111" t="str">
            <v>Education_VFD</v>
          </cell>
        </row>
        <row r="112">
          <cell r="A112" t="str">
            <v>Other_VFD</v>
          </cell>
        </row>
        <row r="113">
          <cell r="A113" t="str">
            <v>Retail_VFD</v>
          </cell>
        </row>
        <row r="114">
          <cell r="A114" t="str">
            <v>Lodging/motel_VFD</v>
          </cell>
        </row>
        <row r="115">
          <cell r="A115" t="str">
            <v>Industrial_VFD</v>
          </cell>
        </row>
        <row r="116">
          <cell r="A116" t="str">
            <v>Vent_AVERAGE</v>
          </cell>
        </row>
        <row r="117">
          <cell r="A117" t="str">
            <v>Grocery_Econ</v>
          </cell>
        </row>
        <row r="118">
          <cell r="A118" t="str">
            <v>Health_Econ</v>
          </cell>
        </row>
        <row r="119">
          <cell r="A119" t="str">
            <v>Restaurant 2 meals_Econ</v>
          </cell>
        </row>
        <row r="120">
          <cell r="A120" t="str">
            <v>Warehouse nonrefrig_Econ</v>
          </cell>
        </row>
        <row r="121">
          <cell r="A121" t="str">
            <v>Office_Econ</v>
          </cell>
        </row>
        <row r="122">
          <cell r="A122" t="str">
            <v>Education_Econ</v>
          </cell>
        </row>
        <row r="123">
          <cell r="A123" t="str">
            <v>Other_Econ</v>
          </cell>
        </row>
        <row r="124">
          <cell r="A124" t="str">
            <v>Retail_Econ</v>
          </cell>
        </row>
        <row r="125">
          <cell r="A125" t="str">
            <v>Lodging/motel_Econ</v>
          </cell>
        </row>
        <row r="126">
          <cell r="A126" t="str">
            <v>Industrial_Econ</v>
          </cell>
        </row>
        <row r="127">
          <cell r="A127" t="str">
            <v>Cool_AVERAGE</v>
          </cell>
        </row>
        <row r="128">
          <cell r="A128" t="str">
            <v>Pool Pump</v>
          </cell>
        </row>
        <row r="129">
          <cell r="A129" t="str">
            <v>Streetlighting_LED Red</v>
          </cell>
        </row>
        <row r="130">
          <cell r="A130" t="str">
            <v>Streetlighting_LED Green</v>
          </cell>
        </row>
        <row r="131">
          <cell r="A131" t="str">
            <v>Streetlighting_LED Amber</v>
          </cell>
        </row>
        <row r="132">
          <cell r="A132" t="str">
            <v>Streetlighting_LED Red arrow</v>
          </cell>
        </row>
        <row r="133">
          <cell r="A133" t="str">
            <v>Streetlighting_LED Green arrow</v>
          </cell>
        </row>
        <row r="134">
          <cell r="A134" t="str">
            <v>Streetlighting_LED Ped light</v>
          </cell>
        </row>
      </sheetData>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reening Info"/>
      <sheetName val="Avoided Costs"/>
      <sheetName val="Program Data"/>
      <sheetName val="Zone Allocation Changes"/>
      <sheetName val="Zone Alloc Pivot"/>
      <sheetName val="Loadshapes"/>
      <sheetName val="Meas Cost &amp; Save Yr1"/>
      <sheetName val="Meas Non-Resource"/>
      <sheetName val="Meas Cost &amp; Save Changes"/>
      <sheetName val="No Program"/>
      <sheetName val="With Program"/>
      <sheetName val="With-No"/>
      <sheetName val="In Program"/>
      <sheetName val="Penetrations"/>
      <sheetName val="Elec Budgets"/>
      <sheetName val="Gas Budgets"/>
      <sheetName val="Non-Utility Budgets"/>
      <sheetName val="Budgets Summary"/>
      <sheetName val="Pivot 1"/>
      <sheetName val="Review"/>
      <sheetName val="MeasScrn"/>
      <sheetName val="SaveYr"/>
      <sheetName val="Program Cost-Effect"/>
      <sheetName val="BenefitsCosts Review"/>
      <sheetName val="Net Benefits"/>
      <sheetName val="Costs Summary"/>
      <sheetName val="Benefits Summary"/>
      <sheetName val="Energy Summary"/>
      <sheetName val="Resource Summary"/>
      <sheetName val="Electricity Savings"/>
      <sheetName val="Elec Utility Costs"/>
      <sheetName val="Elec Utility Cost per kWh"/>
      <sheetName val="Economic Cost per kWh"/>
      <sheetName val="Elec Utility Benefits"/>
      <sheetName val="Economic Benefits"/>
      <sheetName val="Gas Savings"/>
      <sheetName val="Gas Savings % of Sales"/>
      <sheetName val="TRC per Gas Savings"/>
      <sheetName val="Report"/>
      <sheetName val="Rate Impact"/>
      <sheetName val="Emissions"/>
      <sheetName val="Elec Rate Impact"/>
      <sheetName val="Elec Savings by Period"/>
      <sheetName val="Config"/>
      <sheetName val="ArrayNames"/>
      <sheetName val="Dev"/>
    </sheetNames>
    <sheetDataSet>
      <sheetData sheetId="0" refreshError="1"/>
      <sheetData sheetId="1" refreshError="1"/>
      <sheetData sheetId="2" refreshError="1">
        <row r="13">
          <cell r="B13">
            <v>1</v>
          </cell>
        </row>
        <row r="14">
          <cell r="B14">
            <v>2</v>
          </cell>
        </row>
        <row r="15">
          <cell r="B15">
            <v>3</v>
          </cell>
        </row>
        <row r="16">
          <cell r="B16">
            <v>4</v>
          </cell>
        </row>
        <row r="17">
          <cell r="B17">
            <v>5</v>
          </cell>
        </row>
        <row r="18">
          <cell r="B18">
            <v>6</v>
          </cell>
        </row>
        <row r="19">
          <cell r="B19">
            <v>7</v>
          </cell>
        </row>
        <row r="20">
          <cell r="B20">
            <v>8</v>
          </cell>
        </row>
        <row r="21">
          <cell r="B21">
            <v>9</v>
          </cell>
        </row>
        <row r="22">
          <cell r="B22">
            <v>10</v>
          </cell>
        </row>
      </sheetData>
      <sheetData sheetId="3" refreshError="1"/>
      <sheetData sheetId="4" refreshError="1"/>
      <sheetData sheetId="5" refreshError="1">
        <row r="4">
          <cell r="B4" t="str">
            <v>Res Clothes W</v>
          </cell>
        </row>
        <row r="5">
          <cell r="B5" t="str">
            <v>Res cool</v>
          </cell>
        </row>
        <row r="6">
          <cell r="B6" t="str">
            <v>Res Dwash</v>
          </cell>
        </row>
        <row r="7">
          <cell r="B7" t="str">
            <v>Res Furn Fan</v>
          </cell>
        </row>
        <row r="8">
          <cell r="B8" t="str">
            <v>Res heat</v>
          </cell>
        </row>
        <row r="9">
          <cell r="B9" t="str">
            <v>Res heat pump</v>
          </cell>
        </row>
        <row r="10">
          <cell r="B10" t="str">
            <v>Res htwr</v>
          </cell>
        </row>
        <row r="11">
          <cell r="B11" t="str">
            <v>Res lite</v>
          </cell>
        </row>
        <row r="12">
          <cell r="B12" t="str">
            <v>Res NC heat-cool-dhw pkg</v>
          </cell>
        </row>
        <row r="13">
          <cell r="B13" t="str">
            <v>Res NC heat-NOcool-dhw pkg</v>
          </cell>
        </row>
        <row r="14">
          <cell r="B14" t="str">
            <v>Res Photovoltaic</v>
          </cell>
        </row>
        <row r="15">
          <cell r="B15" t="str">
            <v>Res Refrig</v>
          </cell>
        </row>
        <row r="16">
          <cell r="B16" t="str">
            <v>Res Vent</v>
          </cell>
        </row>
        <row r="17">
          <cell r="B17" t="str">
            <v>Holiday lite</v>
          </cell>
        </row>
        <row r="18">
          <cell r="B18" t="str">
            <v>Grocery_Cool</v>
          </cell>
        </row>
        <row r="19">
          <cell r="B19" t="str">
            <v>Grocery_ElecDHW</v>
          </cell>
        </row>
        <row r="20">
          <cell r="B20" t="str">
            <v>Grocery_ElecTotl</v>
          </cell>
        </row>
        <row r="21">
          <cell r="B21" t="str">
            <v>Grocery_Heat</v>
          </cell>
        </row>
        <row r="22">
          <cell r="B22" t="str">
            <v>Grocery_InLight</v>
          </cell>
        </row>
        <row r="23">
          <cell r="B23" t="str">
            <v>Grocery_Misc</v>
          </cell>
        </row>
        <row r="24">
          <cell r="B24" t="str">
            <v>Grocery_OutLight</v>
          </cell>
        </row>
        <row r="25">
          <cell r="B25" t="str">
            <v>Grocery_Refrig</v>
          </cell>
        </row>
        <row r="26">
          <cell r="B26" t="str">
            <v>Grocery_Vent</v>
          </cell>
        </row>
        <row r="27">
          <cell r="B27" t="str">
            <v>Health_Cool</v>
          </cell>
        </row>
        <row r="28">
          <cell r="B28" t="str">
            <v>Health_ElecDHW</v>
          </cell>
        </row>
        <row r="29">
          <cell r="B29" t="str">
            <v>Health_ElecTotl</v>
          </cell>
        </row>
        <row r="30">
          <cell r="B30" t="str">
            <v>Health_Heat</v>
          </cell>
        </row>
        <row r="31">
          <cell r="B31" t="str">
            <v>Health_InLight</v>
          </cell>
        </row>
        <row r="32">
          <cell r="B32" t="str">
            <v>Health_Misc</v>
          </cell>
        </row>
        <row r="33">
          <cell r="B33" t="str">
            <v>Health_OutLight</v>
          </cell>
        </row>
        <row r="34">
          <cell r="B34" t="str">
            <v>Health_Refrig</v>
          </cell>
        </row>
        <row r="35">
          <cell r="B35" t="str">
            <v>Health_Vent</v>
          </cell>
        </row>
        <row r="36">
          <cell r="B36" t="str">
            <v>Restaurant 2 meals_Cool</v>
          </cell>
        </row>
        <row r="37">
          <cell r="B37" t="str">
            <v>Restaurant 2 meals_ElecDHW</v>
          </cell>
        </row>
        <row r="38">
          <cell r="B38" t="str">
            <v>Restaurant 2 meals_ElecTotl</v>
          </cell>
        </row>
        <row r="39">
          <cell r="B39" t="str">
            <v>Restaurant 2 meals_Heat</v>
          </cell>
        </row>
        <row r="40">
          <cell r="B40" t="str">
            <v>Restaurant 2 meals_InLight</v>
          </cell>
        </row>
        <row r="41">
          <cell r="B41" t="str">
            <v>Restaurant 2 meals_Misc</v>
          </cell>
        </row>
        <row r="42">
          <cell r="B42" t="str">
            <v>Restaurant 2 meals_OutLight</v>
          </cell>
        </row>
        <row r="43">
          <cell r="B43" t="str">
            <v>Restaurant 2 meals_Refrig</v>
          </cell>
        </row>
        <row r="44">
          <cell r="B44" t="str">
            <v>Restaurant 2 meals_Vent</v>
          </cell>
        </row>
        <row r="45">
          <cell r="B45" t="str">
            <v>Warehouse nonrefrig_Cool</v>
          </cell>
        </row>
        <row r="46">
          <cell r="B46" t="str">
            <v>Warehouse nonrefrig_ElecDHW</v>
          </cell>
        </row>
        <row r="47">
          <cell r="B47" t="str">
            <v>Warehouse nonrefrig_ElecTotl</v>
          </cell>
        </row>
        <row r="48">
          <cell r="B48" t="str">
            <v>Warehouse nonrefrig_Heat</v>
          </cell>
        </row>
        <row r="49">
          <cell r="B49" t="str">
            <v>Warehouse nonrefrig_InLight</v>
          </cell>
        </row>
        <row r="50">
          <cell r="B50" t="str">
            <v>Warehouse nonrefrig_Misc</v>
          </cell>
        </row>
        <row r="51">
          <cell r="B51" t="str">
            <v>Warehouse nonrefrig_OutLight</v>
          </cell>
        </row>
        <row r="52">
          <cell r="B52" t="str">
            <v>Warehouse nonrefrig_Refrig</v>
          </cell>
        </row>
        <row r="53">
          <cell r="B53" t="str">
            <v>Warehouse nonrefrig_Vent</v>
          </cell>
        </row>
        <row r="54">
          <cell r="B54" t="str">
            <v>Office_Cool</v>
          </cell>
        </row>
        <row r="55">
          <cell r="B55" t="str">
            <v>Office_ElecDHW</v>
          </cell>
        </row>
        <row r="56">
          <cell r="B56" t="str">
            <v>Office_ElecTotl</v>
          </cell>
        </row>
        <row r="57">
          <cell r="B57" t="str">
            <v>Office_Heat</v>
          </cell>
        </row>
        <row r="58">
          <cell r="B58" t="str">
            <v>Office_InLight</v>
          </cell>
        </row>
        <row r="59">
          <cell r="B59" t="str">
            <v>Office_Misc</v>
          </cell>
        </row>
        <row r="60">
          <cell r="B60" t="str">
            <v>Office_OutLight</v>
          </cell>
        </row>
        <row r="61">
          <cell r="B61" t="str">
            <v>Office_Refrig</v>
          </cell>
        </row>
        <row r="62">
          <cell r="B62" t="str">
            <v>Office_Vent</v>
          </cell>
        </row>
        <row r="63">
          <cell r="B63" t="str">
            <v>Education_Cool</v>
          </cell>
        </row>
        <row r="64">
          <cell r="B64" t="str">
            <v>Education_ElecDHW</v>
          </cell>
        </row>
        <row r="65">
          <cell r="B65" t="str">
            <v>Education_ElecTotl</v>
          </cell>
        </row>
        <row r="66">
          <cell r="B66" t="str">
            <v>Education_Heat</v>
          </cell>
        </row>
        <row r="67">
          <cell r="B67" t="str">
            <v>Education_InLight</v>
          </cell>
        </row>
        <row r="68">
          <cell r="B68" t="str">
            <v>Education_Misc</v>
          </cell>
        </row>
        <row r="69">
          <cell r="B69" t="str">
            <v>Education_OutLight</v>
          </cell>
        </row>
        <row r="70">
          <cell r="B70" t="str">
            <v>Education_Refrig</v>
          </cell>
        </row>
        <row r="71">
          <cell r="B71" t="str">
            <v>Education_Vent</v>
          </cell>
        </row>
        <row r="72">
          <cell r="B72" t="str">
            <v>Other_Cool</v>
          </cell>
        </row>
        <row r="73">
          <cell r="B73" t="str">
            <v>Other_ElecDHW</v>
          </cell>
        </row>
        <row r="74">
          <cell r="B74" t="str">
            <v>Other_ElecTotl</v>
          </cell>
        </row>
        <row r="75">
          <cell r="B75" t="str">
            <v>Other_Heat</v>
          </cell>
        </row>
        <row r="76">
          <cell r="B76" t="str">
            <v>Other_InLight</v>
          </cell>
        </row>
        <row r="77">
          <cell r="B77" t="str">
            <v>Other_Misc</v>
          </cell>
        </row>
        <row r="78">
          <cell r="B78" t="str">
            <v>Other_OutLight</v>
          </cell>
        </row>
        <row r="79">
          <cell r="B79" t="str">
            <v>Other_Refrig</v>
          </cell>
        </row>
        <row r="80">
          <cell r="B80" t="str">
            <v>Other_Vent</v>
          </cell>
        </row>
        <row r="81">
          <cell r="B81" t="str">
            <v>Retail_Cool</v>
          </cell>
        </row>
        <row r="82">
          <cell r="B82" t="str">
            <v>Retail_ElecDHW</v>
          </cell>
        </row>
        <row r="83">
          <cell r="B83" t="str">
            <v>Retail_ElecTotl</v>
          </cell>
        </row>
        <row r="84">
          <cell r="B84" t="str">
            <v>Retail_Heat</v>
          </cell>
        </row>
        <row r="85">
          <cell r="B85" t="str">
            <v>Retail_InLight</v>
          </cell>
        </row>
        <row r="86">
          <cell r="B86" t="str">
            <v>Retail_Misc</v>
          </cell>
        </row>
        <row r="87">
          <cell r="B87" t="str">
            <v>Retail_OutLight</v>
          </cell>
        </row>
        <row r="88">
          <cell r="B88" t="str">
            <v>Retail_Refrig</v>
          </cell>
        </row>
        <row r="89">
          <cell r="B89" t="str">
            <v>Retail_Vent</v>
          </cell>
        </row>
        <row r="90">
          <cell r="B90" t="str">
            <v>Lodging/motel_Cool</v>
          </cell>
        </row>
        <row r="91">
          <cell r="B91" t="str">
            <v>Lodging/motel_ElecDHW</v>
          </cell>
        </row>
        <row r="92">
          <cell r="B92" t="str">
            <v>Lodging/motel_ElecTotl</v>
          </cell>
        </row>
        <row r="93">
          <cell r="B93" t="str">
            <v>Lodging/motel_Heat</v>
          </cell>
        </row>
        <row r="94">
          <cell r="B94" t="str">
            <v>Lodging/motel_InLight</v>
          </cell>
        </row>
        <row r="95">
          <cell r="B95" t="str">
            <v>Lodging/motel_Misc</v>
          </cell>
        </row>
        <row r="96">
          <cell r="B96" t="str">
            <v>Lodging/motel_OutLight</v>
          </cell>
        </row>
        <row r="97">
          <cell r="B97" t="str">
            <v>Lodging/motel_Refrig</v>
          </cell>
        </row>
        <row r="98">
          <cell r="B98" t="str">
            <v>Lodging/motel_Vent</v>
          </cell>
        </row>
        <row r="99">
          <cell r="B99" t="str">
            <v>Industrial_Cool</v>
          </cell>
        </row>
        <row r="100">
          <cell r="B100" t="str">
            <v>Industrial_ElecDHW</v>
          </cell>
        </row>
        <row r="101">
          <cell r="B101" t="str">
            <v>Industrial_ElecTotl</v>
          </cell>
        </row>
        <row r="102">
          <cell r="B102" t="str">
            <v>Industrial_Heat</v>
          </cell>
        </row>
        <row r="103">
          <cell r="B103" t="str">
            <v>Industrial_InLight</v>
          </cell>
        </row>
        <row r="104">
          <cell r="B104" t="str">
            <v>Industrial_Misc</v>
          </cell>
        </row>
        <row r="105">
          <cell r="B105" t="str">
            <v>Industrial_OutLight</v>
          </cell>
        </row>
        <row r="106">
          <cell r="B106" t="str">
            <v>Industrial_Refrig</v>
          </cell>
        </row>
        <row r="107">
          <cell r="B107" t="str">
            <v>Industrial_Vent</v>
          </cell>
        </row>
        <row r="108">
          <cell r="B108" t="str">
            <v>Grocery_VFD</v>
          </cell>
        </row>
        <row r="109">
          <cell r="B109" t="str">
            <v>Health_VFD</v>
          </cell>
        </row>
        <row r="110">
          <cell r="B110" t="str">
            <v>Restaurant 2 meals_VFD</v>
          </cell>
        </row>
        <row r="111">
          <cell r="B111" t="str">
            <v>Warehouse nonrefrig_VFD</v>
          </cell>
        </row>
        <row r="112">
          <cell r="B112" t="str">
            <v>Office_VFD</v>
          </cell>
        </row>
        <row r="113">
          <cell r="B113" t="str">
            <v>Education_VFD</v>
          </cell>
        </row>
        <row r="114">
          <cell r="B114" t="str">
            <v>Other_VFD</v>
          </cell>
        </row>
        <row r="115">
          <cell r="B115" t="str">
            <v>Retail_VFD</v>
          </cell>
        </row>
        <row r="116">
          <cell r="B116" t="str">
            <v>Lodging/motel_VFD</v>
          </cell>
        </row>
        <row r="117">
          <cell r="B117" t="str">
            <v>Industrial_VFD</v>
          </cell>
        </row>
        <row r="118">
          <cell r="B118" t="str">
            <v>Vent_AVERAGE</v>
          </cell>
        </row>
        <row r="119">
          <cell r="B119" t="str">
            <v>Grocery_Econ</v>
          </cell>
        </row>
        <row r="120">
          <cell r="B120" t="str">
            <v>Health_Econ</v>
          </cell>
        </row>
        <row r="121">
          <cell r="B121" t="str">
            <v>Restaurant 2 meals_Econ</v>
          </cell>
        </row>
        <row r="122">
          <cell r="B122" t="str">
            <v>Warehouse nonrefrig_Econ</v>
          </cell>
        </row>
        <row r="123">
          <cell r="B123" t="str">
            <v>Office_Econ</v>
          </cell>
        </row>
        <row r="124">
          <cell r="B124" t="str">
            <v>Education_Econ</v>
          </cell>
        </row>
        <row r="125">
          <cell r="B125" t="str">
            <v>Other_Econ</v>
          </cell>
        </row>
        <row r="126">
          <cell r="B126" t="str">
            <v>Retail_Econ</v>
          </cell>
        </row>
        <row r="127">
          <cell r="B127" t="str">
            <v>Lodging/motel_Econ</v>
          </cell>
        </row>
        <row r="128">
          <cell r="B128" t="str">
            <v>Industrial_Econ</v>
          </cell>
        </row>
        <row r="129">
          <cell r="B129" t="str">
            <v>Cool_AVERAGE</v>
          </cell>
        </row>
        <row r="130">
          <cell r="B130" t="str">
            <v>Pool Pump</v>
          </cell>
        </row>
        <row r="131">
          <cell r="B131" t="str">
            <v>Streetlighting_LED Red</v>
          </cell>
        </row>
        <row r="132">
          <cell r="B132" t="str">
            <v>Streetlighting_LED Green</v>
          </cell>
        </row>
        <row r="133">
          <cell r="B133" t="str">
            <v>Streetlighting_LED Amber</v>
          </cell>
        </row>
        <row r="134">
          <cell r="B134" t="str">
            <v>Streetlighting_LED Red arrow</v>
          </cell>
        </row>
        <row r="135">
          <cell r="B135" t="str">
            <v>Streetlighting_LED Green arrow</v>
          </cell>
        </row>
        <row r="136">
          <cell r="B136" t="str">
            <v>Streetlighting_LED Ped light</v>
          </cell>
        </row>
        <row r="137">
          <cell r="B137" t="str">
            <v>% of Total Year</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PL78"/>
      <sheetName val="PY5 data"/>
      <sheetName val="HOO"/>
    </sheetNames>
    <sheetDataSet>
      <sheetData sheetId="0"/>
      <sheetData sheetId="1" refreshError="1"/>
      <sheetData sheetId="2">
        <row r="2">
          <cell r="A2" t="str">
            <v>Office</v>
          </cell>
          <cell r="B2">
            <v>4439</v>
          </cell>
          <cell r="C2">
            <v>1.25</v>
          </cell>
        </row>
        <row r="3">
          <cell r="A3" t="str">
            <v>Grocery</v>
          </cell>
          <cell r="B3">
            <v>5802</v>
          </cell>
          <cell r="C3">
            <v>1.43</v>
          </cell>
        </row>
        <row r="4">
          <cell r="A4" t="str">
            <v>Healthcare Clinic</v>
          </cell>
          <cell r="B4">
            <v>5095</v>
          </cell>
          <cell r="C4">
            <v>1.34</v>
          </cell>
        </row>
        <row r="5">
          <cell r="A5" t="str">
            <v>Hospital</v>
          </cell>
          <cell r="B5">
            <v>6038</v>
          </cell>
          <cell r="C5">
            <v>1.35</v>
          </cell>
        </row>
        <row r="6">
          <cell r="A6" t="str">
            <v>Heavy Industry</v>
          </cell>
          <cell r="B6">
            <v>5041</v>
          </cell>
          <cell r="C6">
            <v>1.03</v>
          </cell>
        </row>
        <row r="7">
          <cell r="A7" t="str">
            <v>Light Industry</v>
          </cell>
          <cell r="B7">
            <v>5360</v>
          </cell>
          <cell r="C7">
            <v>1.03</v>
          </cell>
        </row>
        <row r="8">
          <cell r="A8" t="str">
            <v>Hotel/Motel Common Areas</v>
          </cell>
          <cell r="B8">
            <v>5311</v>
          </cell>
          <cell r="C8">
            <v>1.1499999999999999</v>
          </cell>
        </row>
        <row r="9">
          <cell r="A9" t="str">
            <v>Hotel/Motel Guest Rooms</v>
          </cell>
          <cell r="B9">
            <v>777</v>
          </cell>
          <cell r="C9">
            <v>1.1499999999999999</v>
          </cell>
        </row>
        <row r="10">
          <cell r="A10" t="str">
            <v>High School/Middle School</v>
          </cell>
          <cell r="B10">
            <v>4311</v>
          </cell>
          <cell r="C10">
            <v>1.23</v>
          </cell>
        </row>
        <row r="11">
          <cell r="A11" t="str">
            <v>Elementary School</v>
          </cell>
          <cell r="B11">
            <v>2422</v>
          </cell>
          <cell r="C11">
            <v>1.21</v>
          </cell>
        </row>
        <row r="12">
          <cell r="A12" t="str">
            <v>Restaurant</v>
          </cell>
          <cell r="B12">
            <v>3673</v>
          </cell>
          <cell r="C12">
            <v>1.34</v>
          </cell>
        </row>
        <row r="13">
          <cell r="A13" t="str">
            <v>Retail/Service</v>
          </cell>
          <cell r="B13">
            <v>4719</v>
          </cell>
          <cell r="C13">
            <v>1.24</v>
          </cell>
        </row>
        <row r="14">
          <cell r="A14" t="str">
            <v>College/University</v>
          </cell>
          <cell r="B14">
            <v>3540</v>
          </cell>
          <cell r="C14">
            <v>1.1399999999999999</v>
          </cell>
        </row>
        <row r="15">
          <cell r="A15" t="str">
            <v>Warehouse</v>
          </cell>
          <cell r="B15">
            <v>4746</v>
          </cell>
          <cell r="C15">
            <v>1.1599999999999999</v>
          </cell>
        </row>
        <row r="16">
          <cell r="A16" t="str">
            <v>Multi-family Common Areas</v>
          </cell>
          <cell r="B16">
            <v>5950</v>
          </cell>
          <cell r="C16">
            <v>1.34</v>
          </cell>
        </row>
        <row r="17">
          <cell r="A17" t="str">
            <v>Miscellaneous</v>
          </cell>
          <cell r="B17">
            <v>4576</v>
          </cell>
          <cell r="C17">
            <v>1.24</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C"/>
      <sheetName val="Header"/>
      <sheetName val="Check Figures"/>
      <sheetName val="Adjustment Log"/>
      <sheetName val="Stmt A pg1"/>
      <sheetName val="Stmt A pg2"/>
      <sheetName val="Stmt B"/>
      <sheetName val="Stmt C"/>
      <sheetName val="Stmt D pg1"/>
      <sheetName val="Stmt D pg2"/>
      <sheetName val="Sched D-1"/>
      <sheetName val="Sched D-2"/>
      <sheetName val="Sched D-3"/>
      <sheetName val="Sched D-4 2001"/>
      <sheetName val="Sched D-4 2002"/>
      <sheetName val="Sched D-4 2003"/>
      <sheetName val="Sched D-4 2004"/>
      <sheetName val="Sched D-4 2005"/>
      <sheetName val="Sched D-4 2006"/>
      <sheetName val="Sched D-4 2007"/>
      <sheetName val="Sched D-4 2008"/>
      <sheetName val="Sched D-5"/>
      <sheetName val="Sched D-6"/>
      <sheetName val="Sched D-7"/>
      <sheetName val="Sched D-8"/>
      <sheetName val="Sched D-9"/>
      <sheetName val="Sched D-10"/>
      <sheetName val="Sched D-11"/>
      <sheetName val="Stmt E"/>
      <sheetName val="Sched E-1"/>
      <sheetName val="Sched E-2"/>
      <sheetName val="Sched E-3"/>
      <sheetName val="Stmt F"/>
      <sheetName val="Sched F-1"/>
      <sheetName val="Sched F-2"/>
      <sheetName val="Sched F-3 pg1"/>
      <sheetName val="Sched F-3 pg2"/>
      <sheetName val="Sched F-4"/>
      <sheetName val="Stmt G pg1"/>
      <sheetName val="Stmt G pg2"/>
      <sheetName val="Stmt G pg3"/>
      <sheetName val="Stmt G pg4"/>
      <sheetName val="Stmt G pg5"/>
      <sheetName val="Sched G-1"/>
      <sheetName val="Sched G-2"/>
      <sheetName val="Sched G-3"/>
      <sheetName val="Sched G-4"/>
      <sheetName val="Stmt H"/>
      <sheetName val="Sched H-1"/>
      <sheetName val="Sched H-2"/>
      <sheetName val="Sched H-3 pg1"/>
      <sheetName val="Sched H-3 pg2"/>
      <sheetName val="Sched H-4"/>
      <sheetName val="Sched H-5"/>
      <sheetName val="Sched H-6"/>
      <sheetName val="Sched H-7"/>
      <sheetName val="Sched H-8"/>
      <sheetName val="Sched H-9"/>
      <sheetName val="Sched H-10"/>
      <sheetName val="Sched H-11"/>
      <sheetName val="Sched H-12"/>
      <sheetName val="Sched H-13"/>
      <sheetName val="Sched H-14"/>
      <sheetName val="Sched H-15"/>
      <sheetName val="Stmt I pg1"/>
      <sheetName val="Stmt I pg2"/>
      <sheetName val="Stmt I pg3"/>
      <sheetName val="Sched I-1 pg1"/>
      <sheetName val="Sched I-1 pg2"/>
      <sheetName val="Sched I-1 pg3"/>
      <sheetName val="Sched I-1 pg4"/>
      <sheetName val="Sched I-1 pg5"/>
      <sheetName val="Sched I-1 pg6"/>
      <sheetName val="Sched I-1 pg7"/>
      <sheetName val="Sched I-1 pg8"/>
      <sheetName val="Sched I-1 pg9"/>
      <sheetName val="Sched I-1 pg10"/>
      <sheetName val="Sched I-1 pg11"/>
      <sheetName val="Stmt J"/>
      <sheetName val="Sched J-1"/>
      <sheetName val="Stmt K pg1,2"/>
      <sheetName val="Stmt K pg3"/>
      <sheetName val="Stmt K pg4"/>
      <sheetName val="Sched K-1"/>
      <sheetName val="Sched K-1-Confidential"/>
      <sheetName val="Sched K-2"/>
      <sheetName val="Sched K-3"/>
      <sheetName val="Sched K-3 Confidential"/>
      <sheetName val="Sched K-4"/>
      <sheetName val="Sched K-5"/>
      <sheetName val="Stmt L"/>
      <sheetName val="Sched L-1"/>
      <sheetName val="Stmt M"/>
      <sheetName val="Sched M-1"/>
      <sheetName val="Sched M-2"/>
      <sheetName val="Stmt N"/>
      <sheetName val="Sched N-1"/>
      <sheetName val="Stmt O"/>
      <sheetName val="Sched O-1"/>
      <sheetName val="Stmt P pg1"/>
      <sheetName val="Stmt P pg2"/>
      <sheetName val="Stmt P pg3"/>
      <sheetName val="Stmt Q"/>
      <sheetName val="Stmt R pg1"/>
      <sheetName val="Stmt R pg2"/>
      <sheetName val="Stmt R pg3"/>
      <sheetName val="Stmt R pg4"/>
      <sheetName val="Stmt R pg5"/>
      <sheetName val="Stmt R pg6"/>
      <sheetName val="WP-1"/>
      <sheetName val="WP-2"/>
      <sheetName val="WP-3 2005"/>
      <sheetName val="WP-3"/>
      <sheetName val="WP-4"/>
      <sheetName val="Section 3 pg 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ample Database"/>
      <sheetName val="KC EER Data"/>
      <sheetName val="Goal Planning"/>
      <sheetName val="Cool Homes Grid"/>
    </sheetNames>
    <sheetDataSet>
      <sheetData sheetId="0" refreshError="1"/>
      <sheetData sheetId="1" refreshError="1"/>
      <sheetData sheetId="2" refreshError="1"/>
      <sheetData sheetId="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nctional Unbundling"/>
      <sheetName val="Prod"/>
      <sheetName val="Trans"/>
      <sheetName val="Dist"/>
      <sheetName val="Cust"/>
      <sheetName val="COS"/>
      <sheetName val="WACC &amp; IT"/>
      <sheetName val="Exercise No.1"/>
      <sheetName val="Exercise No. 2"/>
      <sheetName val="Exercise No. 3"/>
      <sheetName val="Exercise No. 4"/>
      <sheetName val="Exercise No. 5"/>
      <sheetName val="Exercise No. 6"/>
      <sheetName val="Prod AFs"/>
      <sheetName val="Trans AFs"/>
      <sheetName val="Cust AFs"/>
      <sheetName val="EX3_Dist AFs"/>
    </sheetNames>
    <sheetDataSet>
      <sheetData sheetId="0"/>
      <sheetData sheetId="1"/>
      <sheetData sheetId="2"/>
      <sheetData sheetId="3"/>
      <sheetData sheetId="4"/>
      <sheetData sheetId="5"/>
      <sheetData sheetId="6">
        <row r="21">
          <cell r="I21">
            <v>3.5499999999999997E-2</v>
          </cell>
        </row>
      </sheetData>
      <sheetData sheetId="7"/>
      <sheetData sheetId="8"/>
      <sheetData sheetId="9"/>
      <sheetData sheetId="10"/>
      <sheetData sheetId="11"/>
      <sheetData sheetId="12"/>
      <sheetData sheetId="13"/>
      <sheetData sheetId="14"/>
      <sheetData sheetId="15"/>
      <sheetData sheetId="1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nctional Unbundling"/>
      <sheetName val="Other Rate Base Reductions"/>
      <sheetName val="WACC &amp; IT"/>
    </sheetNames>
    <sheetDataSet>
      <sheetData sheetId="0"/>
      <sheetData sheetId="1"/>
      <sheetData sheetId="2"/>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Inputs"/>
      <sheetName val="BC Results"/>
      <sheetName val="Ventyx"/>
      <sheetName val="IRP Inputs"/>
      <sheetName val="Load Shapes"/>
      <sheetName val="Inputs"/>
      <sheetName val="2014"/>
      <sheetName val="2015"/>
      <sheetName val="2016"/>
      <sheetName val="2017"/>
      <sheetName val="2018"/>
      <sheetName val="2019"/>
      <sheetName val="2020"/>
      <sheetName val="2021"/>
      <sheetName val="2022"/>
      <sheetName val="2023"/>
      <sheetName val="2024"/>
      <sheetName val="2025"/>
      <sheetName val="2026"/>
      <sheetName val="2027"/>
      <sheetName val="2028"/>
      <sheetName val="2029"/>
      <sheetName val="2030"/>
      <sheetName val="2031"/>
      <sheetName val="2032"/>
    </sheetNames>
    <sheetDataSet>
      <sheetData sheetId="0">
        <row r="7">
          <cell r="B7">
            <v>0.03</v>
          </cell>
        </row>
        <row r="8">
          <cell r="B8">
            <v>8.3199999999999996E-2</v>
          </cell>
        </row>
      </sheetData>
      <sheetData sheetId="1" refreshError="1"/>
      <sheetData sheetId="2" refreshError="1"/>
      <sheetData sheetId="3" refreshError="1"/>
      <sheetData sheetId="4" refreshError="1"/>
      <sheetData sheetId="5">
        <row r="5">
          <cell r="D5">
            <v>2013</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gram Templates"/>
      <sheetName val="Table 4-Limits"/>
      <sheetName val="Table 5-Goals"/>
      <sheetName val="Table 6-Portfolio Summary"/>
      <sheetName val="Table 7- Cost per Energy Saved"/>
      <sheetName val="Table 8-10 - Savings Goals"/>
      <sheetName val="Table 11-13 - Costs"/>
      <sheetName val="Tables 14-18,21-24"/>
      <sheetName val="Table 25-Life Save Comp"/>
      <sheetName val="Table 26-Ann vs Life Save (E-)"/>
      <sheetName val="Table 27-Ann vs Life Save (NG)"/>
      <sheetName val="Table 28-Res"/>
      <sheetName val="Table 29-Bus"/>
      <sheetName val="AC Testimony Tables"/>
      <sheetName val="Portfolio Summary"/>
      <sheetName val="Program Budgets"/>
      <sheetName val="Measure Inputs"/>
      <sheetName val="Portfolio Inputs"/>
      <sheetName val="SBDI Participation"/>
      <sheetName val="General Inputs"/>
      <sheetName val="Measure Screen"/>
      <sheetName val="2017"/>
      <sheetName val="2018"/>
      <sheetName val="2019"/>
      <sheetName val="Total"/>
      <sheetName val="Measurse Passing"/>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ow r="3">
          <cell r="B3">
            <v>2017</v>
          </cell>
        </row>
        <row r="6">
          <cell r="B6">
            <v>7.6600000000000001E-2</v>
          </cell>
        </row>
        <row r="7">
          <cell r="B7">
            <v>7.6600000000000001E-2</v>
          </cell>
        </row>
        <row r="8">
          <cell r="B8">
            <v>7.6600000000000001E-2</v>
          </cell>
        </row>
        <row r="9">
          <cell r="B9">
            <v>7.6600000000000001E-2</v>
          </cell>
        </row>
        <row r="10">
          <cell r="B10">
            <v>7.6600000000000001E-2</v>
          </cell>
        </row>
        <row r="12">
          <cell r="B12">
            <v>1.1105499999999999</v>
          </cell>
        </row>
        <row r="14">
          <cell r="B14">
            <v>1.1528799999999999</v>
          </cell>
        </row>
        <row r="16">
          <cell r="B16">
            <v>1.0068786999999999</v>
          </cell>
        </row>
        <row r="17">
          <cell r="B17">
            <v>1</v>
          </cell>
        </row>
      </sheetData>
      <sheetData sheetId="20"/>
      <sheetData sheetId="21"/>
      <sheetData sheetId="22"/>
      <sheetData sheetId="23"/>
      <sheetData sheetId="24"/>
      <sheetData sheetId="25"/>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enCost Input Summary"/>
      <sheetName val="Measure Costs"/>
      <sheetName val="Lifetime, Savings, &amp; NTG"/>
      <sheetName val="Participation"/>
      <sheetName val="SAIC C&amp;I Measures"/>
      <sheetName val="CSG Res Measures"/>
      <sheetName val="CSG Res Budget.Savings"/>
      <sheetName val="SAIC C&amp;I Budget-Savings Summary"/>
      <sheetName val="Below the Line Calcs"/>
      <sheetName val="OPower Comp"/>
      <sheetName val="Lighting Calcs (2)"/>
      <sheetName val="Lighting Calcs"/>
      <sheetName val="Program Time Series Savings"/>
      <sheetName val="Gross Savings"/>
      <sheetName val="ER Time Series"/>
      <sheetName val="Sheet1"/>
      <sheetName val="4 Million Bulbs"/>
      <sheetName val="Sheet2"/>
    </sheetNames>
    <sheetDataSet>
      <sheetData sheetId="0">
        <row r="98">
          <cell r="AQ98">
            <v>1.6415986229720001</v>
          </cell>
        </row>
      </sheetData>
      <sheetData sheetId="1"/>
      <sheetData sheetId="2"/>
      <sheetData sheetId="3">
        <row r="6">
          <cell r="C6">
            <v>6340</v>
          </cell>
        </row>
      </sheetData>
      <sheetData sheetId="4">
        <row r="4">
          <cell r="A4" t="str">
            <v>Highbay Fixture Replacement Option</v>
          </cell>
        </row>
      </sheetData>
      <sheetData sheetId="5">
        <row r="3">
          <cell r="B3" t="str">
            <v>Recycled Refrigerator</v>
          </cell>
        </row>
      </sheetData>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enCost Input Summary"/>
      <sheetName val="Measure Costs"/>
      <sheetName val="Lifetime, Savings, &amp; NTG"/>
      <sheetName val="Participation"/>
      <sheetName val="SAIC C&amp;I Measures"/>
      <sheetName val="CSG Res Measures"/>
      <sheetName val="CSG Res Budget.Savings"/>
      <sheetName val="SAIC C&amp;I Budget-Savings Summary"/>
      <sheetName val="Below the Line Calcs"/>
      <sheetName val="OPower Comp"/>
      <sheetName val="Lighting Calcs (2)"/>
      <sheetName val="Lighting Calcs"/>
      <sheetName val="Program Time Series Savings"/>
      <sheetName val="Gross Savings"/>
      <sheetName val="ER Time Series"/>
      <sheetName val="Sheet1"/>
      <sheetName val="4 Million Bulbs"/>
      <sheetName val="Sheet2"/>
    </sheetNames>
    <sheetDataSet>
      <sheetData sheetId="0">
        <row r="98">
          <cell r="AQ98">
            <v>1.6415986229720003</v>
          </cell>
        </row>
      </sheetData>
      <sheetData sheetId="1"/>
      <sheetData sheetId="2"/>
      <sheetData sheetId="3">
        <row r="6">
          <cell r="C6">
            <v>6340</v>
          </cell>
        </row>
      </sheetData>
      <sheetData sheetId="4">
        <row r="4">
          <cell r="A4" t="str">
            <v>Highbay Fixture Replacement Option</v>
          </cell>
        </row>
      </sheetData>
      <sheetData sheetId="5">
        <row r="3">
          <cell r="B3" t="str">
            <v>Recycled Refrigerator</v>
          </cell>
        </row>
      </sheetData>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DEB4CA-495A-4340-B433-D5376A75FE22}">
  <sheetPr>
    <pageSetUpPr fitToPage="1"/>
  </sheetPr>
  <dimension ref="A1:W23"/>
  <sheetViews>
    <sheetView tabSelected="1" topLeftCell="C1" zoomScale="70" zoomScaleNormal="70" workbookViewId="0">
      <selection activeCell="C1" sqref="C1"/>
    </sheetView>
  </sheetViews>
  <sheetFormatPr defaultColWidth="9.1796875" defaultRowHeight="14.5" x14ac:dyDescent="0.35"/>
  <cols>
    <col min="1" max="1" width="0" hidden="1" customWidth="1"/>
    <col min="2" max="2" width="11.7265625" hidden="1" customWidth="1"/>
    <col min="3" max="3" width="38.54296875" customWidth="1"/>
    <col min="4" max="5" width="19.54296875" customWidth="1"/>
    <col min="6" max="6" width="25.7265625" customWidth="1"/>
    <col min="7" max="7" width="39.26953125" customWidth="1"/>
    <col min="8" max="9" width="20" customWidth="1"/>
    <col min="10" max="10" width="25.26953125" customWidth="1"/>
    <col min="11" max="11" width="41.7265625" customWidth="1"/>
    <col min="12" max="14" width="25.1796875" customWidth="1"/>
    <col min="15" max="15" width="49.81640625" customWidth="1"/>
    <col min="16" max="16" width="20" customWidth="1"/>
    <col min="17" max="17" width="20.453125" customWidth="1"/>
    <col min="18" max="18" width="26.453125" customWidth="1"/>
    <col min="19" max="19" width="51.453125" customWidth="1"/>
    <col min="20" max="22" width="22.26953125" customWidth="1"/>
  </cols>
  <sheetData>
    <row r="1" spans="1:23" ht="25.5" customHeight="1" x14ac:dyDescent="0.35">
      <c r="C1" s="61" t="s">
        <v>54</v>
      </c>
      <c r="D1" s="59"/>
    </row>
    <row r="2" spans="1:23" ht="19.5" customHeight="1" x14ac:dyDescent="0.35">
      <c r="C2" s="60" t="s">
        <v>53</v>
      </c>
      <c r="D2" s="59"/>
    </row>
    <row r="3" spans="1:23" s="57" customFormat="1" ht="19.5" customHeight="1" x14ac:dyDescent="0.35">
      <c r="C3" s="58" t="s">
        <v>52</v>
      </c>
      <c r="D3" s="57" t="s">
        <v>51</v>
      </c>
    </row>
    <row r="4" spans="1:23" s="29" customFormat="1" ht="34.5" customHeight="1" x14ac:dyDescent="0.35">
      <c r="C4" s="56"/>
      <c r="D4" s="133" t="s">
        <v>50</v>
      </c>
      <c r="E4" s="133"/>
      <c r="F4" s="133"/>
      <c r="G4" s="133"/>
      <c r="H4" s="134" t="s">
        <v>49</v>
      </c>
      <c r="I4" s="134"/>
      <c r="J4" s="134"/>
      <c r="K4" s="134"/>
      <c r="L4" s="135" t="s">
        <v>48</v>
      </c>
      <c r="M4" s="136"/>
      <c r="N4" s="136"/>
      <c r="O4" s="137"/>
      <c r="P4" s="138" t="s">
        <v>47</v>
      </c>
      <c r="Q4" s="138"/>
      <c r="R4" s="138"/>
      <c r="S4" s="138"/>
      <c r="T4" s="139" t="s">
        <v>46</v>
      </c>
      <c r="U4" s="139"/>
      <c r="V4" s="140"/>
    </row>
    <row r="5" spans="1:23" s="45" customFormat="1" ht="68.25" customHeight="1" x14ac:dyDescent="0.35">
      <c r="C5" s="55"/>
      <c r="D5" s="49" t="s">
        <v>45</v>
      </c>
      <c r="E5" s="53" t="s">
        <v>42</v>
      </c>
      <c r="F5" s="53" t="s">
        <v>41</v>
      </c>
      <c r="G5" s="53" t="s">
        <v>44</v>
      </c>
      <c r="H5" s="47" t="s">
        <v>43</v>
      </c>
      <c r="I5" s="52" t="s">
        <v>42</v>
      </c>
      <c r="J5" s="52" t="s">
        <v>41</v>
      </c>
      <c r="K5" s="51" t="s">
        <v>44</v>
      </c>
      <c r="L5" s="49" t="s">
        <v>43</v>
      </c>
      <c r="M5" s="50" t="s">
        <v>42</v>
      </c>
      <c r="N5" s="50" t="s">
        <v>41</v>
      </c>
      <c r="O5" s="50" t="s">
        <v>44</v>
      </c>
      <c r="P5" s="49" t="s">
        <v>43</v>
      </c>
      <c r="Q5" s="48" t="s">
        <v>42</v>
      </c>
      <c r="R5" s="48" t="s">
        <v>41</v>
      </c>
      <c r="S5" s="48" t="s">
        <v>44</v>
      </c>
      <c r="T5" s="47" t="s">
        <v>43</v>
      </c>
      <c r="U5" s="46" t="s">
        <v>42</v>
      </c>
      <c r="V5" s="46" t="s">
        <v>41</v>
      </c>
      <c r="W5" s="29"/>
    </row>
    <row r="6" spans="1:23" s="45" customFormat="1" ht="24" customHeight="1" x14ac:dyDescent="0.35">
      <c r="C6" s="54" t="s">
        <v>40</v>
      </c>
      <c r="D6" s="49">
        <v>2018</v>
      </c>
      <c r="E6" s="53">
        <v>2018</v>
      </c>
      <c r="F6" s="53">
        <v>2018</v>
      </c>
      <c r="G6" s="53">
        <v>2018</v>
      </c>
      <c r="H6" s="47">
        <v>2019</v>
      </c>
      <c r="I6" s="52">
        <v>2019</v>
      </c>
      <c r="J6" s="52">
        <v>2019</v>
      </c>
      <c r="K6" s="51">
        <v>2019</v>
      </c>
      <c r="L6" s="49">
        <v>2020</v>
      </c>
      <c r="M6" s="50">
        <v>2020</v>
      </c>
      <c r="N6" s="50">
        <v>2020</v>
      </c>
      <c r="O6" s="50">
        <v>2020</v>
      </c>
      <c r="P6" s="49">
        <v>2021</v>
      </c>
      <c r="Q6" s="48">
        <v>2021</v>
      </c>
      <c r="R6" s="48">
        <v>2021</v>
      </c>
      <c r="S6" s="48">
        <v>2021</v>
      </c>
      <c r="T6" s="47" t="s">
        <v>39</v>
      </c>
      <c r="U6" s="46" t="s">
        <v>39</v>
      </c>
      <c r="V6" s="46" t="s">
        <v>39</v>
      </c>
      <c r="W6" s="29"/>
    </row>
    <row r="7" spans="1:23" s="35" customFormat="1" ht="22.5" customHeight="1" x14ac:dyDescent="0.35">
      <c r="C7" s="44" t="s">
        <v>38</v>
      </c>
      <c r="D7" s="39" t="s">
        <v>37</v>
      </c>
      <c r="E7" s="43" t="s">
        <v>36</v>
      </c>
      <c r="F7" s="43" t="s">
        <v>35</v>
      </c>
      <c r="G7" s="43" t="s">
        <v>34</v>
      </c>
      <c r="H7" s="37" t="s">
        <v>33</v>
      </c>
      <c r="I7" s="42" t="s">
        <v>32</v>
      </c>
      <c r="J7" s="42" t="s">
        <v>31</v>
      </c>
      <c r="K7" s="41" t="s">
        <v>30</v>
      </c>
      <c r="L7" s="39" t="s">
        <v>29</v>
      </c>
      <c r="M7" s="40" t="s">
        <v>28</v>
      </c>
      <c r="N7" s="40" t="s">
        <v>27</v>
      </c>
      <c r="O7" s="40" t="s">
        <v>26</v>
      </c>
      <c r="P7" s="39" t="s">
        <v>25</v>
      </c>
      <c r="Q7" s="38" t="s">
        <v>24</v>
      </c>
      <c r="R7" s="38" t="s">
        <v>23</v>
      </c>
      <c r="S7" s="38" t="s">
        <v>22</v>
      </c>
      <c r="T7" s="37" t="s">
        <v>21</v>
      </c>
      <c r="U7" s="36" t="s">
        <v>20</v>
      </c>
      <c r="V7" s="36" t="s">
        <v>19</v>
      </c>
      <c r="W7" s="29"/>
    </row>
    <row r="8" spans="1:23" s="24" customFormat="1" ht="18" x14ac:dyDescent="0.35">
      <c r="A8" s="24" t="s">
        <v>18</v>
      </c>
      <c r="B8" s="24" t="s">
        <v>17</v>
      </c>
      <c r="C8" s="30"/>
      <c r="D8" s="34"/>
      <c r="E8" s="34"/>
      <c r="F8" s="33"/>
      <c r="G8" s="26"/>
      <c r="H8" s="34"/>
      <c r="I8" s="34"/>
      <c r="J8" s="33"/>
      <c r="K8" s="25"/>
      <c r="L8" s="34"/>
      <c r="M8" s="34"/>
      <c r="N8" s="33"/>
      <c r="O8" s="26"/>
      <c r="P8" s="34"/>
      <c r="Q8" s="34"/>
      <c r="R8" s="33"/>
      <c r="S8" s="26"/>
      <c r="T8" s="32"/>
      <c r="U8" s="31"/>
      <c r="V8" s="30"/>
      <c r="W8" s="29"/>
    </row>
    <row r="9" spans="1:23" s="24" customFormat="1" ht="18" x14ac:dyDescent="0.35">
      <c r="A9" s="7" t="b">
        <f t="shared" ref="A9:A18" si="0">ROUND(B9,5)=ROUND(D9,5)</f>
        <v>1</v>
      </c>
      <c r="B9" s="28">
        <v>229999.99999999997</v>
      </c>
      <c r="C9" s="27" t="s">
        <v>16</v>
      </c>
      <c r="D9" s="20">
        <f>SUMIF('Measure-Level Adj Gas'!$B$9:$B$406,$C9,'Measure-Level Adj Gas'!$V$9:$V$406)</f>
        <v>229999.99999999997</v>
      </c>
      <c r="E9" s="20">
        <v>229999.99999999997</v>
      </c>
      <c r="F9" s="19">
        <f t="shared" ref="F9:F20" si="1">IF(E9=0,0,E9-D9)</f>
        <v>0</v>
      </c>
      <c r="G9" s="26"/>
      <c r="H9" s="20">
        <v>229999.99999999997</v>
      </c>
      <c r="I9" s="20">
        <v>229999.99999999997</v>
      </c>
      <c r="J9" s="19">
        <f t="shared" ref="J9:J20" si="2">IF(I9=0,0,I9-H9)</f>
        <v>0</v>
      </c>
      <c r="K9" s="25"/>
      <c r="L9" s="20">
        <v>229999.99999999997</v>
      </c>
      <c r="M9" s="20">
        <f>SUMIF('Measure-Level Adj Gas'!$B$9:$B$406,$C9,'Measure-Level Adj Gas'!$BA$9:$BA$406)</f>
        <v>229999.99999999997</v>
      </c>
      <c r="N9" s="19">
        <f t="shared" ref="N9:N20" si="3">IF(M9=0,0,M9-L9)</f>
        <v>0</v>
      </c>
      <c r="O9" s="26"/>
      <c r="P9" s="20">
        <v>229999.99999999997</v>
      </c>
      <c r="Q9" s="20">
        <f>SUMIF('Measure-Level Adj Gas'!$B$9:$B$406,$C9,'Measure-Level Adj Gas'!$BB$9:$BB$406)</f>
        <v>229999.99999999997</v>
      </c>
      <c r="R9" s="19">
        <f t="shared" ref="R9:R20" si="4">IF(Q9=0,0,Q9-P9)</f>
        <v>0</v>
      </c>
      <c r="S9" s="25"/>
      <c r="T9" s="17">
        <f t="shared" ref="T9:T20" si="5">D9+H9+L9+P9</f>
        <v>919999.99999999988</v>
      </c>
      <c r="U9" s="17">
        <f t="shared" ref="U9:U20" si="6">E9+I9+M9+Q9</f>
        <v>919999.99999999988</v>
      </c>
      <c r="V9" s="16">
        <f t="shared" ref="V9:V20" si="7">IF(U9=0,0,U9-T9)</f>
        <v>0</v>
      </c>
      <c r="W9" s="29"/>
    </row>
    <row r="10" spans="1:23" s="24" customFormat="1" ht="18" x14ac:dyDescent="0.35">
      <c r="A10" s="7" t="b">
        <f t="shared" si="0"/>
        <v>1</v>
      </c>
      <c r="B10" s="28">
        <v>50010.488572056922</v>
      </c>
      <c r="C10" s="27" t="s">
        <v>15</v>
      </c>
      <c r="D10" s="20">
        <f>SUMIF('Measure-Level Adj Gas'!$B$9:$B$406,$C10,'Measure-Level Adj Gas'!$V$9:$V$406)</f>
        <v>50010.488572056922</v>
      </c>
      <c r="E10" s="20">
        <v>50010.488572056922</v>
      </c>
      <c r="F10" s="19">
        <f t="shared" si="1"/>
        <v>0</v>
      </c>
      <c r="G10" s="26"/>
      <c r="H10" s="20">
        <v>58729.688572056926</v>
      </c>
      <c r="I10" s="20">
        <v>58729.688572056926</v>
      </c>
      <c r="J10" s="19">
        <f t="shared" si="2"/>
        <v>0</v>
      </c>
      <c r="K10" s="25"/>
      <c r="L10" s="20">
        <v>58729.688572056926</v>
      </c>
      <c r="M10" s="20">
        <f>SUMIF('Measure-Level Adj Gas'!$B$9:$B$406,$C10,'Measure-Level Adj Gas'!$BA$9:$BA$406)</f>
        <v>38928.788572056917</v>
      </c>
      <c r="N10" s="19">
        <f t="shared" si="3"/>
        <v>-19800.900000000009</v>
      </c>
      <c r="O10" s="25" t="s">
        <v>14</v>
      </c>
      <c r="P10" s="20">
        <v>58729.688572056926</v>
      </c>
      <c r="Q10" s="20">
        <f>SUMIF('Measure-Level Adj Gas'!$B$9:$B$406,$C10,'Measure-Level Adj Gas'!$BB$9:$BB$406)</f>
        <v>38928.788572056917</v>
      </c>
      <c r="R10" s="19">
        <f t="shared" si="4"/>
        <v>-19800.900000000009</v>
      </c>
      <c r="S10" s="25" t="s">
        <v>14</v>
      </c>
      <c r="T10" s="17">
        <f t="shared" si="5"/>
        <v>226199.55428822769</v>
      </c>
      <c r="U10" s="17">
        <f t="shared" si="6"/>
        <v>186597.75428822768</v>
      </c>
      <c r="V10" s="16">
        <f t="shared" si="7"/>
        <v>-39601.800000000017</v>
      </c>
    </row>
    <row r="11" spans="1:23" s="24" customFormat="1" ht="18" x14ac:dyDescent="0.35">
      <c r="A11" s="7" t="b">
        <f t="shared" si="0"/>
        <v>1</v>
      </c>
      <c r="B11" s="28">
        <v>192389.08907999998</v>
      </c>
      <c r="C11" s="27" t="s">
        <v>13</v>
      </c>
      <c r="D11" s="20">
        <f>SUMIF('Measure-Level Adj Gas'!$B$9:$B$406,$C11,'Measure-Level Adj Gas'!$V$9:$V$406)</f>
        <v>192389.08907999998</v>
      </c>
      <c r="E11" s="20">
        <v>192389.08907999998</v>
      </c>
      <c r="F11" s="19">
        <f t="shared" si="1"/>
        <v>0</v>
      </c>
      <c r="G11" s="26"/>
      <c r="H11" s="20">
        <v>192389.08907999998</v>
      </c>
      <c r="I11" s="20">
        <v>192389.08907999998</v>
      </c>
      <c r="J11" s="19">
        <f t="shared" si="2"/>
        <v>0</v>
      </c>
      <c r="K11" s="25"/>
      <c r="L11" s="20">
        <v>192389.08907999998</v>
      </c>
      <c r="M11" s="20">
        <f>SUMIF('Measure-Level Adj Gas'!$B$9:$B$406,$C11,'Measure-Level Adj Gas'!$BA$9:$BA$406)</f>
        <v>192389.08907999998</v>
      </c>
      <c r="N11" s="19">
        <f t="shared" si="3"/>
        <v>0</v>
      </c>
      <c r="O11" s="26"/>
      <c r="P11" s="20">
        <v>192389.08907999998</v>
      </c>
      <c r="Q11" s="20">
        <f>SUMIF('Measure-Level Adj Gas'!$B$9:$B$406,$C11,'Measure-Level Adj Gas'!$BB$9:$BB$406)</f>
        <v>192389.08907999998</v>
      </c>
      <c r="R11" s="19">
        <f t="shared" si="4"/>
        <v>0</v>
      </c>
      <c r="S11" s="25"/>
      <c r="T11" s="17">
        <f t="shared" si="5"/>
        <v>769556.3563199999</v>
      </c>
      <c r="U11" s="17">
        <f t="shared" si="6"/>
        <v>769556.3563199999</v>
      </c>
      <c r="V11" s="16">
        <f t="shared" si="7"/>
        <v>0</v>
      </c>
    </row>
    <row r="12" spans="1:23" s="24" customFormat="1" ht="18" x14ac:dyDescent="0.35">
      <c r="A12" s="7" t="b">
        <f t="shared" si="0"/>
        <v>0</v>
      </c>
      <c r="B12" s="28">
        <v>516912.42553913343</v>
      </c>
      <c r="C12" s="27" t="s">
        <v>12</v>
      </c>
      <c r="D12" s="20">
        <f>SUMIF('Measure-Level Adj Gas'!$B$9:$B$406,$C12,'Measure-Level Adj Gas'!$V$9:$V$406)</f>
        <v>957922.58194732654</v>
      </c>
      <c r="E12" s="20">
        <v>957922.58194732654</v>
      </c>
      <c r="F12" s="19">
        <f t="shared" si="1"/>
        <v>0</v>
      </c>
      <c r="G12" s="26"/>
      <c r="H12" s="20">
        <v>953581.28660734743</v>
      </c>
      <c r="I12" s="20">
        <v>953581.28660734743</v>
      </c>
      <c r="J12" s="19">
        <f t="shared" si="2"/>
        <v>0</v>
      </c>
      <c r="K12" s="26"/>
      <c r="L12" s="20">
        <v>935188.15589045314</v>
      </c>
      <c r="M12" s="20">
        <f>SUMIF('Measure-Level Adj Gas'!$B$9:$B$406,$C12,'Measure-Level Adj Gas'!$BA$9:$BA$406)</f>
        <v>1000186.604282653</v>
      </c>
      <c r="N12" s="19">
        <f t="shared" si="3"/>
        <v>64998.448392199818</v>
      </c>
      <c r="O12" s="26" t="s">
        <v>11</v>
      </c>
      <c r="P12" s="20">
        <v>928521.32226223045</v>
      </c>
      <c r="Q12" s="20">
        <f>SUMIF('Measure-Level Adj Gas'!$B$9:$B$406,$C12,'Measure-Level Adj Gas'!$BB$9:$BB$406)</f>
        <v>986132.67854394007</v>
      </c>
      <c r="R12" s="19">
        <f t="shared" si="4"/>
        <v>57611.356281709624</v>
      </c>
      <c r="S12" s="25" t="s">
        <v>11</v>
      </c>
      <c r="T12" s="17">
        <f t="shared" si="5"/>
        <v>3775213.3467073576</v>
      </c>
      <c r="U12" s="17">
        <f t="shared" si="6"/>
        <v>3897823.1513812672</v>
      </c>
      <c r="V12" s="16">
        <f t="shared" si="7"/>
        <v>122609.80467390968</v>
      </c>
    </row>
    <row r="13" spans="1:23" s="24" customFormat="1" ht="18" x14ac:dyDescent="0.35">
      <c r="A13" s="7" t="b">
        <f t="shared" si="0"/>
        <v>1</v>
      </c>
      <c r="B13" s="28">
        <v>78418.683218830774</v>
      </c>
      <c r="C13" s="27" t="s">
        <v>10</v>
      </c>
      <c r="D13" s="20">
        <f>SUMIF('Measure-Level Adj Gas'!$B$9:$B$406,$C13,'Measure-Level Adj Gas'!$V$9:$V$406)</f>
        <v>78418.683218830774</v>
      </c>
      <c r="E13" s="20">
        <v>78418.683218830774</v>
      </c>
      <c r="F13" s="19">
        <f t="shared" si="1"/>
        <v>0</v>
      </c>
      <c r="G13" s="26"/>
      <c r="H13" s="20">
        <v>68928.86825012308</v>
      </c>
      <c r="I13" s="20">
        <v>68928.86825012308</v>
      </c>
      <c r="J13" s="19">
        <f t="shared" si="2"/>
        <v>0</v>
      </c>
      <c r="K13" s="25"/>
      <c r="L13" s="20">
        <v>80719.839977690775</v>
      </c>
      <c r="M13" s="20">
        <f>SUMIF('Measure-Level Adj Gas'!$B$9:$B$406,$C13,'Measure-Level Adj Gas'!$BA$9:$BA$406)</f>
        <v>80719.839977690775</v>
      </c>
      <c r="N13" s="19">
        <f t="shared" si="3"/>
        <v>0</v>
      </c>
      <c r="O13" s="25"/>
      <c r="P13" s="20">
        <v>80719.839977690775</v>
      </c>
      <c r="Q13" s="20">
        <f>SUMIF('Measure-Level Adj Gas'!$B$9:$B$406,$C13,'Measure-Level Adj Gas'!$BB$9:$BB$406)</f>
        <v>80719.839977690775</v>
      </c>
      <c r="R13" s="19">
        <f t="shared" si="4"/>
        <v>0</v>
      </c>
      <c r="S13" s="25"/>
      <c r="T13" s="17">
        <f t="shared" si="5"/>
        <v>308787.23142433539</v>
      </c>
      <c r="U13" s="17">
        <f t="shared" si="6"/>
        <v>308787.23142433539</v>
      </c>
      <c r="V13" s="16">
        <f t="shared" si="7"/>
        <v>0</v>
      </c>
    </row>
    <row r="14" spans="1:23" s="24" customFormat="1" ht="18" x14ac:dyDescent="0.35">
      <c r="A14" s="7" t="b">
        <f t="shared" si="0"/>
        <v>1</v>
      </c>
      <c r="B14" s="28">
        <v>52040.085532238219</v>
      </c>
      <c r="C14" s="27" t="s">
        <v>9</v>
      </c>
      <c r="D14" s="20">
        <f>SUMIF('Measure-Level Adj Gas'!$B$9:$B$406,$C14,'Measure-Level Adj Gas'!$V$9:$V$406)</f>
        <v>52040.085532238212</v>
      </c>
      <c r="E14" s="20">
        <v>52040.085532238212</v>
      </c>
      <c r="F14" s="19">
        <f t="shared" si="1"/>
        <v>0</v>
      </c>
      <c r="G14" s="26"/>
      <c r="H14" s="20">
        <v>50974.384899512523</v>
      </c>
      <c r="I14" s="20">
        <v>50974.384899512523</v>
      </c>
      <c r="J14" s="19">
        <f t="shared" si="2"/>
        <v>0</v>
      </c>
      <c r="K14" s="25"/>
      <c r="L14" s="20">
        <v>50974.384899512523</v>
      </c>
      <c r="M14" s="20">
        <f>SUMIF('Measure-Level Adj Gas'!$B$9:$B$406,$C14,'Measure-Level Adj Gas'!$BA$9:$BA$406)</f>
        <v>52917.846411174607</v>
      </c>
      <c r="N14" s="19">
        <f t="shared" si="3"/>
        <v>1943.4615116620844</v>
      </c>
      <c r="O14" s="26" t="s">
        <v>8</v>
      </c>
      <c r="P14" s="20">
        <v>50974.384899512523</v>
      </c>
      <c r="Q14" s="20">
        <f>SUMIF('Measure-Level Adj Gas'!$B$9:$B$406,$C14,'Measure-Level Adj Gas'!$BB$9:$BB$406)</f>
        <v>52917.846411174607</v>
      </c>
      <c r="R14" s="19">
        <f t="shared" si="4"/>
        <v>1943.4615116620844</v>
      </c>
      <c r="S14" s="25" t="s">
        <v>8</v>
      </c>
      <c r="T14" s="17">
        <f t="shared" si="5"/>
        <v>204963.24023077576</v>
      </c>
      <c r="U14" s="17">
        <f t="shared" si="6"/>
        <v>208850.16325409993</v>
      </c>
      <c r="V14" s="16">
        <f t="shared" si="7"/>
        <v>3886.9230233241688</v>
      </c>
    </row>
    <row r="15" spans="1:23" s="24" customFormat="1" ht="18" x14ac:dyDescent="0.35">
      <c r="A15" s="7" t="b">
        <f t="shared" si="0"/>
        <v>1</v>
      </c>
      <c r="B15" s="28">
        <v>305808</v>
      </c>
      <c r="C15" s="27" t="s">
        <v>7</v>
      </c>
      <c r="D15" s="20">
        <f>SUMIF('Measure-Level Adj Gas'!$B$9:$B$406,$C15,'Measure-Level Adj Gas'!$V$9:$V$406)</f>
        <v>305808</v>
      </c>
      <c r="E15" s="20">
        <v>305808</v>
      </c>
      <c r="F15" s="19">
        <f t="shared" si="1"/>
        <v>0</v>
      </c>
      <c r="G15" s="26"/>
      <c r="H15" s="20">
        <v>305808</v>
      </c>
      <c r="I15" s="20">
        <v>305808</v>
      </c>
      <c r="J15" s="19">
        <f t="shared" si="2"/>
        <v>0</v>
      </c>
      <c r="K15" s="25"/>
      <c r="L15" s="20">
        <v>382260</v>
      </c>
      <c r="M15" s="20">
        <f>SUMIF('Measure-Level Adj Gas'!$B$9:$B$406,$C15,'Measure-Level Adj Gas'!$BA$9:$BA$406)</f>
        <v>382260</v>
      </c>
      <c r="N15" s="19">
        <f t="shared" si="3"/>
        <v>0</v>
      </c>
      <c r="O15" s="26"/>
      <c r="P15" s="20">
        <v>382260</v>
      </c>
      <c r="Q15" s="20">
        <f>SUMIF('Measure-Level Adj Gas'!$B$9:$B$406,$C15,'Measure-Level Adj Gas'!$BB$9:$BB$406)</f>
        <v>382260</v>
      </c>
      <c r="R15" s="19">
        <f t="shared" si="4"/>
        <v>0</v>
      </c>
      <c r="S15" s="25"/>
      <c r="T15" s="17">
        <f t="shared" si="5"/>
        <v>1376136</v>
      </c>
      <c r="U15" s="17">
        <f t="shared" si="6"/>
        <v>1376136</v>
      </c>
      <c r="V15" s="16">
        <f t="shared" si="7"/>
        <v>0</v>
      </c>
    </row>
    <row r="16" spans="1:23" s="24" customFormat="1" ht="18" x14ac:dyDescent="0.35">
      <c r="A16" s="7" t="b">
        <f t="shared" si="0"/>
        <v>1</v>
      </c>
      <c r="B16" s="28">
        <v>507594.66659999988</v>
      </c>
      <c r="C16" s="27" t="s">
        <v>6</v>
      </c>
      <c r="D16" s="20">
        <f>SUMIF('Measure-Level Adj Gas'!$B$9:$B$406,$C16,'Measure-Level Adj Gas'!$V$9:$V$406)</f>
        <v>507594.66659999988</v>
      </c>
      <c r="E16" s="20">
        <v>507594.66659999988</v>
      </c>
      <c r="F16" s="19">
        <f t="shared" si="1"/>
        <v>0</v>
      </c>
      <c r="G16" s="26"/>
      <c r="H16" s="20">
        <v>447915.39479999989</v>
      </c>
      <c r="I16" s="20">
        <v>447915.39479999989</v>
      </c>
      <c r="J16" s="19">
        <f t="shared" si="2"/>
        <v>0</v>
      </c>
      <c r="K16" s="25"/>
      <c r="L16" s="20">
        <v>430589.15460000001</v>
      </c>
      <c r="M16" s="20">
        <f>SUMIF('Measure-Level Adj Gas'!$B$9:$B$406,$C16,'Measure-Level Adj Gas'!$BA$9:$BA$406)</f>
        <v>430589.15460000001</v>
      </c>
      <c r="N16" s="19">
        <f t="shared" si="3"/>
        <v>0</v>
      </c>
      <c r="O16" s="26"/>
      <c r="P16" s="20">
        <v>441498.26879999996</v>
      </c>
      <c r="Q16" s="20">
        <f>SUMIF('Measure-Level Adj Gas'!$B$9:$B$406,$C16,'Measure-Level Adj Gas'!$BB$9:$BB$406)</f>
        <v>441498.26879999996</v>
      </c>
      <c r="R16" s="19">
        <f t="shared" si="4"/>
        <v>0</v>
      </c>
      <c r="S16" s="25"/>
      <c r="T16" s="17">
        <f t="shared" si="5"/>
        <v>1827597.4847999997</v>
      </c>
      <c r="U16" s="17">
        <f t="shared" si="6"/>
        <v>1827597.4847999997</v>
      </c>
      <c r="V16" s="16">
        <f t="shared" si="7"/>
        <v>0</v>
      </c>
    </row>
    <row r="17" spans="1:23" s="24" customFormat="1" ht="18" x14ac:dyDescent="0.35">
      <c r="A17" s="7" t="b">
        <f t="shared" si="0"/>
        <v>1</v>
      </c>
      <c r="B17" s="28">
        <v>324246.98400000005</v>
      </c>
      <c r="C17" s="27" t="s">
        <v>5</v>
      </c>
      <c r="D17" s="20">
        <f>SUMIF('Measure-Level Adj Gas'!$B$9:$B$406,$C17,'Measure-Level Adj Gas'!$V$9:$V$406)</f>
        <v>324246.98400000005</v>
      </c>
      <c r="E17" s="20">
        <v>324246.98400000005</v>
      </c>
      <c r="F17" s="19">
        <f t="shared" si="1"/>
        <v>0</v>
      </c>
      <c r="G17" s="26"/>
      <c r="H17" s="20">
        <v>306720.12</v>
      </c>
      <c r="I17" s="20">
        <v>306720.12</v>
      </c>
      <c r="J17" s="19">
        <f t="shared" si="2"/>
        <v>0</v>
      </c>
      <c r="K17" s="25"/>
      <c r="L17" s="20">
        <v>324246.98400000005</v>
      </c>
      <c r="M17" s="20">
        <f>SUMIF('Measure-Level Adj Gas'!$B$9:$B$406,$C17,'Measure-Level Adj Gas'!$BA$9:$BA$406)</f>
        <v>324246.98400000005</v>
      </c>
      <c r="N17" s="19">
        <f t="shared" si="3"/>
        <v>0</v>
      </c>
      <c r="O17" s="26"/>
      <c r="P17" s="20">
        <v>324246.98400000005</v>
      </c>
      <c r="Q17" s="20">
        <f>SUMIF('Measure-Level Adj Gas'!$B$9:$B$406,$C17,'Measure-Level Adj Gas'!$BB$9:$BB$406)</f>
        <v>324246.98400000005</v>
      </c>
      <c r="R17" s="19">
        <f t="shared" si="4"/>
        <v>0</v>
      </c>
      <c r="S17" s="25"/>
      <c r="T17" s="17">
        <f t="shared" si="5"/>
        <v>1279461.0720000002</v>
      </c>
      <c r="U17" s="17">
        <f t="shared" si="6"/>
        <v>1279461.0720000002</v>
      </c>
      <c r="V17" s="16">
        <f t="shared" si="7"/>
        <v>0</v>
      </c>
    </row>
    <row r="18" spans="1:23" s="24" customFormat="1" ht="18" x14ac:dyDescent="0.35">
      <c r="A18" s="7" t="b">
        <f t="shared" si="0"/>
        <v>1</v>
      </c>
      <c r="B18" s="28">
        <v>1450178.6469955642</v>
      </c>
      <c r="C18" s="27" t="s">
        <v>4</v>
      </c>
      <c r="D18" s="20">
        <f>SUMIF('Measure-Level Adj Gas'!$B$9:$B$406,$C18,'Measure-Level Adj Gas'!$V$9:$V$406)</f>
        <v>1450178.6469955645</v>
      </c>
      <c r="E18" s="20">
        <v>1450178.6469955645</v>
      </c>
      <c r="F18" s="19">
        <f t="shared" si="1"/>
        <v>0</v>
      </c>
      <c r="G18" s="26"/>
      <c r="H18" s="20">
        <v>1328741.6788578331</v>
      </c>
      <c r="I18" s="20">
        <v>1328741.6788578331</v>
      </c>
      <c r="J18" s="19">
        <f t="shared" si="2"/>
        <v>0</v>
      </c>
      <c r="K18" s="26"/>
      <c r="L18" s="20">
        <v>820142.43444962963</v>
      </c>
      <c r="M18" s="20">
        <f>SUMIF('Measure-Level Adj Gas'!$B$9:$B$406,$C18,'Measure-Level Adj Gas'!$BA$9:$BA$406)</f>
        <v>843063.89993440814</v>
      </c>
      <c r="N18" s="19">
        <f t="shared" si="3"/>
        <v>22921.465484778513</v>
      </c>
      <c r="O18" s="25" t="s">
        <v>3</v>
      </c>
      <c r="P18" s="20">
        <v>864269.03635533131</v>
      </c>
      <c r="Q18" s="20">
        <f>SUMIF('Measure-Level Adj Gas'!$B$9:$B$406,$C18,'Measure-Level Adj Gas'!$BB$9:$BB$406)</f>
        <v>887428.91039650107</v>
      </c>
      <c r="R18" s="19">
        <f t="shared" si="4"/>
        <v>23159.874041169765</v>
      </c>
      <c r="S18" s="25" t="s">
        <v>3</v>
      </c>
      <c r="T18" s="17">
        <f t="shared" si="5"/>
        <v>4463331.7966583585</v>
      </c>
      <c r="U18" s="17">
        <f t="shared" si="6"/>
        <v>4509413.1361843068</v>
      </c>
      <c r="V18" s="16">
        <f t="shared" si="7"/>
        <v>46081.339525948279</v>
      </c>
    </row>
    <row r="19" spans="1:23" s="1" customFormat="1" ht="18.5" x14ac:dyDescent="0.35">
      <c r="C19" s="22" t="s">
        <v>2</v>
      </c>
      <c r="D19" s="20">
        <v>8892</v>
      </c>
      <c r="E19" s="20">
        <v>8892</v>
      </c>
      <c r="F19" s="19">
        <f t="shared" si="1"/>
        <v>0</v>
      </c>
      <c r="G19" s="21"/>
      <c r="H19" s="23"/>
      <c r="I19" s="23"/>
      <c r="J19" s="19">
        <f t="shared" si="2"/>
        <v>0</v>
      </c>
      <c r="K19" s="18"/>
      <c r="L19" s="23"/>
      <c r="M19" s="23"/>
      <c r="N19" s="19">
        <f t="shared" si="3"/>
        <v>0</v>
      </c>
      <c r="O19" s="21"/>
      <c r="P19" s="23"/>
      <c r="Q19" s="23"/>
      <c r="R19" s="19">
        <f t="shared" si="4"/>
        <v>0</v>
      </c>
      <c r="S19" s="18"/>
      <c r="T19" s="17">
        <f t="shared" si="5"/>
        <v>8892</v>
      </c>
      <c r="U19" s="17">
        <f t="shared" si="6"/>
        <v>8892</v>
      </c>
      <c r="V19" s="16">
        <f t="shared" si="7"/>
        <v>0</v>
      </c>
    </row>
    <row r="20" spans="1:23" s="1" customFormat="1" ht="18.5" x14ac:dyDescent="0.35">
      <c r="C20" s="22" t="s">
        <v>1</v>
      </c>
      <c r="D20" s="20">
        <v>-441008.82304895925</v>
      </c>
      <c r="E20" s="20">
        <v>-441008.82304895925</v>
      </c>
      <c r="F20" s="19">
        <f t="shared" si="1"/>
        <v>0</v>
      </c>
      <c r="G20" s="21"/>
      <c r="H20" s="20">
        <v>-441008.82304895925</v>
      </c>
      <c r="I20" s="20">
        <v>-441008.82304895925</v>
      </c>
      <c r="J20" s="19">
        <f t="shared" si="2"/>
        <v>0</v>
      </c>
      <c r="K20" s="18"/>
      <c r="L20" s="20">
        <v>-441008.82304895925</v>
      </c>
      <c r="M20" s="20">
        <v>-441008.82304895925</v>
      </c>
      <c r="N20" s="19">
        <f t="shared" si="3"/>
        <v>0</v>
      </c>
      <c r="O20" s="21"/>
      <c r="P20" s="20">
        <v>-441008.82304895925</v>
      </c>
      <c r="Q20" s="20">
        <v>-441008.82304895925</v>
      </c>
      <c r="R20" s="19">
        <f t="shared" si="4"/>
        <v>0</v>
      </c>
      <c r="S20" s="18"/>
      <c r="T20" s="17">
        <f t="shared" si="5"/>
        <v>-1764035.292195837</v>
      </c>
      <c r="U20" s="17">
        <f t="shared" si="6"/>
        <v>-1764035.292195837</v>
      </c>
      <c r="V20" s="16">
        <f t="shared" si="7"/>
        <v>0</v>
      </c>
    </row>
    <row r="21" spans="1:23" s="1" customFormat="1" ht="19" thickBot="1" x14ac:dyDescent="0.4">
      <c r="C21" s="15"/>
      <c r="D21" s="13"/>
      <c r="E21" s="13"/>
      <c r="F21" s="12"/>
      <c r="G21" s="11"/>
      <c r="H21" s="13"/>
      <c r="I21" s="13"/>
      <c r="J21" s="12"/>
      <c r="K21" s="14"/>
      <c r="L21" s="13"/>
      <c r="M21" s="13"/>
      <c r="N21" s="12"/>
      <c r="O21" s="11"/>
      <c r="P21" s="13"/>
      <c r="Q21" s="13"/>
      <c r="R21" s="12"/>
      <c r="S21" s="11"/>
      <c r="T21" s="10"/>
      <c r="U21" s="9"/>
      <c r="V21" s="8"/>
    </row>
    <row r="22" spans="1:23" s="1" customFormat="1" ht="34.5" customHeight="1" thickTop="1" x14ac:dyDescent="0.35">
      <c r="A22" s="7" t="b">
        <f>ROUND(B22,0)=ROUND(D22,0)</f>
        <v>1</v>
      </c>
      <c r="B22" s="6">
        <v>3716492.4028970562</v>
      </c>
      <c r="C22" s="5" t="s">
        <v>0</v>
      </c>
      <c r="D22" s="3">
        <f>SUM(D9:D20)</f>
        <v>3716492.4028970581</v>
      </c>
      <c r="E22" s="3">
        <f>SUM(E9:E20)</f>
        <v>3716492.4028970581</v>
      </c>
      <c r="F22" s="3">
        <f>SUM(F9:F20)</f>
        <v>0</v>
      </c>
      <c r="G22" s="4"/>
      <c r="H22" s="3">
        <f>SUM(H9:H20)</f>
        <v>3502779.6880179141</v>
      </c>
      <c r="I22" s="3">
        <f>SUM(I9:I20)</f>
        <v>3502779.6880179141</v>
      </c>
      <c r="J22" s="3">
        <f>SUM(J9:J20)</f>
        <v>0</v>
      </c>
      <c r="K22" s="4"/>
      <c r="L22" s="3">
        <f>SUM(L9:L20)</f>
        <v>3064230.9084203839</v>
      </c>
      <c r="M22" s="3">
        <f>SUM(M9:M20)</f>
        <v>3134293.3838090245</v>
      </c>
      <c r="N22" s="3">
        <f>SUM(N9:N20)</f>
        <v>70062.475388640407</v>
      </c>
      <c r="O22" s="4"/>
      <c r="P22" s="3">
        <f>SUM(P9:P20)</f>
        <v>3112599.790897863</v>
      </c>
      <c r="Q22" s="3">
        <f>SUM(Q9:Q20)</f>
        <v>3175513.5827324046</v>
      </c>
      <c r="R22" s="3">
        <f>SUM(R9:R20)</f>
        <v>62913.791834541466</v>
      </c>
      <c r="S22" s="4"/>
      <c r="T22" s="3">
        <f>SUM(T9:T20)</f>
        <v>13396102.790233217</v>
      </c>
      <c r="U22" s="3">
        <f>SUM(U9:U20)</f>
        <v>13529079.0574564</v>
      </c>
      <c r="V22" s="3">
        <f>SUM(V9:V20)</f>
        <v>132976.26722318211</v>
      </c>
    </row>
    <row r="23" spans="1:23" ht="18.75" customHeight="1" x14ac:dyDescent="0.35">
      <c r="C23" s="2"/>
      <c r="W23" s="1"/>
    </row>
  </sheetData>
  <mergeCells count="5">
    <mergeCell ref="D4:G4"/>
    <mergeCell ref="H4:K4"/>
    <mergeCell ref="L4:O4"/>
    <mergeCell ref="P4:S4"/>
    <mergeCell ref="T4:V4"/>
  </mergeCells>
  <printOptions headings="1" gridLines="1"/>
  <pageMargins left="0.5" right="0.5" top="0.5" bottom="0.5" header="0.3" footer="0.3"/>
  <pageSetup scale="22" orientation="landscape" r:id="rId1"/>
  <headerFooter>
    <oddHeader>&amp;LAppendix G (Rev.)&amp;CProgram-Level Adj Gas</oddHeader>
    <oddFooter>&amp;L&amp;"Arial,Regular"&amp;14&amp;A
&amp;F&amp;C&amp;"Arial,Regular"&amp;14&amp;P</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391E83-F054-4798-AD4E-5D29DD913B72}">
  <sheetPr>
    <pageSetUpPr fitToPage="1"/>
  </sheetPr>
  <dimension ref="A1:BF230"/>
  <sheetViews>
    <sheetView zoomScale="70" zoomScaleNormal="70" workbookViewId="0"/>
  </sheetViews>
  <sheetFormatPr defaultColWidth="9.1796875" defaultRowHeight="14.5" x14ac:dyDescent="0.35"/>
  <cols>
    <col min="1" max="1" width="41.81640625" customWidth="1"/>
    <col min="2" max="2" width="8.453125" customWidth="1"/>
    <col min="3" max="3" width="19.1796875" customWidth="1"/>
    <col min="4" max="4" width="57" customWidth="1"/>
    <col min="5" max="5" width="14.1796875" customWidth="1"/>
    <col min="6" max="6" width="12.7265625" customWidth="1"/>
    <col min="7" max="7" width="14.453125" customWidth="1"/>
    <col min="8" max="11" width="18" customWidth="1"/>
    <col min="12" max="12" width="15.81640625" customWidth="1"/>
    <col min="13" max="13" width="27.453125" customWidth="1"/>
    <col min="14" max="14" width="15.453125" customWidth="1"/>
    <col min="15" max="15" width="15.7265625" customWidth="1"/>
    <col min="16" max="18" width="15" customWidth="1"/>
    <col min="19" max="19" width="14.7265625" customWidth="1"/>
    <col min="20" max="21" width="14.1796875" customWidth="1"/>
    <col min="22" max="22" width="15.81640625" customWidth="1"/>
    <col min="23" max="23" width="17.1796875" customWidth="1"/>
    <col min="24" max="25" width="16.1796875" customWidth="1"/>
    <col min="26" max="26" width="19.81640625" customWidth="1"/>
    <col min="27" max="27" width="29.1796875" customWidth="1"/>
    <col min="28" max="28" width="28.7265625" customWidth="1"/>
    <col min="29" max="29" width="15.1796875" customWidth="1"/>
    <col min="30" max="30" width="39.453125" customWidth="1"/>
    <col min="31" max="31" width="22.453125" customWidth="1"/>
    <col min="32" max="32" width="24" customWidth="1"/>
    <col min="33" max="33" width="29.26953125" customWidth="1"/>
    <col min="34" max="34" width="29.1796875" customWidth="1"/>
    <col min="35" max="35" width="20.26953125" customWidth="1"/>
    <col min="36" max="36" width="40.453125" customWidth="1"/>
    <col min="37" max="37" width="20.453125" customWidth="1"/>
    <col min="38" max="38" width="24.1796875" customWidth="1"/>
    <col min="39" max="39" width="29" customWidth="1"/>
    <col min="40" max="40" width="29.26953125" customWidth="1"/>
    <col min="41" max="41" width="13.54296875" customWidth="1"/>
    <col min="42" max="42" width="42.453125" customWidth="1"/>
    <col min="43" max="43" width="23" customWidth="1"/>
    <col min="44" max="44" width="25.7265625" customWidth="1"/>
    <col min="45" max="45" width="29" customWidth="1"/>
    <col min="46" max="46" width="29.26953125" customWidth="1"/>
    <col min="47" max="47" width="13.54296875" customWidth="1"/>
    <col min="48" max="48" width="42.453125" customWidth="1"/>
    <col min="49" max="49" width="23" customWidth="1"/>
    <col min="50" max="50" width="25.7265625" customWidth="1"/>
    <col min="51" max="55" width="43.453125" customWidth="1"/>
    <col min="56" max="56" width="118.54296875" customWidth="1"/>
    <col min="57" max="57" width="64.54296875" customWidth="1"/>
    <col min="58" max="58" width="18.54296875" customWidth="1"/>
  </cols>
  <sheetData>
    <row r="1" spans="1:58" ht="24" customHeight="1" x14ac:dyDescent="0.35">
      <c r="C1" s="61" t="s">
        <v>328</v>
      </c>
      <c r="D1" s="59"/>
    </row>
    <row r="2" spans="1:58" ht="18.75" customHeight="1" x14ac:dyDescent="0.35">
      <c r="C2" s="60" t="s">
        <v>53</v>
      </c>
      <c r="D2" s="59"/>
    </row>
    <row r="3" spans="1:58" s="57" customFormat="1" ht="18.75" customHeight="1" x14ac:dyDescent="0.35">
      <c r="C3" s="58" t="s">
        <v>52</v>
      </c>
      <c r="D3" s="57" t="s">
        <v>51</v>
      </c>
    </row>
    <row r="4" spans="1:58" s="24" customFormat="1" ht="31.5" customHeight="1" x14ac:dyDescent="0.35">
      <c r="C4" s="132"/>
      <c r="D4" s="131"/>
      <c r="E4" s="131"/>
      <c r="F4" s="131"/>
      <c r="G4" s="141" t="s">
        <v>327</v>
      </c>
      <c r="H4" s="142"/>
      <c r="I4" s="142"/>
      <c r="J4" s="142"/>
      <c r="K4" s="143"/>
      <c r="L4" s="144" t="s">
        <v>326</v>
      </c>
      <c r="M4" s="145"/>
      <c r="N4" s="145"/>
      <c r="O4" s="145"/>
      <c r="P4" s="145"/>
      <c r="Q4" s="146"/>
      <c r="R4" s="144" t="s">
        <v>326</v>
      </c>
      <c r="S4" s="145"/>
      <c r="T4" s="145"/>
      <c r="U4" s="145"/>
      <c r="V4" s="145"/>
      <c r="W4" s="145"/>
      <c r="X4" s="145"/>
      <c r="Y4" s="145"/>
      <c r="Z4" s="146"/>
      <c r="AA4" s="147" t="s">
        <v>325</v>
      </c>
      <c r="AB4" s="148"/>
      <c r="AC4" s="148"/>
      <c r="AD4" s="148"/>
      <c r="AE4" s="148"/>
      <c r="AF4" s="149"/>
      <c r="AG4" s="150" t="s">
        <v>324</v>
      </c>
      <c r="AH4" s="151"/>
      <c r="AI4" s="151"/>
      <c r="AJ4" s="151"/>
      <c r="AK4" s="151"/>
      <c r="AL4" s="152"/>
      <c r="AM4" s="173" t="s">
        <v>323</v>
      </c>
      <c r="AN4" s="174"/>
      <c r="AO4" s="174"/>
      <c r="AP4" s="174"/>
      <c r="AQ4" s="174"/>
      <c r="AR4" s="175"/>
      <c r="AS4" s="162" t="s">
        <v>322</v>
      </c>
      <c r="AT4" s="163"/>
      <c r="AU4" s="163"/>
      <c r="AV4" s="163"/>
      <c r="AW4" s="163"/>
      <c r="AX4" s="164"/>
      <c r="AY4" s="165" t="s">
        <v>321</v>
      </c>
      <c r="AZ4" s="166"/>
      <c r="BA4" s="166"/>
      <c r="BB4" s="166"/>
      <c r="BC4" s="167"/>
      <c r="BD4" s="141" t="s">
        <v>320</v>
      </c>
      <c r="BE4" s="142"/>
      <c r="BF4" s="130"/>
    </row>
    <row r="5" spans="1:58" s="45" customFormat="1" ht="49.5" customHeight="1" x14ac:dyDescent="0.35">
      <c r="C5" s="129"/>
      <c r="D5" s="128"/>
      <c r="E5" s="128"/>
      <c r="F5" s="128"/>
      <c r="G5" s="153" t="s">
        <v>319</v>
      </c>
      <c r="H5" s="154"/>
      <c r="I5" s="154"/>
      <c r="J5" s="154"/>
      <c r="K5" s="155"/>
      <c r="L5" s="144" t="s">
        <v>318</v>
      </c>
      <c r="M5" s="145"/>
      <c r="N5" s="145"/>
      <c r="O5" s="145"/>
      <c r="P5" s="145"/>
      <c r="Q5" s="146"/>
      <c r="R5" s="153" t="s">
        <v>317</v>
      </c>
      <c r="S5" s="154"/>
      <c r="T5" s="154"/>
      <c r="U5" s="155"/>
      <c r="V5" s="144" t="s">
        <v>316</v>
      </c>
      <c r="W5" s="145"/>
      <c r="X5" s="145"/>
      <c r="Y5" s="145"/>
      <c r="Z5" s="146"/>
      <c r="AA5" s="156" t="s">
        <v>315</v>
      </c>
      <c r="AB5" s="157"/>
      <c r="AC5" s="157"/>
      <c r="AD5" s="158"/>
      <c r="AE5" s="53" t="s">
        <v>311</v>
      </c>
      <c r="AF5" s="53" t="s">
        <v>310</v>
      </c>
      <c r="AG5" s="171" t="s">
        <v>314</v>
      </c>
      <c r="AH5" s="134"/>
      <c r="AI5" s="134"/>
      <c r="AJ5" s="172"/>
      <c r="AK5" s="52" t="s">
        <v>311</v>
      </c>
      <c r="AL5" s="52" t="s">
        <v>310</v>
      </c>
      <c r="AM5" s="135" t="s">
        <v>313</v>
      </c>
      <c r="AN5" s="136"/>
      <c r="AO5" s="136"/>
      <c r="AP5" s="137"/>
      <c r="AQ5" s="50" t="s">
        <v>311</v>
      </c>
      <c r="AR5" s="50" t="s">
        <v>310</v>
      </c>
      <c r="AS5" s="159" t="s">
        <v>312</v>
      </c>
      <c r="AT5" s="160"/>
      <c r="AU5" s="160"/>
      <c r="AV5" s="161"/>
      <c r="AW5" s="48" t="s">
        <v>311</v>
      </c>
      <c r="AX5" s="48" t="s">
        <v>310</v>
      </c>
      <c r="AY5" s="168"/>
      <c r="AZ5" s="169"/>
      <c r="BA5" s="169"/>
      <c r="BB5" s="169"/>
      <c r="BC5" s="170"/>
      <c r="BD5" s="127" t="s">
        <v>309</v>
      </c>
      <c r="BE5" s="126" t="s">
        <v>308</v>
      </c>
      <c r="BF5" s="109"/>
    </row>
    <row r="6" spans="1:58" s="45" customFormat="1" ht="59.25" customHeight="1" x14ac:dyDescent="0.35">
      <c r="C6" s="125" t="s">
        <v>40</v>
      </c>
      <c r="D6" s="125" t="s">
        <v>307</v>
      </c>
      <c r="E6" s="124" t="s">
        <v>306</v>
      </c>
      <c r="F6" s="124" t="s">
        <v>305</v>
      </c>
      <c r="G6" s="123" t="s">
        <v>304</v>
      </c>
      <c r="H6" s="122" t="s">
        <v>303</v>
      </c>
      <c r="I6" s="122" t="s">
        <v>302</v>
      </c>
      <c r="J6" s="122" t="s">
        <v>301</v>
      </c>
      <c r="K6" s="122" t="s">
        <v>300</v>
      </c>
      <c r="L6" s="121" t="s">
        <v>299</v>
      </c>
      <c r="M6" s="121" t="s">
        <v>272</v>
      </c>
      <c r="N6" s="121" t="s">
        <v>298</v>
      </c>
      <c r="O6" s="121" t="s">
        <v>297</v>
      </c>
      <c r="P6" s="121" t="s">
        <v>296</v>
      </c>
      <c r="Q6" s="121" t="s">
        <v>295</v>
      </c>
      <c r="R6" s="122" t="s">
        <v>294</v>
      </c>
      <c r="S6" s="122" t="s">
        <v>293</v>
      </c>
      <c r="T6" s="122" t="s">
        <v>292</v>
      </c>
      <c r="U6" s="122" t="s">
        <v>291</v>
      </c>
      <c r="V6" s="121" t="s">
        <v>290</v>
      </c>
      <c r="W6" s="121" t="s">
        <v>289</v>
      </c>
      <c r="X6" s="121" t="s">
        <v>288</v>
      </c>
      <c r="Y6" s="121" t="s">
        <v>287</v>
      </c>
      <c r="Z6" s="121" t="s">
        <v>286</v>
      </c>
      <c r="AA6" s="120" t="s">
        <v>285</v>
      </c>
      <c r="AB6" s="120" t="s">
        <v>272</v>
      </c>
      <c r="AC6" s="120" t="s">
        <v>284</v>
      </c>
      <c r="AD6" s="120" t="s">
        <v>270</v>
      </c>
      <c r="AE6" s="120" t="s">
        <v>283</v>
      </c>
      <c r="AF6" s="120" t="s">
        <v>282</v>
      </c>
      <c r="AG6" s="119" t="s">
        <v>281</v>
      </c>
      <c r="AH6" s="119" t="s">
        <v>272</v>
      </c>
      <c r="AI6" s="119" t="s">
        <v>280</v>
      </c>
      <c r="AJ6" s="119" t="s">
        <v>270</v>
      </c>
      <c r="AK6" s="119" t="s">
        <v>279</v>
      </c>
      <c r="AL6" s="119" t="s">
        <v>278</v>
      </c>
      <c r="AM6" s="118" t="s">
        <v>277</v>
      </c>
      <c r="AN6" s="118" t="s">
        <v>272</v>
      </c>
      <c r="AO6" s="118" t="s">
        <v>276</v>
      </c>
      <c r="AP6" s="118" t="s">
        <v>270</v>
      </c>
      <c r="AQ6" s="118" t="s">
        <v>275</v>
      </c>
      <c r="AR6" s="118" t="s">
        <v>274</v>
      </c>
      <c r="AS6" s="117" t="s">
        <v>273</v>
      </c>
      <c r="AT6" s="117" t="s">
        <v>272</v>
      </c>
      <c r="AU6" s="117" t="s">
        <v>271</v>
      </c>
      <c r="AV6" s="117" t="s">
        <v>270</v>
      </c>
      <c r="AW6" s="117" t="s">
        <v>269</v>
      </c>
      <c r="AX6" s="117" t="s">
        <v>268</v>
      </c>
      <c r="AY6" s="116" t="s">
        <v>267</v>
      </c>
      <c r="AZ6" s="115" t="s">
        <v>266</v>
      </c>
      <c r="BA6" s="114" t="s">
        <v>265</v>
      </c>
      <c r="BB6" s="113" t="s">
        <v>264</v>
      </c>
      <c r="BC6" s="112" t="s">
        <v>263</v>
      </c>
      <c r="BD6" s="111" t="s">
        <v>262</v>
      </c>
      <c r="BE6" s="110" t="s">
        <v>261</v>
      </c>
      <c r="BF6" s="109"/>
    </row>
    <row r="7" spans="1:58" s="100" customFormat="1" ht="32.25" customHeight="1" x14ac:dyDescent="0.35">
      <c r="A7" s="100" t="s">
        <v>260</v>
      </c>
      <c r="B7" s="100" t="s">
        <v>259</v>
      </c>
      <c r="C7" s="108" t="s">
        <v>38</v>
      </c>
      <c r="D7" s="108" t="s">
        <v>37</v>
      </c>
      <c r="E7" s="108" t="s">
        <v>36</v>
      </c>
      <c r="F7" s="108" t="s">
        <v>258</v>
      </c>
      <c r="G7" s="107" t="s">
        <v>34</v>
      </c>
      <c r="H7" s="107" t="s">
        <v>33</v>
      </c>
      <c r="I7" s="107" t="s">
        <v>32</v>
      </c>
      <c r="J7" s="107" t="s">
        <v>257</v>
      </c>
      <c r="K7" s="107" t="s">
        <v>30</v>
      </c>
      <c r="L7" s="39" t="s">
        <v>29</v>
      </c>
      <c r="M7" s="39" t="s">
        <v>28</v>
      </c>
      <c r="N7" s="39" t="s">
        <v>256</v>
      </c>
      <c r="O7" s="39" t="s">
        <v>26</v>
      </c>
      <c r="P7" s="39" t="s">
        <v>25</v>
      </c>
      <c r="Q7" s="39" t="s">
        <v>24</v>
      </c>
      <c r="R7" s="107" t="s">
        <v>255</v>
      </c>
      <c r="S7" s="107" t="s">
        <v>22</v>
      </c>
      <c r="T7" s="107" t="s">
        <v>254</v>
      </c>
      <c r="U7" s="107" t="s">
        <v>253</v>
      </c>
      <c r="V7" s="39" t="s">
        <v>252</v>
      </c>
      <c r="W7" s="39" t="s">
        <v>251</v>
      </c>
      <c r="X7" s="39" t="s">
        <v>250</v>
      </c>
      <c r="Y7" s="39" t="s">
        <v>249</v>
      </c>
      <c r="Z7" s="39" t="s">
        <v>248</v>
      </c>
      <c r="AA7" s="43" t="s">
        <v>247</v>
      </c>
      <c r="AB7" s="43" t="s">
        <v>246</v>
      </c>
      <c r="AC7" s="43" t="s">
        <v>245</v>
      </c>
      <c r="AD7" s="43" t="s">
        <v>244</v>
      </c>
      <c r="AE7" s="43" t="s">
        <v>243</v>
      </c>
      <c r="AF7" s="43" t="s">
        <v>242</v>
      </c>
      <c r="AG7" s="42" t="s">
        <v>241</v>
      </c>
      <c r="AH7" s="42" t="s">
        <v>240</v>
      </c>
      <c r="AI7" s="42" t="s">
        <v>239</v>
      </c>
      <c r="AJ7" s="42" t="s">
        <v>238</v>
      </c>
      <c r="AK7" s="42" t="s">
        <v>237</v>
      </c>
      <c r="AL7" s="42" t="s">
        <v>236</v>
      </c>
      <c r="AM7" s="40" t="s">
        <v>235</v>
      </c>
      <c r="AN7" s="40" t="s">
        <v>234</v>
      </c>
      <c r="AO7" s="40" t="s">
        <v>233</v>
      </c>
      <c r="AP7" s="40" t="s">
        <v>232</v>
      </c>
      <c r="AQ7" s="40" t="s">
        <v>231</v>
      </c>
      <c r="AR7" s="106" t="s">
        <v>230</v>
      </c>
      <c r="AS7" s="38" t="s">
        <v>229</v>
      </c>
      <c r="AT7" s="38" t="s">
        <v>228</v>
      </c>
      <c r="AU7" s="38" t="s">
        <v>227</v>
      </c>
      <c r="AV7" s="38" t="s">
        <v>226</v>
      </c>
      <c r="AW7" s="38" t="s">
        <v>225</v>
      </c>
      <c r="AX7" s="105" t="s">
        <v>224</v>
      </c>
      <c r="AY7" s="43" t="s">
        <v>223</v>
      </c>
      <c r="AZ7" s="42" t="s">
        <v>222</v>
      </c>
      <c r="BA7" s="40" t="s">
        <v>221</v>
      </c>
      <c r="BB7" s="38" t="s">
        <v>220</v>
      </c>
      <c r="BC7" s="104" t="s">
        <v>219</v>
      </c>
      <c r="BD7" s="103" t="s">
        <v>218</v>
      </c>
      <c r="BE7" s="102" t="s">
        <v>217</v>
      </c>
      <c r="BF7" s="101"/>
    </row>
    <row r="8" spans="1:58" s="57" customFormat="1" ht="17.5" x14ac:dyDescent="0.35">
      <c r="C8" s="81"/>
      <c r="D8" s="81"/>
      <c r="E8" s="92"/>
      <c r="F8" s="81"/>
      <c r="G8" s="81"/>
      <c r="H8" s="84"/>
      <c r="I8" s="84"/>
      <c r="J8" s="84"/>
      <c r="K8" s="84"/>
      <c r="L8" s="81"/>
      <c r="M8" s="81"/>
      <c r="N8" s="87"/>
      <c r="O8" s="87"/>
      <c r="P8" s="87"/>
      <c r="Q8" s="87"/>
      <c r="R8" s="92"/>
      <c r="S8" s="92"/>
      <c r="T8" s="92"/>
      <c r="U8" s="92"/>
      <c r="V8" s="85"/>
      <c r="W8" s="85"/>
      <c r="X8" s="85"/>
      <c r="Y8" s="85"/>
      <c r="Z8" s="92"/>
      <c r="AA8" s="81"/>
      <c r="AB8" s="81"/>
      <c r="AC8" s="89"/>
      <c r="AD8" s="86"/>
      <c r="AE8" s="85"/>
      <c r="AF8" s="81"/>
      <c r="AG8" s="81"/>
      <c r="AH8" s="81"/>
      <c r="AI8" s="87"/>
      <c r="AJ8" s="86"/>
      <c r="AK8" s="85"/>
      <c r="AL8" s="81"/>
      <c r="AM8" s="81"/>
      <c r="AN8" s="81"/>
      <c r="AO8" s="87"/>
      <c r="AP8" s="86"/>
      <c r="AQ8" s="85"/>
      <c r="AR8" s="81"/>
      <c r="AS8" s="81"/>
      <c r="AT8" s="81"/>
      <c r="AU8" s="87"/>
      <c r="AV8" s="86"/>
      <c r="AW8" s="85"/>
      <c r="AX8" s="81"/>
      <c r="AY8" s="99"/>
      <c r="AZ8" s="83"/>
      <c r="BA8" s="83"/>
      <c r="BB8" s="83"/>
      <c r="BC8" s="82"/>
      <c r="BD8" s="81"/>
      <c r="BE8" s="98"/>
      <c r="BF8" s="95"/>
    </row>
    <row r="9" spans="1:58" s="57" customFormat="1" ht="18" customHeight="1" x14ac:dyDescent="0.35">
      <c r="A9" s="94">
        <v>522</v>
      </c>
      <c r="B9" s="94" t="s">
        <v>13</v>
      </c>
      <c r="C9" s="97" t="s">
        <v>13</v>
      </c>
      <c r="D9" s="97" t="s">
        <v>216</v>
      </c>
      <c r="E9" s="92">
        <v>1</v>
      </c>
      <c r="F9" s="92" t="s">
        <v>329</v>
      </c>
      <c r="G9" s="92">
        <v>0</v>
      </c>
      <c r="H9" s="93">
        <v>2412</v>
      </c>
      <c r="I9" s="93">
        <v>2412</v>
      </c>
      <c r="J9" s="93">
        <v>2412</v>
      </c>
      <c r="K9" s="93">
        <v>2412</v>
      </c>
      <c r="L9" s="92" t="s">
        <v>330</v>
      </c>
      <c r="M9" s="88"/>
      <c r="N9" s="91">
        <v>53.381999999999991</v>
      </c>
      <c r="O9" s="91">
        <v>53.381999999999991</v>
      </c>
      <c r="P9" s="91">
        <v>53.381999999999991</v>
      </c>
      <c r="Q9" s="91">
        <v>53.381999999999991</v>
      </c>
      <c r="R9" s="90">
        <v>0.87</v>
      </c>
      <c r="S9" s="90">
        <v>0.87</v>
      </c>
      <c r="T9" s="90">
        <v>0.87</v>
      </c>
      <c r="U9" s="90">
        <v>0.87</v>
      </c>
      <c r="V9" s="83">
        <f t="shared" ref="V9:V43" si="0">H9*N9*R9</f>
        <v>112018.92407999998</v>
      </c>
      <c r="W9" s="83">
        <f t="shared" ref="W9:W43" si="1">I9*O9*S9</f>
        <v>112018.92407999998</v>
      </c>
      <c r="X9" s="83">
        <f t="shared" ref="X9:X43" si="2">J9*P9*T9</f>
        <v>112018.92407999998</v>
      </c>
      <c r="Y9" s="83">
        <f t="shared" ref="Y9:Y43" si="3">K9*Q9*U9</f>
        <v>112018.92407999998</v>
      </c>
      <c r="Z9" s="83">
        <f t="shared" ref="Z9:Z72" si="4">V9+W9+X9+Y9</f>
        <v>448075.69631999993</v>
      </c>
      <c r="AA9" s="81"/>
      <c r="AB9" s="88"/>
      <c r="AC9" s="89">
        <v>53.381999999999991</v>
      </c>
      <c r="AD9" s="86"/>
      <c r="AE9" s="85">
        <f t="shared" ref="AE9:AE43" si="5">H9*AC9*R9</f>
        <v>112018.92407999998</v>
      </c>
      <c r="AF9" s="84">
        <f t="shared" ref="AF9:AF72" si="6">AE9-V9</f>
        <v>0</v>
      </c>
      <c r="AG9" s="81"/>
      <c r="AH9" s="88"/>
      <c r="AI9" s="87">
        <v>53.381999999999991</v>
      </c>
      <c r="AJ9" s="96" t="s">
        <v>161</v>
      </c>
      <c r="AK9" s="85">
        <f t="shared" ref="AK9:AK47" si="7">I9*AI9*S9</f>
        <v>112018.92407999998</v>
      </c>
      <c r="AL9" s="84">
        <f t="shared" ref="AL9:AL72" si="8">AK9-W9</f>
        <v>0</v>
      </c>
      <c r="AM9" s="81"/>
      <c r="AN9" s="88"/>
      <c r="AO9" s="87">
        <v>53.381999999999991</v>
      </c>
      <c r="AP9" s="96" t="s">
        <v>57</v>
      </c>
      <c r="AQ9" s="85">
        <f t="shared" ref="AQ9:AQ51" si="9">J9*AO9*T9</f>
        <v>112018.92407999998</v>
      </c>
      <c r="AR9" s="84">
        <f t="shared" ref="AR9:AR72" si="10">AQ9-X9</f>
        <v>0</v>
      </c>
      <c r="AS9" s="81"/>
      <c r="AT9" s="88"/>
      <c r="AU9" s="87">
        <v>53.381999999999991</v>
      </c>
      <c r="AV9" s="96" t="str">
        <f t="shared" ref="AV9:AV72" si="11">AP9</f>
        <v>n/a</v>
      </c>
      <c r="AW9" s="85">
        <f t="shared" ref="AW9:AW55" si="12">K9*AU9*U9</f>
        <v>112018.92407999998</v>
      </c>
      <c r="AX9" s="84">
        <f t="shared" ref="AX9:AX72" si="13">AW9-Y9</f>
        <v>0</v>
      </c>
      <c r="AY9" s="83">
        <f t="shared" ref="AY9:AY72" si="14">IF(E9=1,AE9,V9)</f>
        <v>112018.92407999998</v>
      </c>
      <c r="AZ9" s="83">
        <f t="shared" ref="AZ9:AZ72" si="15">IF(E9=1,AK9,W9)</f>
        <v>112018.92407999998</v>
      </c>
      <c r="BA9" s="83">
        <f t="shared" ref="BA9:BA72" si="16">IF(E9=1,AQ9,X9)</f>
        <v>112018.92407999998</v>
      </c>
      <c r="BB9" s="83">
        <f t="shared" ref="BB9:BB72" si="17">IF(E9=1,AW9,Y9)</f>
        <v>112018.92407999998</v>
      </c>
      <c r="BC9" s="82">
        <f t="shared" ref="BC9:BC72" si="18">AY9+AZ9+BA9+BB9</f>
        <v>448075.69631999993</v>
      </c>
      <c r="BD9" s="81" t="s">
        <v>56</v>
      </c>
      <c r="BE9" s="80" t="s">
        <v>55</v>
      </c>
      <c r="BF9" s="95"/>
    </row>
    <row r="10" spans="1:58" s="57" customFormat="1" ht="18" customHeight="1" x14ac:dyDescent="0.35">
      <c r="A10" s="94">
        <v>524</v>
      </c>
      <c r="B10" s="94" t="s">
        <v>13</v>
      </c>
      <c r="C10" s="97" t="s">
        <v>13</v>
      </c>
      <c r="D10" s="97" t="s">
        <v>215</v>
      </c>
      <c r="E10" s="92">
        <v>1</v>
      </c>
      <c r="F10" s="92" t="s">
        <v>331</v>
      </c>
      <c r="G10" s="92">
        <v>0</v>
      </c>
      <c r="H10" s="93">
        <v>1450</v>
      </c>
      <c r="I10" s="93">
        <v>1450</v>
      </c>
      <c r="J10" s="93">
        <v>1450</v>
      </c>
      <c r="K10" s="93">
        <v>1450</v>
      </c>
      <c r="L10" s="92" t="s">
        <v>332</v>
      </c>
      <c r="M10" s="88"/>
      <c r="N10" s="91">
        <v>63.71</v>
      </c>
      <c r="O10" s="91">
        <v>63.71</v>
      </c>
      <c r="P10" s="91">
        <v>63.71</v>
      </c>
      <c r="Q10" s="91">
        <v>63.71</v>
      </c>
      <c r="R10" s="90">
        <v>0.87</v>
      </c>
      <c r="S10" s="90">
        <v>0.87</v>
      </c>
      <c r="T10" s="90">
        <v>0.87</v>
      </c>
      <c r="U10" s="90">
        <v>0.87</v>
      </c>
      <c r="V10" s="83">
        <f t="shared" si="0"/>
        <v>80370.164999999994</v>
      </c>
      <c r="W10" s="83">
        <f t="shared" si="1"/>
        <v>80370.164999999994</v>
      </c>
      <c r="X10" s="83">
        <f t="shared" si="2"/>
        <v>80370.164999999994</v>
      </c>
      <c r="Y10" s="83">
        <f t="shared" si="3"/>
        <v>80370.164999999994</v>
      </c>
      <c r="Z10" s="83">
        <f t="shared" si="4"/>
        <v>321480.65999999997</v>
      </c>
      <c r="AA10" s="81"/>
      <c r="AB10" s="88"/>
      <c r="AC10" s="89">
        <v>63.71</v>
      </c>
      <c r="AD10" s="86"/>
      <c r="AE10" s="85">
        <f t="shared" si="5"/>
        <v>80370.164999999994</v>
      </c>
      <c r="AF10" s="84">
        <f t="shared" si="6"/>
        <v>0</v>
      </c>
      <c r="AG10" s="81"/>
      <c r="AH10" s="88"/>
      <c r="AI10" s="87">
        <v>63.71</v>
      </c>
      <c r="AJ10" s="96" t="s">
        <v>155</v>
      </c>
      <c r="AK10" s="85">
        <f t="shared" si="7"/>
        <v>80370.164999999994</v>
      </c>
      <c r="AL10" s="84">
        <f t="shared" si="8"/>
        <v>0</v>
      </c>
      <c r="AM10" s="81"/>
      <c r="AN10" s="88"/>
      <c r="AO10" s="87">
        <v>63.71</v>
      </c>
      <c r="AP10" s="96" t="s">
        <v>57</v>
      </c>
      <c r="AQ10" s="85">
        <f t="shared" si="9"/>
        <v>80370.164999999994</v>
      </c>
      <c r="AR10" s="84">
        <f t="shared" si="10"/>
        <v>0</v>
      </c>
      <c r="AS10" s="81"/>
      <c r="AT10" s="88"/>
      <c r="AU10" s="87">
        <v>63.71</v>
      </c>
      <c r="AV10" s="96" t="str">
        <f t="shared" si="11"/>
        <v>n/a</v>
      </c>
      <c r="AW10" s="85">
        <f t="shared" si="12"/>
        <v>80370.164999999994</v>
      </c>
      <c r="AX10" s="84">
        <f t="shared" si="13"/>
        <v>0</v>
      </c>
      <c r="AY10" s="83">
        <f t="shared" si="14"/>
        <v>80370.164999999994</v>
      </c>
      <c r="AZ10" s="83">
        <f t="shared" si="15"/>
        <v>80370.164999999994</v>
      </c>
      <c r="BA10" s="83">
        <f t="shared" si="16"/>
        <v>80370.164999999994</v>
      </c>
      <c r="BB10" s="83">
        <f t="shared" si="17"/>
        <v>80370.164999999994</v>
      </c>
      <c r="BC10" s="82">
        <f t="shared" si="18"/>
        <v>321480.65999999997</v>
      </c>
      <c r="BD10" s="81" t="s">
        <v>56</v>
      </c>
      <c r="BE10" s="80" t="s">
        <v>55</v>
      </c>
      <c r="BF10" s="95"/>
    </row>
    <row r="11" spans="1:58" s="57" customFormat="1" ht="18" customHeight="1" x14ac:dyDescent="0.35">
      <c r="A11" s="94">
        <v>843</v>
      </c>
      <c r="B11" s="94" t="s">
        <v>10</v>
      </c>
      <c r="C11" s="97" t="s">
        <v>10</v>
      </c>
      <c r="D11" s="97" t="s">
        <v>214</v>
      </c>
      <c r="E11" s="92">
        <v>1</v>
      </c>
      <c r="F11" s="92" t="s">
        <v>333</v>
      </c>
      <c r="G11" s="92">
        <v>0</v>
      </c>
      <c r="H11" s="93">
        <v>2287</v>
      </c>
      <c r="I11" s="93">
        <v>2287</v>
      </c>
      <c r="J11" s="93">
        <v>2634</v>
      </c>
      <c r="K11" s="93">
        <v>2634</v>
      </c>
      <c r="L11" s="92" t="s">
        <v>334</v>
      </c>
      <c r="M11" s="88"/>
      <c r="N11" s="91">
        <v>14.07</v>
      </c>
      <c r="O11" s="91">
        <v>14.07</v>
      </c>
      <c r="P11" s="91">
        <v>14.07</v>
      </c>
      <c r="Q11" s="91">
        <v>14.07</v>
      </c>
      <c r="R11" s="90">
        <v>1</v>
      </c>
      <c r="S11" s="90">
        <v>1</v>
      </c>
      <c r="T11" s="90">
        <v>1</v>
      </c>
      <c r="U11" s="90">
        <v>1</v>
      </c>
      <c r="V11" s="83">
        <f t="shared" si="0"/>
        <v>32178.09</v>
      </c>
      <c r="W11" s="83">
        <f t="shared" si="1"/>
        <v>32178.09</v>
      </c>
      <c r="X11" s="83">
        <f t="shared" si="2"/>
        <v>37060.379999999997</v>
      </c>
      <c r="Y11" s="83">
        <f t="shared" si="3"/>
        <v>37060.379999999997</v>
      </c>
      <c r="Z11" s="83">
        <f t="shared" si="4"/>
        <v>138476.94</v>
      </c>
      <c r="AA11" s="81"/>
      <c r="AB11" s="88"/>
      <c r="AC11" s="89">
        <v>7.49</v>
      </c>
      <c r="AD11" s="86"/>
      <c r="AE11" s="85">
        <f t="shared" si="5"/>
        <v>17129.63</v>
      </c>
      <c r="AF11" s="84">
        <f t="shared" si="6"/>
        <v>-15048.46</v>
      </c>
      <c r="AG11" s="81"/>
      <c r="AH11" s="88"/>
      <c r="AI11" s="87">
        <v>7.49</v>
      </c>
      <c r="AJ11" s="96" t="s">
        <v>136</v>
      </c>
      <c r="AK11" s="85">
        <f t="shared" si="7"/>
        <v>17129.63</v>
      </c>
      <c r="AL11" s="84">
        <f t="shared" si="8"/>
        <v>-15048.46</v>
      </c>
      <c r="AM11" s="81"/>
      <c r="AN11" s="88"/>
      <c r="AO11" s="87">
        <v>7.49</v>
      </c>
      <c r="AP11" s="96" t="s">
        <v>57</v>
      </c>
      <c r="AQ11" s="85">
        <f t="shared" si="9"/>
        <v>19728.66</v>
      </c>
      <c r="AR11" s="84">
        <f t="shared" si="10"/>
        <v>-17331.719999999998</v>
      </c>
      <c r="AS11" s="81"/>
      <c r="AT11" s="88"/>
      <c r="AU11" s="87">
        <v>7.49</v>
      </c>
      <c r="AV11" s="96" t="str">
        <f t="shared" si="11"/>
        <v>n/a</v>
      </c>
      <c r="AW11" s="85">
        <f t="shared" si="12"/>
        <v>19728.66</v>
      </c>
      <c r="AX11" s="84">
        <f t="shared" si="13"/>
        <v>-17331.719999999998</v>
      </c>
      <c r="AY11" s="83">
        <f t="shared" si="14"/>
        <v>17129.63</v>
      </c>
      <c r="AZ11" s="83">
        <f t="shared" si="15"/>
        <v>17129.63</v>
      </c>
      <c r="BA11" s="83">
        <f t="shared" si="16"/>
        <v>19728.66</v>
      </c>
      <c r="BB11" s="83">
        <f t="shared" si="17"/>
        <v>19728.66</v>
      </c>
      <c r="BC11" s="82">
        <f t="shared" si="18"/>
        <v>73716.58</v>
      </c>
      <c r="BD11" s="81" t="s">
        <v>56</v>
      </c>
      <c r="BE11" s="80" t="s">
        <v>55</v>
      </c>
      <c r="BF11" s="95"/>
    </row>
    <row r="12" spans="1:58" s="57" customFormat="1" ht="18" customHeight="1" x14ac:dyDescent="0.35">
      <c r="A12" s="94">
        <v>841</v>
      </c>
      <c r="B12" s="94" t="s">
        <v>10</v>
      </c>
      <c r="C12" s="97" t="s">
        <v>10</v>
      </c>
      <c r="D12" s="97" t="s">
        <v>213</v>
      </c>
      <c r="E12" s="92">
        <v>1</v>
      </c>
      <c r="F12" s="92" t="s">
        <v>335</v>
      </c>
      <c r="G12" s="92">
        <v>0</v>
      </c>
      <c r="H12" s="93">
        <v>4574</v>
      </c>
      <c r="I12" s="93">
        <v>4574</v>
      </c>
      <c r="J12" s="93">
        <v>5268</v>
      </c>
      <c r="K12" s="93">
        <v>5268</v>
      </c>
      <c r="L12" s="92" t="s">
        <v>336</v>
      </c>
      <c r="M12" s="88"/>
      <c r="N12" s="91">
        <v>3.22</v>
      </c>
      <c r="O12" s="91">
        <v>3.22</v>
      </c>
      <c r="P12" s="91">
        <v>3.22</v>
      </c>
      <c r="Q12" s="91">
        <v>3.22</v>
      </c>
      <c r="R12" s="90">
        <v>1</v>
      </c>
      <c r="S12" s="90">
        <v>1</v>
      </c>
      <c r="T12" s="90">
        <v>1</v>
      </c>
      <c r="U12" s="90">
        <v>1</v>
      </c>
      <c r="V12" s="83">
        <f t="shared" si="0"/>
        <v>14728.28</v>
      </c>
      <c r="W12" s="83">
        <f t="shared" si="1"/>
        <v>14728.28</v>
      </c>
      <c r="X12" s="83">
        <f t="shared" si="2"/>
        <v>16962.960000000003</v>
      </c>
      <c r="Y12" s="83">
        <f t="shared" si="3"/>
        <v>16962.960000000003</v>
      </c>
      <c r="Z12" s="83">
        <f t="shared" si="4"/>
        <v>63382.48000000001</v>
      </c>
      <c r="AA12" s="81"/>
      <c r="AB12" s="88"/>
      <c r="AC12" s="89">
        <v>4.58</v>
      </c>
      <c r="AD12" s="86"/>
      <c r="AE12" s="85">
        <f t="shared" si="5"/>
        <v>20948.920000000002</v>
      </c>
      <c r="AF12" s="84">
        <f t="shared" si="6"/>
        <v>6220.6400000000012</v>
      </c>
      <c r="AG12" s="81"/>
      <c r="AH12" s="88"/>
      <c r="AI12" s="87">
        <v>4.58</v>
      </c>
      <c r="AJ12" s="96" t="s">
        <v>138</v>
      </c>
      <c r="AK12" s="85">
        <f t="shared" si="7"/>
        <v>20948.920000000002</v>
      </c>
      <c r="AL12" s="84">
        <f t="shared" si="8"/>
        <v>6220.6400000000012</v>
      </c>
      <c r="AM12" s="81"/>
      <c r="AN12" s="88"/>
      <c r="AO12" s="87">
        <v>4.58</v>
      </c>
      <c r="AP12" s="96" t="s">
        <v>57</v>
      </c>
      <c r="AQ12" s="85">
        <f t="shared" si="9"/>
        <v>24127.439999999999</v>
      </c>
      <c r="AR12" s="84">
        <f t="shared" si="10"/>
        <v>7164.4799999999959</v>
      </c>
      <c r="AS12" s="81"/>
      <c r="AT12" s="88"/>
      <c r="AU12" s="87">
        <v>4.58</v>
      </c>
      <c r="AV12" s="96" t="str">
        <f t="shared" si="11"/>
        <v>n/a</v>
      </c>
      <c r="AW12" s="85">
        <f t="shared" si="12"/>
        <v>24127.439999999999</v>
      </c>
      <c r="AX12" s="84">
        <f t="shared" si="13"/>
        <v>7164.4799999999959</v>
      </c>
      <c r="AY12" s="83">
        <f t="shared" si="14"/>
        <v>20948.920000000002</v>
      </c>
      <c r="AZ12" s="83">
        <f t="shared" si="15"/>
        <v>20948.920000000002</v>
      </c>
      <c r="BA12" s="83">
        <f t="shared" si="16"/>
        <v>24127.439999999999</v>
      </c>
      <c r="BB12" s="83">
        <f t="shared" si="17"/>
        <v>24127.439999999999</v>
      </c>
      <c r="BC12" s="82">
        <f t="shared" si="18"/>
        <v>90152.72</v>
      </c>
      <c r="BD12" s="81" t="s">
        <v>56</v>
      </c>
      <c r="BE12" s="80" t="s">
        <v>55</v>
      </c>
      <c r="BF12" s="95"/>
    </row>
    <row r="13" spans="1:58" s="57" customFormat="1" ht="18" customHeight="1" x14ac:dyDescent="0.35">
      <c r="A13" s="94">
        <v>820</v>
      </c>
      <c r="B13" s="94" t="s">
        <v>10</v>
      </c>
      <c r="C13" s="97" t="s">
        <v>10</v>
      </c>
      <c r="D13" s="97" t="s">
        <v>212</v>
      </c>
      <c r="E13" s="92">
        <v>1</v>
      </c>
      <c r="F13" s="92" t="s">
        <v>329</v>
      </c>
      <c r="G13" s="92">
        <v>0</v>
      </c>
      <c r="H13" s="93">
        <v>794</v>
      </c>
      <c r="I13" s="93">
        <v>794</v>
      </c>
      <c r="J13" s="93">
        <v>915</v>
      </c>
      <c r="K13" s="93">
        <v>915</v>
      </c>
      <c r="L13" s="92" t="s">
        <v>330</v>
      </c>
      <c r="M13" s="88"/>
      <c r="N13" s="91">
        <v>34.698300000000003</v>
      </c>
      <c r="O13" s="91">
        <v>34.698300000000003</v>
      </c>
      <c r="P13" s="91">
        <v>34.698300000000003</v>
      </c>
      <c r="Q13" s="91">
        <v>34.698300000000003</v>
      </c>
      <c r="R13" s="90">
        <v>1</v>
      </c>
      <c r="S13" s="90">
        <v>1</v>
      </c>
      <c r="T13" s="90">
        <v>1</v>
      </c>
      <c r="U13" s="90">
        <v>1</v>
      </c>
      <c r="V13" s="83">
        <f t="shared" si="0"/>
        <v>27550.450200000003</v>
      </c>
      <c r="W13" s="83">
        <f t="shared" si="1"/>
        <v>27550.450200000003</v>
      </c>
      <c r="X13" s="83">
        <f t="shared" si="2"/>
        <v>31748.944500000001</v>
      </c>
      <c r="Y13" s="83">
        <f t="shared" si="3"/>
        <v>31748.944500000001</v>
      </c>
      <c r="Z13" s="83">
        <f t="shared" si="4"/>
        <v>118598.78940000001</v>
      </c>
      <c r="AA13" s="81"/>
      <c r="AB13" s="88"/>
      <c r="AC13" s="89">
        <v>34.698300000000003</v>
      </c>
      <c r="AD13" s="86"/>
      <c r="AE13" s="85">
        <f t="shared" si="5"/>
        <v>27550.450200000003</v>
      </c>
      <c r="AF13" s="84">
        <f t="shared" si="6"/>
        <v>0</v>
      </c>
      <c r="AG13" s="81"/>
      <c r="AH13" s="88"/>
      <c r="AI13" s="87">
        <v>34.698300000000003</v>
      </c>
      <c r="AJ13" s="96" t="s">
        <v>161</v>
      </c>
      <c r="AK13" s="85">
        <f t="shared" si="7"/>
        <v>27550.450200000003</v>
      </c>
      <c r="AL13" s="84">
        <f t="shared" si="8"/>
        <v>0</v>
      </c>
      <c r="AM13" s="81"/>
      <c r="AN13" s="88"/>
      <c r="AO13" s="87">
        <v>34.698300000000003</v>
      </c>
      <c r="AP13" s="96" t="s">
        <v>57</v>
      </c>
      <c r="AQ13" s="85">
        <f t="shared" si="9"/>
        <v>31748.944500000001</v>
      </c>
      <c r="AR13" s="84">
        <f t="shared" si="10"/>
        <v>0</v>
      </c>
      <c r="AS13" s="81"/>
      <c r="AT13" s="88"/>
      <c r="AU13" s="87">
        <v>34.698300000000003</v>
      </c>
      <c r="AV13" s="96" t="str">
        <f t="shared" si="11"/>
        <v>n/a</v>
      </c>
      <c r="AW13" s="85">
        <f t="shared" si="12"/>
        <v>31748.944500000001</v>
      </c>
      <c r="AX13" s="84">
        <f t="shared" si="13"/>
        <v>0</v>
      </c>
      <c r="AY13" s="83">
        <f t="shared" si="14"/>
        <v>27550.450200000003</v>
      </c>
      <c r="AZ13" s="83">
        <f t="shared" si="15"/>
        <v>27550.450200000003</v>
      </c>
      <c r="BA13" s="83">
        <f t="shared" si="16"/>
        <v>31748.944500000001</v>
      </c>
      <c r="BB13" s="83">
        <f t="shared" si="17"/>
        <v>31748.944500000001</v>
      </c>
      <c r="BC13" s="82">
        <f t="shared" si="18"/>
        <v>118598.78940000001</v>
      </c>
      <c r="BD13" s="81" t="s">
        <v>56</v>
      </c>
      <c r="BE13" s="80" t="s">
        <v>55</v>
      </c>
      <c r="BF13" s="95"/>
    </row>
    <row r="14" spans="1:58" s="57" customFormat="1" ht="18" customHeight="1" x14ac:dyDescent="0.35">
      <c r="A14" s="94">
        <v>838</v>
      </c>
      <c r="B14" s="94" t="s">
        <v>10</v>
      </c>
      <c r="C14" s="97" t="s">
        <v>10</v>
      </c>
      <c r="D14" s="97" t="s">
        <v>211</v>
      </c>
      <c r="E14" s="92">
        <v>1</v>
      </c>
      <c r="F14" s="92" t="s">
        <v>337</v>
      </c>
      <c r="G14" s="92">
        <v>0</v>
      </c>
      <c r="H14" s="93">
        <v>1060</v>
      </c>
      <c r="I14" s="93">
        <v>1060</v>
      </c>
      <c r="J14" s="93">
        <v>1643</v>
      </c>
      <c r="K14" s="93">
        <v>1643</v>
      </c>
      <c r="L14" s="92" t="s">
        <v>338</v>
      </c>
      <c r="M14" s="88"/>
      <c r="N14" s="91">
        <v>5.2865723076923077</v>
      </c>
      <c r="O14" s="91">
        <v>5.2865723076923077</v>
      </c>
      <c r="P14" s="91">
        <v>5.2865723076923077</v>
      </c>
      <c r="Q14" s="91">
        <v>5.2865723076923077</v>
      </c>
      <c r="R14" s="90">
        <v>0.70700000000000007</v>
      </c>
      <c r="S14" s="90">
        <v>0.70700000000000007</v>
      </c>
      <c r="T14" s="90">
        <v>0.70700000000000007</v>
      </c>
      <c r="U14" s="90">
        <v>0.70700000000000007</v>
      </c>
      <c r="V14" s="83">
        <f t="shared" si="0"/>
        <v>3961.8630188307698</v>
      </c>
      <c r="W14" s="83">
        <f t="shared" si="1"/>
        <v>3961.8630188307698</v>
      </c>
      <c r="X14" s="83">
        <f t="shared" si="2"/>
        <v>6140.8876791876919</v>
      </c>
      <c r="Y14" s="83">
        <f t="shared" si="3"/>
        <v>6140.8876791876919</v>
      </c>
      <c r="Z14" s="83">
        <f t="shared" si="4"/>
        <v>20205.501396036925</v>
      </c>
      <c r="AA14" s="81"/>
      <c r="AB14" s="88"/>
      <c r="AC14" s="89">
        <v>4.4032292307692309</v>
      </c>
      <c r="AD14" s="86"/>
      <c r="AE14" s="85">
        <f t="shared" si="5"/>
        <v>3299.8680501230774</v>
      </c>
      <c r="AF14" s="84">
        <f t="shared" si="6"/>
        <v>-661.99496870769235</v>
      </c>
      <c r="AG14" s="81"/>
      <c r="AH14" s="88"/>
      <c r="AI14" s="87">
        <v>4.4032292307692309</v>
      </c>
      <c r="AJ14" s="96" t="s">
        <v>143</v>
      </c>
      <c r="AK14" s="85">
        <f t="shared" si="7"/>
        <v>3299.8680501230774</v>
      </c>
      <c r="AL14" s="84">
        <f t="shared" si="8"/>
        <v>-661.99496870769235</v>
      </c>
      <c r="AM14" s="81"/>
      <c r="AN14" s="88"/>
      <c r="AO14" s="87">
        <v>4.4032292307692309</v>
      </c>
      <c r="AP14" s="96" t="s">
        <v>57</v>
      </c>
      <c r="AQ14" s="85">
        <f t="shared" si="9"/>
        <v>5114.79547769077</v>
      </c>
      <c r="AR14" s="84">
        <f t="shared" si="10"/>
        <v>-1026.0922014969219</v>
      </c>
      <c r="AS14" s="81"/>
      <c r="AT14" s="88"/>
      <c r="AU14" s="87">
        <v>4.4032292307692309</v>
      </c>
      <c r="AV14" s="96" t="str">
        <f t="shared" si="11"/>
        <v>n/a</v>
      </c>
      <c r="AW14" s="85">
        <f t="shared" si="12"/>
        <v>5114.79547769077</v>
      </c>
      <c r="AX14" s="84">
        <f t="shared" si="13"/>
        <v>-1026.0922014969219</v>
      </c>
      <c r="AY14" s="83">
        <f t="shared" si="14"/>
        <v>3299.8680501230774</v>
      </c>
      <c r="AZ14" s="83">
        <f t="shared" si="15"/>
        <v>3299.8680501230774</v>
      </c>
      <c r="BA14" s="83">
        <f t="shared" si="16"/>
        <v>5114.79547769077</v>
      </c>
      <c r="BB14" s="83">
        <f t="shared" si="17"/>
        <v>5114.79547769077</v>
      </c>
      <c r="BC14" s="82">
        <f t="shared" si="18"/>
        <v>16829.327055627695</v>
      </c>
      <c r="BD14" s="81" t="s">
        <v>56</v>
      </c>
      <c r="BE14" s="80" t="s">
        <v>55</v>
      </c>
      <c r="BF14" s="95"/>
    </row>
    <row r="15" spans="1:58" s="57" customFormat="1" ht="18" customHeight="1" x14ac:dyDescent="0.35">
      <c r="A15" s="94">
        <v>499</v>
      </c>
      <c r="B15" s="94" t="s">
        <v>15</v>
      </c>
      <c r="C15" s="97" t="s">
        <v>209</v>
      </c>
      <c r="D15" s="97" t="s">
        <v>137</v>
      </c>
      <c r="E15" s="92">
        <v>1</v>
      </c>
      <c r="F15" s="92" t="s">
        <v>333</v>
      </c>
      <c r="G15" s="92">
        <v>0</v>
      </c>
      <c r="H15" s="93">
        <v>6300</v>
      </c>
      <c r="I15" s="93">
        <v>6300</v>
      </c>
      <c r="J15" s="93">
        <v>6300</v>
      </c>
      <c r="K15" s="93">
        <v>6300</v>
      </c>
      <c r="L15" s="92" t="s">
        <v>334</v>
      </c>
      <c r="M15" s="88"/>
      <c r="N15" s="91">
        <v>3.38</v>
      </c>
      <c r="O15" s="91">
        <v>3.38</v>
      </c>
      <c r="P15" s="91">
        <v>3.38</v>
      </c>
      <c r="Q15" s="91">
        <v>3.38</v>
      </c>
      <c r="R15" s="90">
        <v>1.05</v>
      </c>
      <c r="S15" s="90">
        <v>1.05</v>
      </c>
      <c r="T15" s="90">
        <v>1.05</v>
      </c>
      <c r="U15" s="90">
        <v>1.05</v>
      </c>
      <c r="V15" s="83">
        <f t="shared" si="0"/>
        <v>22358.7</v>
      </c>
      <c r="W15" s="83">
        <f t="shared" si="1"/>
        <v>22358.7</v>
      </c>
      <c r="X15" s="83">
        <f t="shared" si="2"/>
        <v>22358.7</v>
      </c>
      <c r="Y15" s="83">
        <f t="shared" si="3"/>
        <v>22358.7</v>
      </c>
      <c r="Z15" s="83">
        <f t="shared" si="4"/>
        <v>89434.8</v>
      </c>
      <c r="AA15" s="81"/>
      <c r="AB15" s="88"/>
      <c r="AC15" s="89">
        <v>1.84</v>
      </c>
      <c r="AD15" s="86"/>
      <c r="AE15" s="85">
        <f t="shared" si="5"/>
        <v>12171.6</v>
      </c>
      <c r="AF15" s="84">
        <f t="shared" si="6"/>
        <v>-10187.1</v>
      </c>
      <c r="AG15" s="81"/>
      <c r="AH15" s="88"/>
      <c r="AI15" s="87">
        <v>1.84</v>
      </c>
      <c r="AJ15" s="96" t="s">
        <v>136</v>
      </c>
      <c r="AK15" s="85">
        <f t="shared" si="7"/>
        <v>12171.6</v>
      </c>
      <c r="AL15" s="84">
        <f t="shared" si="8"/>
        <v>-10187.1</v>
      </c>
      <c r="AM15" s="81"/>
      <c r="AN15" s="88"/>
      <c r="AO15" s="87">
        <v>1.84</v>
      </c>
      <c r="AP15" s="96" t="s">
        <v>210</v>
      </c>
      <c r="AQ15" s="85">
        <f t="shared" si="9"/>
        <v>12171.6</v>
      </c>
      <c r="AR15" s="84">
        <f t="shared" si="10"/>
        <v>-10187.1</v>
      </c>
      <c r="AS15" s="81"/>
      <c r="AT15" s="88"/>
      <c r="AU15" s="87">
        <v>1.84</v>
      </c>
      <c r="AV15" s="96" t="str">
        <f t="shared" si="11"/>
        <v>ISR update</v>
      </c>
      <c r="AW15" s="85">
        <f t="shared" si="12"/>
        <v>12171.6</v>
      </c>
      <c r="AX15" s="84">
        <f t="shared" si="13"/>
        <v>-10187.1</v>
      </c>
      <c r="AY15" s="83">
        <f t="shared" si="14"/>
        <v>12171.6</v>
      </c>
      <c r="AZ15" s="83">
        <f t="shared" si="15"/>
        <v>12171.6</v>
      </c>
      <c r="BA15" s="83">
        <f t="shared" si="16"/>
        <v>12171.6</v>
      </c>
      <c r="BB15" s="83">
        <f t="shared" si="17"/>
        <v>12171.6</v>
      </c>
      <c r="BC15" s="82">
        <f t="shared" si="18"/>
        <v>48686.400000000001</v>
      </c>
      <c r="BD15" s="81" t="s">
        <v>56</v>
      </c>
      <c r="BE15" s="80" t="s">
        <v>55</v>
      </c>
      <c r="BF15" s="95"/>
    </row>
    <row r="16" spans="1:58" s="57" customFormat="1" ht="18" customHeight="1" x14ac:dyDescent="0.35">
      <c r="A16" s="94">
        <v>495</v>
      </c>
      <c r="B16" s="94" t="s">
        <v>15</v>
      </c>
      <c r="C16" s="97" t="s">
        <v>209</v>
      </c>
      <c r="D16" s="97" t="s">
        <v>140</v>
      </c>
      <c r="E16" s="92">
        <v>1</v>
      </c>
      <c r="F16" s="92" t="s">
        <v>335</v>
      </c>
      <c r="G16" s="92">
        <v>0</v>
      </c>
      <c r="H16" s="93">
        <v>6300</v>
      </c>
      <c r="I16" s="93">
        <v>6300</v>
      </c>
      <c r="J16" s="93">
        <v>6300</v>
      </c>
      <c r="K16" s="93">
        <v>6300</v>
      </c>
      <c r="L16" s="92" t="s">
        <v>336</v>
      </c>
      <c r="M16" s="88"/>
      <c r="N16" s="91">
        <v>0.35</v>
      </c>
      <c r="O16" s="91">
        <v>0.35</v>
      </c>
      <c r="P16" s="91">
        <v>0.35</v>
      </c>
      <c r="Q16" s="91">
        <v>0.35</v>
      </c>
      <c r="R16" s="90">
        <v>1.04</v>
      </c>
      <c r="S16" s="90">
        <v>1.04</v>
      </c>
      <c r="T16" s="90">
        <v>1.04</v>
      </c>
      <c r="U16" s="90">
        <v>1.04</v>
      </c>
      <c r="V16" s="83">
        <f t="shared" si="0"/>
        <v>2293.2000000000003</v>
      </c>
      <c r="W16" s="83">
        <f t="shared" si="1"/>
        <v>2293.2000000000003</v>
      </c>
      <c r="X16" s="83">
        <f t="shared" si="2"/>
        <v>2293.2000000000003</v>
      </c>
      <c r="Y16" s="83">
        <f t="shared" si="3"/>
        <v>2293.2000000000003</v>
      </c>
      <c r="Z16" s="83">
        <f t="shared" si="4"/>
        <v>9172.8000000000011</v>
      </c>
      <c r="AA16" s="81"/>
      <c r="AB16" s="88"/>
      <c r="AC16" s="89">
        <v>0.3</v>
      </c>
      <c r="AD16" s="86"/>
      <c r="AE16" s="85">
        <f t="shared" si="5"/>
        <v>1965.6000000000001</v>
      </c>
      <c r="AF16" s="84">
        <f t="shared" si="6"/>
        <v>-327.60000000000014</v>
      </c>
      <c r="AG16" s="81"/>
      <c r="AH16" s="88"/>
      <c r="AI16" s="87">
        <v>0.3</v>
      </c>
      <c r="AJ16" s="96" t="s">
        <v>138</v>
      </c>
      <c r="AK16" s="85">
        <f t="shared" si="7"/>
        <v>1965.6000000000001</v>
      </c>
      <c r="AL16" s="84">
        <f t="shared" si="8"/>
        <v>-327.60000000000014</v>
      </c>
      <c r="AM16" s="81"/>
      <c r="AN16" s="88"/>
      <c r="AO16" s="87">
        <v>0.3</v>
      </c>
      <c r="AP16" s="96" t="s">
        <v>210</v>
      </c>
      <c r="AQ16" s="85">
        <f t="shared" si="9"/>
        <v>1965.6000000000001</v>
      </c>
      <c r="AR16" s="84">
        <f t="shared" si="10"/>
        <v>-327.60000000000014</v>
      </c>
      <c r="AS16" s="81"/>
      <c r="AT16" s="88"/>
      <c r="AU16" s="87">
        <v>0.3</v>
      </c>
      <c r="AV16" s="96" t="str">
        <f t="shared" si="11"/>
        <v>ISR update</v>
      </c>
      <c r="AW16" s="85">
        <f t="shared" si="12"/>
        <v>1965.6000000000001</v>
      </c>
      <c r="AX16" s="84">
        <f t="shared" si="13"/>
        <v>-327.60000000000014</v>
      </c>
      <c r="AY16" s="83">
        <f t="shared" si="14"/>
        <v>1965.6000000000001</v>
      </c>
      <c r="AZ16" s="83">
        <f t="shared" si="15"/>
        <v>1965.6000000000001</v>
      </c>
      <c r="BA16" s="83">
        <f t="shared" si="16"/>
        <v>1965.6000000000001</v>
      </c>
      <c r="BB16" s="83">
        <f t="shared" si="17"/>
        <v>1965.6000000000001</v>
      </c>
      <c r="BC16" s="82">
        <f t="shared" si="18"/>
        <v>7862.4000000000005</v>
      </c>
      <c r="BD16" s="81" t="s">
        <v>56</v>
      </c>
      <c r="BE16" s="80" t="s">
        <v>55</v>
      </c>
      <c r="BF16" s="95"/>
    </row>
    <row r="17" spans="1:58" s="57" customFormat="1" ht="18" customHeight="1" x14ac:dyDescent="0.35">
      <c r="A17" s="94">
        <v>497</v>
      </c>
      <c r="B17" s="94" t="s">
        <v>15</v>
      </c>
      <c r="C17" s="97" t="s">
        <v>209</v>
      </c>
      <c r="D17" s="97" t="s">
        <v>139</v>
      </c>
      <c r="E17" s="92">
        <v>1</v>
      </c>
      <c r="F17" s="92" t="s">
        <v>335</v>
      </c>
      <c r="G17" s="92">
        <v>0</v>
      </c>
      <c r="H17" s="93">
        <v>6300</v>
      </c>
      <c r="I17" s="93">
        <v>6300</v>
      </c>
      <c r="J17" s="93">
        <v>6300</v>
      </c>
      <c r="K17" s="93">
        <v>6300</v>
      </c>
      <c r="L17" s="92" t="s">
        <v>336</v>
      </c>
      <c r="M17" s="88"/>
      <c r="N17" s="91">
        <v>2.41</v>
      </c>
      <c r="O17" s="91">
        <v>2.41</v>
      </c>
      <c r="P17" s="91">
        <v>2.41</v>
      </c>
      <c r="Q17" s="91">
        <v>2.41</v>
      </c>
      <c r="R17" s="90">
        <v>1</v>
      </c>
      <c r="S17" s="90">
        <v>1</v>
      </c>
      <c r="T17" s="90">
        <v>1</v>
      </c>
      <c r="U17" s="90">
        <v>1</v>
      </c>
      <c r="V17" s="83">
        <f t="shared" si="0"/>
        <v>15183</v>
      </c>
      <c r="W17" s="83">
        <f t="shared" si="1"/>
        <v>15183</v>
      </c>
      <c r="X17" s="83">
        <f t="shared" si="2"/>
        <v>15183</v>
      </c>
      <c r="Y17" s="83">
        <f t="shared" si="3"/>
        <v>15183</v>
      </c>
      <c r="Z17" s="83">
        <f t="shared" si="4"/>
        <v>60732</v>
      </c>
      <c r="AA17" s="81"/>
      <c r="AB17" s="88"/>
      <c r="AC17" s="89">
        <v>2.3199999999999998</v>
      </c>
      <c r="AD17" s="86"/>
      <c r="AE17" s="85">
        <f t="shared" si="5"/>
        <v>14615.999999999998</v>
      </c>
      <c r="AF17" s="84">
        <f t="shared" si="6"/>
        <v>-567.00000000000182</v>
      </c>
      <c r="AG17" s="81"/>
      <c r="AH17" s="88"/>
      <c r="AI17" s="87">
        <v>2.3199999999999998</v>
      </c>
      <c r="AJ17" s="96" t="s">
        <v>138</v>
      </c>
      <c r="AK17" s="85">
        <f t="shared" si="7"/>
        <v>14615.999999999998</v>
      </c>
      <c r="AL17" s="84">
        <f t="shared" si="8"/>
        <v>-567.00000000000182</v>
      </c>
      <c r="AM17" s="81"/>
      <c r="AN17" s="88"/>
      <c r="AO17" s="87">
        <v>2.3199999999999998</v>
      </c>
      <c r="AP17" s="96" t="s">
        <v>210</v>
      </c>
      <c r="AQ17" s="85">
        <f t="shared" si="9"/>
        <v>14615.999999999998</v>
      </c>
      <c r="AR17" s="84">
        <f t="shared" si="10"/>
        <v>-567.00000000000182</v>
      </c>
      <c r="AS17" s="81"/>
      <c r="AT17" s="88"/>
      <c r="AU17" s="87">
        <v>2.3199999999999998</v>
      </c>
      <c r="AV17" s="96" t="str">
        <f t="shared" si="11"/>
        <v>ISR update</v>
      </c>
      <c r="AW17" s="85">
        <f t="shared" si="12"/>
        <v>14615.999999999998</v>
      </c>
      <c r="AX17" s="84">
        <f t="shared" si="13"/>
        <v>-567.00000000000182</v>
      </c>
      <c r="AY17" s="83">
        <f t="shared" si="14"/>
        <v>14615.999999999998</v>
      </c>
      <c r="AZ17" s="83">
        <f t="shared" si="15"/>
        <v>14615.999999999998</v>
      </c>
      <c r="BA17" s="83">
        <f t="shared" si="16"/>
        <v>14615.999999999998</v>
      </c>
      <c r="BB17" s="83">
        <f t="shared" si="17"/>
        <v>14615.999999999998</v>
      </c>
      <c r="BC17" s="82">
        <f t="shared" si="18"/>
        <v>58463.999999999993</v>
      </c>
      <c r="BD17" s="81" t="s">
        <v>56</v>
      </c>
      <c r="BE17" s="80" t="s">
        <v>55</v>
      </c>
      <c r="BF17" s="95"/>
    </row>
    <row r="18" spans="1:58" s="57" customFormat="1" ht="18" customHeight="1" x14ac:dyDescent="0.35">
      <c r="A18" s="94">
        <v>502</v>
      </c>
      <c r="B18" s="94" t="s">
        <v>15</v>
      </c>
      <c r="C18" s="97" t="s">
        <v>209</v>
      </c>
      <c r="D18" s="97" t="s">
        <v>135</v>
      </c>
      <c r="E18" s="92">
        <v>1</v>
      </c>
      <c r="F18" s="92" t="s">
        <v>339</v>
      </c>
      <c r="G18" s="92">
        <v>0</v>
      </c>
      <c r="H18" s="93">
        <v>6300</v>
      </c>
      <c r="I18" s="93">
        <v>6300</v>
      </c>
      <c r="J18" s="93">
        <v>6300</v>
      </c>
      <c r="K18" s="93">
        <v>6300</v>
      </c>
      <c r="L18" s="92" t="s">
        <v>340</v>
      </c>
      <c r="M18" s="88"/>
      <c r="N18" s="91">
        <v>1.6151727892153844</v>
      </c>
      <c r="O18" s="91">
        <v>1.6151727892153844</v>
      </c>
      <c r="P18" s="91">
        <v>1.6151727892153844</v>
      </c>
      <c r="Q18" s="91">
        <v>1.6151727892153844</v>
      </c>
      <c r="R18" s="90">
        <v>1</v>
      </c>
      <c r="S18" s="90">
        <v>1</v>
      </c>
      <c r="T18" s="90">
        <v>1</v>
      </c>
      <c r="U18" s="90">
        <v>1</v>
      </c>
      <c r="V18" s="83">
        <f t="shared" si="0"/>
        <v>10175.588572056922</v>
      </c>
      <c r="W18" s="83">
        <f t="shared" si="1"/>
        <v>10175.588572056922</v>
      </c>
      <c r="X18" s="83">
        <f t="shared" si="2"/>
        <v>10175.588572056922</v>
      </c>
      <c r="Y18" s="83">
        <f t="shared" si="3"/>
        <v>10175.588572056922</v>
      </c>
      <c r="Z18" s="83">
        <f t="shared" si="4"/>
        <v>40702.354288227689</v>
      </c>
      <c r="AA18" s="81"/>
      <c r="AB18" s="88"/>
      <c r="AC18" s="89">
        <v>1.6151727892153844</v>
      </c>
      <c r="AD18" s="86"/>
      <c r="AE18" s="85">
        <f t="shared" si="5"/>
        <v>10175.588572056922</v>
      </c>
      <c r="AF18" s="84">
        <f t="shared" si="6"/>
        <v>0</v>
      </c>
      <c r="AG18" s="81"/>
      <c r="AH18" s="88"/>
      <c r="AI18" s="87">
        <v>1.6151727892153844</v>
      </c>
      <c r="AJ18" s="96" t="s">
        <v>58</v>
      </c>
      <c r="AK18" s="85">
        <f t="shared" si="7"/>
        <v>10175.588572056922</v>
      </c>
      <c r="AL18" s="84">
        <f t="shared" si="8"/>
        <v>0</v>
      </c>
      <c r="AM18" s="81"/>
      <c r="AN18" s="88"/>
      <c r="AO18" s="87">
        <v>1.6151727892153844</v>
      </c>
      <c r="AP18" s="96" t="s">
        <v>57</v>
      </c>
      <c r="AQ18" s="85">
        <f t="shared" si="9"/>
        <v>10175.588572056922</v>
      </c>
      <c r="AR18" s="84">
        <f t="shared" si="10"/>
        <v>0</v>
      </c>
      <c r="AS18" s="81"/>
      <c r="AT18" s="88"/>
      <c r="AU18" s="87">
        <v>1.6151727892153844</v>
      </c>
      <c r="AV18" s="96" t="str">
        <f t="shared" si="11"/>
        <v>n/a</v>
      </c>
      <c r="AW18" s="85">
        <f t="shared" si="12"/>
        <v>10175.588572056922</v>
      </c>
      <c r="AX18" s="84">
        <f t="shared" si="13"/>
        <v>0</v>
      </c>
      <c r="AY18" s="83">
        <f t="shared" si="14"/>
        <v>10175.588572056922</v>
      </c>
      <c r="AZ18" s="83">
        <f t="shared" si="15"/>
        <v>10175.588572056922</v>
      </c>
      <c r="BA18" s="83">
        <f t="shared" si="16"/>
        <v>10175.588572056922</v>
      </c>
      <c r="BB18" s="83">
        <f t="shared" si="17"/>
        <v>10175.588572056922</v>
      </c>
      <c r="BC18" s="82">
        <f t="shared" si="18"/>
        <v>40702.354288227689</v>
      </c>
      <c r="BD18" s="81" t="s">
        <v>56</v>
      </c>
      <c r="BE18" s="80" t="s">
        <v>55</v>
      </c>
      <c r="BF18" s="95"/>
    </row>
    <row r="19" spans="1:58" s="57" customFormat="1" ht="18" customHeight="1" x14ac:dyDescent="0.35">
      <c r="A19" s="94">
        <v>1049</v>
      </c>
      <c r="B19" s="94" t="s">
        <v>7</v>
      </c>
      <c r="C19" s="97" t="s">
        <v>7</v>
      </c>
      <c r="D19" s="97" t="s">
        <v>208</v>
      </c>
      <c r="E19" s="92">
        <v>1</v>
      </c>
      <c r="F19" s="92" t="s">
        <v>331</v>
      </c>
      <c r="G19" s="92">
        <v>0</v>
      </c>
      <c r="H19" s="93">
        <v>6000</v>
      </c>
      <c r="I19" s="93">
        <v>6000</v>
      </c>
      <c r="J19" s="93">
        <v>7500</v>
      </c>
      <c r="K19" s="93">
        <v>7500</v>
      </c>
      <c r="L19" s="92" t="s">
        <v>332</v>
      </c>
      <c r="M19" s="88"/>
      <c r="N19" s="91">
        <v>63.71</v>
      </c>
      <c r="O19" s="91">
        <v>63.71</v>
      </c>
      <c r="P19" s="91">
        <v>63.71</v>
      </c>
      <c r="Q19" s="91">
        <v>63.71</v>
      </c>
      <c r="R19" s="90">
        <v>0.8</v>
      </c>
      <c r="S19" s="90">
        <v>0.8</v>
      </c>
      <c r="T19" s="90">
        <v>0.8</v>
      </c>
      <c r="U19" s="90">
        <v>0.8</v>
      </c>
      <c r="V19" s="83">
        <f t="shared" si="0"/>
        <v>305808</v>
      </c>
      <c r="W19" s="83">
        <f t="shared" si="1"/>
        <v>305808</v>
      </c>
      <c r="X19" s="83">
        <f t="shared" si="2"/>
        <v>382260</v>
      </c>
      <c r="Y19" s="83">
        <f t="shared" si="3"/>
        <v>382260</v>
      </c>
      <c r="Z19" s="83">
        <f t="shared" si="4"/>
        <v>1376136</v>
      </c>
      <c r="AA19" s="81"/>
      <c r="AB19" s="88"/>
      <c r="AC19" s="89">
        <v>63.71</v>
      </c>
      <c r="AD19" s="86"/>
      <c r="AE19" s="85">
        <f t="shared" si="5"/>
        <v>305808</v>
      </c>
      <c r="AF19" s="84">
        <f t="shared" si="6"/>
        <v>0</v>
      </c>
      <c r="AG19" s="81"/>
      <c r="AH19" s="88"/>
      <c r="AI19" s="87">
        <v>63.71</v>
      </c>
      <c r="AJ19" s="96" t="s">
        <v>155</v>
      </c>
      <c r="AK19" s="85">
        <f t="shared" si="7"/>
        <v>305808</v>
      </c>
      <c r="AL19" s="84">
        <f t="shared" si="8"/>
        <v>0</v>
      </c>
      <c r="AM19" s="81"/>
      <c r="AN19" s="88"/>
      <c r="AO19" s="87">
        <v>63.71</v>
      </c>
      <c r="AP19" s="96" t="s">
        <v>57</v>
      </c>
      <c r="AQ19" s="85">
        <f t="shared" si="9"/>
        <v>382260</v>
      </c>
      <c r="AR19" s="84">
        <f t="shared" si="10"/>
        <v>0</v>
      </c>
      <c r="AS19" s="81"/>
      <c r="AT19" s="88"/>
      <c r="AU19" s="87">
        <v>63.71</v>
      </c>
      <c r="AV19" s="96" t="str">
        <f t="shared" si="11"/>
        <v>n/a</v>
      </c>
      <c r="AW19" s="85">
        <f t="shared" si="12"/>
        <v>382260</v>
      </c>
      <c r="AX19" s="84">
        <f t="shared" si="13"/>
        <v>0</v>
      </c>
      <c r="AY19" s="83">
        <f t="shared" si="14"/>
        <v>305808</v>
      </c>
      <c r="AZ19" s="83">
        <f t="shared" si="15"/>
        <v>305808</v>
      </c>
      <c r="BA19" s="83">
        <f t="shared" si="16"/>
        <v>382260</v>
      </c>
      <c r="BB19" s="83">
        <f t="shared" si="17"/>
        <v>382260</v>
      </c>
      <c r="BC19" s="82">
        <f t="shared" si="18"/>
        <v>1376136</v>
      </c>
      <c r="BD19" s="81" t="s">
        <v>56</v>
      </c>
      <c r="BE19" s="80" t="s">
        <v>55</v>
      </c>
      <c r="BF19" s="95"/>
    </row>
    <row r="20" spans="1:58" s="57" customFormat="1" ht="18" customHeight="1" x14ac:dyDescent="0.35">
      <c r="A20" s="94">
        <v>911</v>
      </c>
      <c r="B20" s="94" t="s">
        <v>9</v>
      </c>
      <c r="C20" s="97" t="s">
        <v>9</v>
      </c>
      <c r="D20" s="97" t="s">
        <v>207</v>
      </c>
      <c r="E20" s="92">
        <v>1</v>
      </c>
      <c r="F20" s="92" t="s">
        <v>333</v>
      </c>
      <c r="G20" s="92">
        <v>0</v>
      </c>
      <c r="H20" s="93">
        <v>226</v>
      </c>
      <c r="I20" s="93">
        <v>226</v>
      </c>
      <c r="J20" s="93">
        <v>226</v>
      </c>
      <c r="K20" s="93">
        <v>226</v>
      </c>
      <c r="L20" s="92" t="s">
        <v>334</v>
      </c>
      <c r="M20" s="88"/>
      <c r="N20" s="91">
        <v>11.04</v>
      </c>
      <c r="O20" s="91">
        <v>11.04</v>
      </c>
      <c r="P20" s="91">
        <v>11.04</v>
      </c>
      <c r="Q20" s="91">
        <v>11.04</v>
      </c>
      <c r="R20" s="90">
        <v>1</v>
      </c>
      <c r="S20" s="90">
        <v>1</v>
      </c>
      <c r="T20" s="90">
        <v>1</v>
      </c>
      <c r="U20" s="90">
        <v>1</v>
      </c>
      <c r="V20" s="83">
        <f t="shared" si="0"/>
        <v>2495.04</v>
      </c>
      <c r="W20" s="83">
        <f t="shared" si="1"/>
        <v>2495.04</v>
      </c>
      <c r="X20" s="83">
        <f t="shared" si="2"/>
        <v>2495.04</v>
      </c>
      <c r="Y20" s="83">
        <f t="shared" si="3"/>
        <v>2495.04</v>
      </c>
      <c r="Z20" s="83">
        <f t="shared" si="4"/>
        <v>9980.16</v>
      </c>
      <c r="AA20" s="81"/>
      <c r="AB20" s="88"/>
      <c r="AC20" s="89">
        <v>5.82</v>
      </c>
      <c r="AD20" s="86"/>
      <c r="AE20" s="85">
        <f t="shared" si="5"/>
        <v>1315.3200000000002</v>
      </c>
      <c r="AF20" s="84">
        <f t="shared" si="6"/>
        <v>-1179.7199999999998</v>
      </c>
      <c r="AG20" s="81"/>
      <c r="AH20" s="88"/>
      <c r="AI20" s="87">
        <v>5.82</v>
      </c>
      <c r="AJ20" s="96" t="s">
        <v>136</v>
      </c>
      <c r="AK20" s="85">
        <f t="shared" si="7"/>
        <v>1315.3200000000002</v>
      </c>
      <c r="AL20" s="84">
        <f t="shared" si="8"/>
        <v>-1179.7199999999998</v>
      </c>
      <c r="AM20" s="81"/>
      <c r="AN20" s="88"/>
      <c r="AO20" s="87">
        <v>5.82</v>
      </c>
      <c r="AP20" s="96" t="s">
        <v>57</v>
      </c>
      <c r="AQ20" s="85">
        <f t="shared" si="9"/>
        <v>1315.3200000000002</v>
      </c>
      <c r="AR20" s="84">
        <f t="shared" si="10"/>
        <v>-1179.7199999999998</v>
      </c>
      <c r="AS20" s="81"/>
      <c r="AT20" s="88"/>
      <c r="AU20" s="87">
        <v>5.82</v>
      </c>
      <c r="AV20" s="96" t="str">
        <f t="shared" si="11"/>
        <v>n/a</v>
      </c>
      <c r="AW20" s="85">
        <f t="shared" si="12"/>
        <v>1315.3200000000002</v>
      </c>
      <c r="AX20" s="84">
        <f t="shared" si="13"/>
        <v>-1179.7199999999998</v>
      </c>
      <c r="AY20" s="83">
        <f t="shared" si="14"/>
        <v>1315.3200000000002</v>
      </c>
      <c r="AZ20" s="83">
        <f t="shared" si="15"/>
        <v>1315.3200000000002</v>
      </c>
      <c r="BA20" s="83">
        <f t="shared" si="16"/>
        <v>1315.3200000000002</v>
      </c>
      <c r="BB20" s="83">
        <f t="shared" si="17"/>
        <v>1315.3200000000002</v>
      </c>
      <c r="BC20" s="82">
        <f t="shared" si="18"/>
        <v>5261.2800000000007</v>
      </c>
      <c r="BD20" s="81" t="s">
        <v>56</v>
      </c>
      <c r="BE20" s="80" t="s">
        <v>55</v>
      </c>
      <c r="BF20" s="95"/>
    </row>
    <row r="21" spans="1:58" s="57" customFormat="1" ht="18" customHeight="1" x14ac:dyDescent="0.35">
      <c r="A21" s="94">
        <v>896</v>
      </c>
      <c r="B21" s="94" t="s">
        <v>9</v>
      </c>
      <c r="C21" s="97" t="s">
        <v>9</v>
      </c>
      <c r="D21" s="97" t="s">
        <v>206</v>
      </c>
      <c r="E21" s="92">
        <v>1</v>
      </c>
      <c r="F21" s="92" t="s">
        <v>335</v>
      </c>
      <c r="G21" s="92">
        <v>0</v>
      </c>
      <c r="H21" s="93">
        <v>452</v>
      </c>
      <c r="I21" s="93">
        <v>452</v>
      </c>
      <c r="J21" s="93">
        <v>452</v>
      </c>
      <c r="K21" s="93">
        <v>452</v>
      </c>
      <c r="L21" s="92" t="s">
        <v>336</v>
      </c>
      <c r="M21" s="88"/>
      <c r="N21" s="91">
        <v>2.94</v>
      </c>
      <c r="O21" s="91">
        <v>2.94</v>
      </c>
      <c r="P21" s="91">
        <v>2.94</v>
      </c>
      <c r="Q21" s="91">
        <v>2.94</v>
      </c>
      <c r="R21" s="90">
        <v>1</v>
      </c>
      <c r="S21" s="90">
        <v>1</v>
      </c>
      <c r="T21" s="90">
        <v>1</v>
      </c>
      <c r="U21" s="90">
        <v>1</v>
      </c>
      <c r="V21" s="83">
        <f t="shared" si="0"/>
        <v>1328.8799999999999</v>
      </c>
      <c r="W21" s="83">
        <f t="shared" si="1"/>
        <v>1328.8799999999999</v>
      </c>
      <c r="X21" s="83">
        <f t="shared" si="2"/>
        <v>1328.8799999999999</v>
      </c>
      <c r="Y21" s="83">
        <f t="shared" si="3"/>
        <v>1328.8799999999999</v>
      </c>
      <c r="Z21" s="83">
        <f t="shared" si="4"/>
        <v>5315.5199999999995</v>
      </c>
      <c r="AA21" s="81"/>
      <c r="AB21" s="88"/>
      <c r="AC21" s="89">
        <v>4.18</v>
      </c>
      <c r="AD21" s="86"/>
      <c r="AE21" s="85">
        <f t="shared" si="5"/>
        <v>1889.36</v>
      </c>
      <c r="AF21" s="84">
        <f t="shared" si="6"/>
        <v>560.48</v>
      </c>
      <c r="AG21" s="81"/>
      <c r="AH21" s="88"/>
      <c r="AI21" s="87">
        <v>4.18</v>
      </c>
      <c r="AJ21" s="96" t="s">
        <v>138</v>
      </c>
      <c r="AK21" s="85">
        <f t="shared" si="7"/>
        <v>1889.36</v>
      </c>
      <c r="AL21" s="84">
        <f t="shared" si="8"/>
        <v>560.48</v>
      </c>
      <c r="AM21" s="81"/>
      <c r="AN21" s="88"/>
      <c r="AO21" s="87">
        <v>4.18</v>
      </c>
      <c r="AP21" s="96" t="s">
        <v>57</v>
      </c>
      <c r="AQ21" s="85">
        <f t="shared" si="9"/>
        <v>1889.36</v>
      </c>
      <c r="AR21" s="84">
        <f t="shared" si="10"/>
        <v>560.48</v>
      </c>
      <c r="AS21" s="81"/>
      <c r="AT21" s="88"/>
      <c r="AU21" s="87">
        <v>4.18</v>
      </c>
      <c r="AV21" s="96" t="str">
        <f t="shared" si="11"/>
        <v>n/a</v>
      </c>
      <c r="AW21" s="85">
        <f t="shared" si="12"/>
        <v>1889.36</v>
      </c>
      <c r="AX21" s="84">
        <f t="shared" si="13"/>
        <v>560.48</v>
      </c>
      <c r="AY21" s="83">
        <f t="shared" si="14"/>
        <v>1889.36</v>
      </c>
      <c r="AZ21" s="83">
        <f t="shared" si="15"/>
        <v>1889.36</v>
      </c>
      <c r="BA21" s="83">
        <f t="shared" si="16"/>
        <v>1889.36</v>
      </c>
      <c r="BB21" s="83">
        <f t="shared" si="17"/>
        <v>1889.36</v>
      </c>
      <c r="BC21" s="82">
        <f t="shared" si="18"/>
        <v>7557.44</v>
      </c>
      <c r="BD21" s="81" t="s">
        <v>56</v>
      </c>
      <c r="BE21" s="80" t="s">
        <v>55</v>
      </c>
      <c r="BF21" s="95"/>
    </row>
    <row r="22" spans="1:58" s="57" customFormat="1" ht="18" customHeight="1" x14ac:dyDescent="0.35">
      <c r="A22" s="94">
        <v>856</v>
      </c>
      <c r="B22" s="94" t="s">
        <v>9</v>
      </c>
      <c r="C22" s="97" t="s">
        <v>9</v>
      </c>
      <c r="D22" s="97" t="s">
        <v>205</v>
      </c>
      <c r="E22" s="92">
        <v>1</v>
      </c>
      <c r="F22" s="92" t="s">
        <v>341</v>
      </c>
      <c r="G22" s="92">
        <v>0</v>
      </c>
      <c r="H22" s="93">
        <v>76</v>
      </c>
      <c r="I22" s="93">
        <v>76</v>
      </c>
      <c r="J22" s="93">
        <v>76</v>
      </c>
      <c r="K22" s="93">
        <v>76</v>
      </c>
      <c r="L22" s="92" t="s">
        <v>342</v>
      </c>
      <c r="M22" s="88"/>
      <c r="N22" s="91">
        <v>115.48339534883723</v>
      </c>
      <c r="O22" s="91">
        <v>115.48339534883723</v>
      </c>
      <c r="P22" s="91">
        <v>115.48339534883723</v>
      </c>
      <c r="Q22" s="91">
        <v>115.48339534883723</v>
      </c>
      <c r="R22" s="90">
        <v>1</v>
      </c>
      <c r="S22" s="90">
        <v>1</v>
      </c>
      <c r="T22" s="90">
        <v>1</v>
      </c>
      <c r="U22" s="90">
        <v>1</v>
      </c>
      <c r="V22" s="83">
        <f t="shared" si="0"/>
        <v>8776.7380465116294</v>
      </c>
      <c r="W22" s="83">
        <f t="shared" si="1"/>
        <v>8776.7380465116294</v>
      </c>
      <c r="X22" s="83">
        <f t="shared" si="2"/>
        <v>8776.7380465116294</v>
      </c>
      <c r="Y22" s="83">
        <f t="shared" si="3"/>
        <v>8776.7380465116294</v>
      </c>
      <c r="Z22" s="83">
        <f t="shared" si="4"/>
        <v>35106.952186046517</v>
      </c>
      <c r="AA22" s="81"/>
      <c r="AB22" s="88"/>
      <c r="AC22" s="89">
        <v>118.71115624883724</v>
      </c>
      <c r="AD22" s="86"/>
      <c r="AE22" s="85">
        <f t="shared" si="5"/>
        <v>9022.0478749116301</v>
      </c>
      <c r="AF22" s="84">
        <f t="shared" si="6"/>
        <v>245.3098284000007</v>
      </c>
      <c r="AG22" s="81"/>
      <c r="AH22" s="88"/>
      <c r="AI22" s="87">
        <v>118.71115624883724</v>
      </c>
      <c r="AJ22" s="96" t="s">
        <v>151</v>
      </c>
      <c r="AK22" s="85">
        <f t="shared" si="7"/>
        <v>9022.0478749116301</v>
      </c>
      <c r="AL22" s="84">
        <f t="shared" si="8"/>
        <v>245.3098284000007</v>
      </c>
      <c r="AM22" s="81"/>
      <c r="AN22" s="88"/>
      <c r="AO22" s="87">
        <v>118.71115624883724</v>
      </c>
      <c r="AP22" s="96" t="s">
        <v>145</v>
      </c>
      <c r="AQ22" s="85">
        <f t="shared" si="9"/>
        <v>9022.0478749116301</v>
      </c>
      <c r="AR22" s="84">
        <f t="shared" si="10"/>
        <v>245.3098284000007</v>
      </c>
      <c r="AS22" s="81"/>
      <c r="AT22" s="88"/>
      <c r="AU22" s="87">
        <v>118.71115624883724</v>
      </c>
      <c r="AV22" s="96" t="str">
        <f t="shared" si="11"/>
        <v>Updated algorithms to include new variables</v>
      </c>
      <c r="AW22" s="85">
        <f t="shared" si="12"/>
        <v>9022.0478749116301</v>
      </c>
      <c r="AX22" s="84">
        <f t="shared" si="13"/>
        <v>245.3098284000007</v>
      </c>
      <c r="AY22" s="83">
        <f t="shared" si="14"/>
        <v>9022.0478749116301</v>
      </c>
      <c r="AZ22" s="83">
        <f t="shared" si="15"/>
        <v>9022.0478749116301</v>
      </c>
      <c r="BA22" s="83">
        <f t="shared" si="16"/>
        <v>9022.0478749116301</v>
      </c>
      <c r="BB22" s="83">
        <f t="shared" si="17"/>
        <v>9022.0478749116301</v>
      </c>
      <c r="BC22" s="82">
        <f t="shared" si="18"/>
        <v>36088.19149964652</v>
      </c>
      <c r="BD22" s="81" t="s">
        <v>56</v>
      </c>
      <c r="BE22" s="80" t="s">
        <v>55</v>
      </c>
      <c r="BF22" s="95"/>
    </row>
    <row r="23" spans="1:58" s="57" customFormat="1" ht="18" customHeight="1" x14ac:dyDescent="0.35">
      <c r="A23" s="94">
        <v>907</v>
      </c>
      <c r="B23" s="94" t="s">
        <v>9</v>
      </c>
      <c r="C23" s="97" t="s">
        <v>9</v>
      </c>
      <c r="D23" s="97" t="s">
        <v>204</v>
      </c>
      <c r="E23" s="92">
        <v>1</v>
      </c>
      <c r="F23" s="92" t="s">
        <v>343</v>
      </c>
      <c r="G23" s="92">
        <v>0</v>
      </c>
      <c r="H23" s="93">
        <v>37</v>
      </c>
      <c r="I23" s="93">
        <v>37</v>
      </c>
      <c r="J23" s="93">
        <v>37</v>
      </c>
      <c r="K23" s="93">
        <v>37</v>
      </c>
      <c r="L23" s="92" t="s">
        <v>344</v>
      </c>
      <c r="M23" s="88"/>
      <c r="N23" s="91">
        <v>52.704917843226852</v>
      </c>
      <c r="O23" s="91">
        <v>52.704917843226852</v>
      </c>
      <c r="P23" s="91">
        <v>52.704917843226852</v>
      </c>
      <c r="Q23" s="91">
        <v>52.704917843226852</v>
      </c>
      <c r="R23" s="90">
        <v>1</v>
      </c>
      <c r="S23" s="90">
        <v>1</v>
      </c>
      <c r="T23" s="90">
        <v>1</v>
      </c>
      <c r="U23" s="90">
        <v>1</v>
      </c>
      <c r="V23" s="83">
        <f t="shared" si="0"/>
        <v>1950.0819601993935</v>
      </c>
      <c r="W23" s="83">
        <f t="shared" si="1"/>
        <v>1950.0819601993935</v>
      </c>
      <c r="X23" s="83">
        <f t="shared" si="2"/>
        <v>1950.0819601993935</v>
      </c>
      <c r="Y23" s="83">
        <f t="shared" si="3"/>
        <v>1950.0819601993935</v>
      </c>
      <c r="Z23" s="83">
        <f t="shared" si="4"/>
        <v>7800.327840797574</v>
      </c>
      <c r="AA23" s="81"/>
      <c r="AB23" s="88"/>
      <c r="AC23" s="89">
        <v>52.704917843226852</v>
      </c>
      <c r="AD23" s="86"/>
      <c r="AE23" s="85">
        <f t="shared" si="5"/>
        <v>1950.0819601993935</v>
      </c>
      <c r="AF23" s="84">
        <f t="shared" si="6"/>
        <v>0</v>
      </c>
      <c r="AG23" s="81"/>
      <c r="AH23" s="88"/>
      <c r="AI23" s="87">
        <v>52.704917843226852</v>
      </c>
      <c r="AJ23" s="96" t="s">
        <v>167</v>
      </c>
      <c r="AK23" s="85">
        <f t="shared" si="7"/>
        <v>1950.0819601993935</v>
      </c>
      <c r="AL23" s="84">
        <f t="shared" si="8"/>
        <v>0</v>
      </c>
      <c r="AM23" s="81"/>
      <c r="AN23" s="88"/>
      <c r="AO23" s="87">
        <v>52.704917843226852</v>
      </c>
      <c r="AP23" s="96" t="s">
        <v>57</v>
      </c>
      <c r="AQ23" s="85">
        <f t="shared" si="9"/>
        <v>1950.0819601993935</v>
      </c>
      <c r="AR23" s="84">
        <f t="shared" si="10"/>
        <v>0</v>
      </c>
      <c r="AS23" s="81"/>
      <c r="AT23" s="88"/>
      <c r="AU23" s="87">
        <v>52.704917843226852</v>
      </c>
      <c r="AV23" s="96" t="str">
        <f t="shared" si="11"/>
        <v>n/a</v>
      </c>
      <c r="AW23" s="85">
        <f t="shared" si="12"/>
        <v>1950.0819601993935</v>
      </c>
      <c r="AX23" s="84">
        <f t="shared" si="13"/>
        <v>0</v>
      </c>
      <c r="AY23" s="83">
        <f t="shared" si="14"/>
        <v>1950.0819601993935</v>
      </c>
      <c r="AZ23" s="83">
        <f t="shared" si="15"/>
        <v>1950.0819601993935</v>
      </c>
      <c r="BA23" s="83">
        <f t="shared" si="16"/>
        <v>1950.0819601993935</v>
      </c>
      <c r="BB23" s="83">
        <f t="shared" si="17"/>
        <v>1950.0819601993935</v>
      </c>
      <c r="BC23" s="82">
        <f t="shared" si="18"/>
        <v>7800.327840797574</v>
      </c>
      <c r="BD23" s="81" t="s">
        <v>56</v>
      </c>
      <c r="BE23" s="80" t="s">
        <v>55</v>
      </c>
      <c r="BF23" s="95"/>
    </row>
    <row r="24" spans="1:58" s="57" customFormat="1" ht="18" customHeight="1" x14ac:dyDescent="0.35">
      <c r="A24" s="94">
        <v>909</v>
      </c>
      <c r="B24" s="94" t="s">
        <v>9</v>
      </c>
      <c r="C24" s="97" t="s">
        <v>9</v>
      </c>
      <c r="D24" s="97" t="s">
        <v>203</v>
      </c>
      <c r="E24" s="92">
        <v>1</v>
      </c>
      <c r="F24" s="92" t="s">
        <v>345</v>
      </c>
      <c r="G24" s="92">
        <v>0</v>
      </c>
      <c r="H24" s="93">
        <v>59</v>
      </c>
      <c r="I24" s="93">
        <v>59</v>
      </c>
      <c r="J24" s="93">
        <v>59</v>
      </c>
      <c r="K24" s="93">
        <v>59</v>
      </c>
      <c r="L24" s="92" t="s">
        <v>344</v>
      </c>
      <c r="M24" s="88"/>
      <c r="N24" s="91">
        <v>2.7096845113773766</v>
      </c>
      <c r="O24" s="91">
        <v>2.7096845113773766</v>
      </c>
      <c r="P24" s="91">
        <v>2.7096845113773766</v>
      </c>
      <c r="Q24" s="91">
        <v>2.7096845113773766</v>
      </c>
      <c r="R24" s="90">
        <v>1</v>
      </c>
      <c r="S24" s="90">
        <v>1</v>
      </c>
      <c r="T24" s="90">
        <v>1</v>
      </c>
      <c r="U24" s="90">
        <v>1</v>
      </c>
      <c r="V24" s="83">
        <f t="shared" si="0"/>
        <v>159.87138617126521</v>
      </c>
      <c r="W24" s="83">
        <f t="shared" si="1"/>
        <v>159.87138617126521</v>
      </c>
      <c r="X24" s="83">
        <f t="shared" si="2"/>
        <v>159.87138617126521</v>
      </c>
      <c r="Y24" s="83">
        <f t="shared" si="3"/>
        <v>159.87138617126521</v>
      </c>
      <c r="Z24" s="83">
        <f t="shared" si="4"/>
        <v>639.48554468506086</v>
      </c>
      <c r="AA24" s="81"/>
      <c r="AB24" s="88"/>
      <c r="AC24" s="89">
        <v>2.7096845113773766</v>
      </c>
      <c r="AD24" s="86"/>
      <c r="AE24" s="85">
        <f t="shared" si="5"/>
        <v>159.87138617126521</v>
      </c>
      <c r="AF24" s="84">
        <f t="shared" si="6"/>
        <v>0</v>
      </c>
      <c r="AG24" s="81"/>
      <c r="AH24" s="88"/>
      <c r="AI24" s="87">
        <v>2.7096845113773766</v>
      </c>
      <c r="AJ24" s="96" t="s">
        <v>165</v>
      </c>
      <c r="AK24" s="85">
        <f t="shared" si="7"/>
        <v>159.87138617126521</v>
      </c>
      <c r="AL24" s="84">
        <f t="shared" si="8"/>
        <v>0</v>
      </c>
      <c r="AM24" s="81"/>
      <c r="AN24" s="88"/>
      <c r="AO24" s="87">
        <v>2.7096845113773766</v>
      </c>
      <c r="AP24" s="96" t="s">
        <v>57</v>
      </c>
      <c r="AQ24" s="85">
        <f t="shared" si="9"/>
        <v>159.87138617126521</v>
      </c>
      <c r="AR24" s="84">
        <f t="shared" si="10"/>
        <v>0</v>
      </c>
      <c r="AS24" s="81"/>
      <c r="AT24" s="88"/>
      <c r="AU24" s="87">
        <v>2.7096845113773766</v>
      </c>
      <c r="AV24" s="96" t="str">
        <f t="shared" si="11"/>
        <v>n/a</v>
      </c>
      <c r="AW24" s="85">
        <f t="shared" si="12"/>
        <v>159.87138617126521</v>
      </c>
      <c r="AX24" s="84">
        <f t="shared" si="13"/>
        <v>0</v>
      </c>
      <c r="AY24" s="83">
        <f t="shared" si="14"/>
        <v>159.87138617126521</v>
      </c>
      <c r="AZ24" s="83">
        <f t="shared" si="15"/>
        <v>159.87138617126521</v>
      </c>
      <c r="BA24" s="83">
        <f t="shared" si="16"/>
        <v>159.87138617126521</v>
      </c>
      <c r="BB24" s="83">
        <f t="shared" si="17"/>
        <v>159.87138617126521</v>
      </c>
      <c r="BC24" s="82">
        <f t="shared" si="18"/>
        <v>639.48554468506086</v>
      </c>
      <c r="BD24" s="81" t="s">
        <v>56</v>
      </c>
      <c r="BE24" s="80" t="s">
        <v>55</v>
      </c>
      <c r="BF24" s="95"/>
    </row>
    <row r="25" spans="1:58" s="57" customFormat="1" ht="18" customHeight="1" x14ac:dyDescent="0.35">
      <c r="A25" s="94">
        <v>882</v>
      </c>
      <c r="B25" s="94" t="s">
        <v>9</v>
      </c>
      <c r="C25" s="97" t="s">
        <v>9</v>
      </c>
      <c r="D25" s="97" t="s">
        <v>202</v>
      </c>
      <c r="E25" s="92">
        <v>1</v>
      </c>
      <c r="F25" s="92" t="s">
        <v>346</v>
      </c>
      <c r="G25" s="92">
        <v>0</v>
      </c>
      <c r="H25" s="93">
        <v>16</v>
      </c>
      <c r="I25" s="93">
        <v>16</v>
      </c>
      <c r="J25" s="93">
        <v>16</v>
      </c>
      <c r="K25" s="93">
        <v>16</v>
      </c>
      <c r="L25" s="92" t="s">
        <v>347</v>
      </c>
      <c r="M25" s="88"/>
      <c r="N25" s="91">
        <v>86.055308345348962</v>
      </c>
      <c r="O25" s="91">
        <v>86.055308345348962</v>
      </c>
      <c r="P25" s="91">
        <v>86.055308345348962</v>
      </c>
      <c r="Q25" s="91">
        <v>86.055308345348962</v>
      </c>
      <c r="R25" s="90">
        <v>1</v>
      </c>
      <c r="S25" s="90">
        <v>1</v>
      </c>
      <c r="T25" s="90">
        <v>1</v>
      </c>
      <c r="U25" s="90">
        <v>1</v>
      </c>
      <c r="V25" s="83">
        <f t="shared" si="0"/>
        <v>1376.8849335255834</v>
      </c>
      <c r="W25" s="83">
        <f t="shared" si="1"/>
        <v>1376.8849335255834</v>
      </c>
      <c r="X25" s="83">
        <f t="shared" si="2"/>
        <v>1376.8849335255834</v>
      </c>
      <c r="Y25" s="83">
        <f t="shared" si="3"/>
        <v>1376.8849335255834</v>
      </c>
      <c r="Z25" s="83">
        <f t="shared" si="4"/>
        <v>5507.5397341023336</v>
      </c>
      <c r="AA25" s="81"/>
      <c r="AB25" s="88"/>
      <c r="AC25" s="89">
        <v>11.869697702806754</v>
      </c>
      <c r="AD25" s="86"/>
      <c r="AE25" s="85">
        <f t="shared" si="5"/>
        <v>189.91516324490806</v>
      </c>
      <c r="AF25" s="84">
        <f t="shared" si="6"/>
        <v>-1186.9697702806752</v>
      </c>
      <c r="AG25" s="81"/>
      <c r="AH25" s="88"/>
      <c r="AI25" s="87">
        <v>11.869697702806754</v>
      </c>
      <c r="AJ25" s="96" t="s">
        <v>58</v>
      </c>
      <c r="AK25" s="85">
        <f t="shared" si="7"/>
        <v>189.91516324490806</v>
      </c>
      <c r="AL25" s="84">
        <f t="shared" si="8"/>
        <v>-1186.9697702806752</v>
      </c>
      <c r="AM25" s="81"/>
      <c r="AN25" s="88"/>
      <c r="AO25" s="87">
        <v>11.869697702806754</v>
      </c>
      <c r="AP25" s="96" t="s">
        <v>57</v>
      </c>
      <c r="AQ25" s="85">
        <f t="shared" si="9"/>
        <v>189.91516324490806</v>
      </c>
      <c r="AR25" s="84">
        <f t="shared" si="10"/>
        <v>-1186.9697702806752</v>
      </c>
      <c r="AS25" s="81"/>
      <c r="AT25" s="88"/>
      <c r="AU25" s="87">
        <v>11.869697702806754</v>
      </c>
      <c r="AV25" s="96" t="str">
        <f t="shared" si="11"/>
        <v>n/a</v>
      </c>
      <c r="AW25" s="85">
        <f t="shared" si="12"/>
        <v>189.91516324490806</v>
      </c>
      <c r="AX25" s="84">
        <f t="shared" si="13"/>
        <v>-1186.9697702806752</v>
      </c>
      <c r="AY25" s="83">
        <f t="shared" si="14"/>
        <v>189.91516324490806</v>
      </c>
      <c r="AZ25" s="83">
        <f t="shared" si="15"/>
        <v>189.91516324490806</v>
      </c>
      <c r="BA25" s="83">
        <f t="shared" si="16"/>
        <v>189.91516324490806</v>
      </c>
      <c r="BB25" s="83">
        <f t="shared" si="17"/>
        <v>189.91516324490806</v>
      </c>
      <c r="BC25" s="82">
        <f t="shared" si="18"/>
        <v>759.66065297963223</v>
      </c>
      <c r="BD25" s="81" t="s">
        <v>56</v>
      </c>
      <c r="BE25" s="80" t="s">
        <v>55</v>
      </c>
      <c r="BF25" s="95"/>
    </row>
    <row r="26" spans="1:58" s="57" customFormat="1" ht="18" customHeight="1" x14ac:dyDescent="0.35">
      <c r="A26" s="94">
        <v>863</v>
      </c>
      <c r="B26" s="94" t="s">
        <v>9</v>
      </c>
      <c r="C26" s="97" t="s">
        <v>9</v>
      </c>
      <c r="D26" s="97" t="s">
        <v>201</v>
      </c>
      <c r="E26" s="92">
        <v>1</v>
      </c>
      <c r="F26" s="92" t="s">
        <v>348</v>
      </c>
      <c r="G26" s="92">
        <v>0</v>
      </c>
      <c r="H26" s="93">
        <v>3</v>
      </c>
      <c r="I26" s="93">
        <v>3</v>
      </c>
      <c r="J26" s="93">
        <v>3</v>
      </c>
      <c r="K26" s="93">
        <v>3</v>
      </c>
      <c r="L26" s="92" t="s">
        <v>349</v>
      </c>
      <c r="M26" s="88"/>
      <c r="N26" s="91">
        <v>144.38</v>
      </c>
      <c r="O26" s="91">
        <v>144.38</v>
      </c>
      <c r="P26" s="91">
        <v>144.38</v>
      </c>
      <c r="Q26" s="91">
        <v>144.38</v>
      </c>
      <c r="R26" s="90">
        <v>1</v>
      </c>
      <c r="S26" s="90">
        <v>1</v>
      </c>
      <c r="T26" s="90">
        <v>1</v>
      </c>
      <c r="U26" s="90">
        <v>1</v>
      </c>
      <c r="V26" s="83">
        <f t="shared" si="0"/>
        <v>433.14</v>
      </c>
      <c r="W26" s="83">
        <f t="shared" si="1"/>
        <v>433.14</v>
      </c>
      <c r="X26" s="83">
        <f t="shared" si="2"/>
        <v>433.14</v>
      </c>
      <c r="Y26" s="83">
        <f t="shared" si="3"/>
        <v>433.14</v>
      </c>
      <c r="Z26" s="83">
        <f t="shared" si="4"/>
        <v>1732.56</v>
      </c>
      <c r="AA26" s="81"/>
      <c r="AB26" s="88"/>
      <c r="AC26" s="89">
        <v>107.05</v>
      </c>
      <c r="AD26" s="86"/>
      <c r="AE26" s="85">
        <f t="shared" si="5"/>
        <v>321.14999999999998</v>
      </c>
      <c r="AF26" s="84">
        <f t="shared" si="6"/>
        <v>-111.99000000000001</v>
      </c>
      <c r="AG26" s="81"/>
      <c r="AH26" s="88"/>
      <c r="AI26" s="87">
        <v>107.05</v>
      </c>
      <c r="AJ26" s="96" t="s">
        <v>141</v>
      </c>
      <c r="AK26" s="85">
        <f t="shared" si="7"/>
        <v>321.14999999999998</v>
      </c>
      <c r="AL26" s="84">
        <f t="shared" si="8"/>
        <v>-111.99000000000001</v>
      </c>
      <c r="AM26" s="81"/>
      <c r="AN26" s="88"/>
      <c r="AO26" s="87">
        <v>107.05</v>
      </c>
      <c r="AP26" s="96" t="s">
        <v>57</v>
      </c>
      <c r="AQ26" s="85">
        <f t="shared" si="9"/>
        <v>321.14999999999998</v>
      </c>
      <c r="AR26" s="84">
        <f t="shared" si="10"/>
        <v>-111.99000000000001</v>
      </c>
      <c r="AS26" s="81"/>
      <c r="AT26" s="88"/>
      <c r="AU26" s="87">
        <v>107.05</v>
      </c>
      <c r="AV26" s="96" t="str">
        <f t="shared" si="11"/>
        <v>n/a</v>
      </c>
      <c r="AW26" s="85">
        <f t="shared" si="12"/>
        <v>321.14999999999998</v>
      </c>
      <c r="AX26" s="84">
        <f t="shared" si="13"/>
        <v>-111.99000000000001</v>
      </c>
      <c r="AY26" s="83">
        <f t="shared" si="14"/>
        <v>321.14999999999998</v>
      </c>
      <c r="AZ26" s="83">
        <f t="shared" si="15"/>
        <v>321.14999999999998</v>
      </c>
      <c r="BA26" s="83">
        <f t="shared" si="16"/>
        <v>321.14999999999998</v>
      </c>
      <c r="BB26" s="83">
        <f t="shared" si="17"/>
        <v>321.14999999999998</v>
      </c>
      <c r="BC26" s="82">
        <f t="shared" si="18"/>
        <v>1284.5999999999999</v>
      </c>
      <c r="BD26" s="81" t="s">
        <v>56</v>
      </c>
      <c r="BE26" s="80" t="s">
        <v>55</v>
      </c>
      <c r="BF26" s="95"/>
    </row>
    <row r="27" spans="1:58" s="57" customFormat="1" ht="18" customHeight="1" x14ac:dyDescent="0.35">
      <c r="A27" s="94">
        <v>905</v>
      </c>
      <c r="B27" s="94" t="s">
        <v>9</v>
      </c>
      <c r="C27" s="97" t="s">
        <v>9</v>
      </c>
      <c r="D27" s="97" t="s">
        <v>200</v>
      </c>
      <c r="E27" s="92">
        <v>1</v>
      </c>
      <c r="F27" s="92" t="s">
        <v>329</v>
      </c>
      <c r="G27" s="92">
        <v>0</v>
      </c>
      <c r="H27" s="93">
        <v>35</v>
      </c>
      <c r="I27" s="93">
        <v>35</v>
      </c>
      <c r="J27" s="93">
        <v>35</v>
      </c>
      <c r="K27" s="93">
        <v>35</v>
      </c>
      <c r="L27" s="92" t="s">
        <v>330</v>
      </c>
      <c r="M27" s="88"/>
      <c r="N27" s="91">
        <v>53.381999999999998</v>
      </c>
      <c r="O27" s="91">
        <v>53.381999999999998</v>
      </c>
      <c r="P27" s="91">
        <v>53.381999999999998</v>
      </c>
      <c r="Q27" s="91">
        <v>53.381999999999998</v>
      </c>
      <c r="R27" s="90">
        <v>1</v>
      </c>
      <c r="S27" s="90">
        <v>1</v>
      </c>
      <c r="T27" s="90">
        <v>1</v>
      </c>
      <c r="U27" s="90">
        <v>1</v>
      </c>
      <c r="V27" s="83">
        <f t="shared" si="0"/>
        <v>1868.37</v>
      </c>
      <c r="W27" s="83">
        <f t="shared" si="1"/>
        <v>1868.37</v>
      </c>
      <c r="X27" s="83">
        <f t="shared" si="2"/>
        <v>1868.37</v>
      </c>
      <c r="Y27" s="83">
        <f t="shared" si="3"/>
        <v>1868.37</v>
      </c>
      <c r="Z27" s="83">
        <f t="shared" si="4"/>
        <v>7473.48</v>
      </c>
      <c r="AA27" s="81"/>
      <c r="AB27" s="88"/>
      <c r="AC27" s="89">
        <v>53.381999999999998</v>
      </c>
      <c r="AD27" s="86"/>
      <c r="AE27" s="85">
        <f t="shared" si="5"/>
        <v>1868.37</v>
      </c>
      <c r="AF27" s="84">
        <f t="shared" si="6"/>
        <v>0</v>
      </c>
      <c r="AG27" s="81"/>
      <c r="AH27" s="88"/>
      <c r="AI27" s="87">
        <v>53.381999999999998</v>
      </c>
      <c r="AJ27" s="96" t="s">
        <v>161</v>
      </c>
      <c r="AK27" s="85">
        <f t="shared" si="7"/>
        <v>1868.37</v>
      </c>
      <c r="AL27" s="84">
        <f t="shared" si="8"/>
        <v>0</v>
      </c>
      <c r="AM27" s="81"/>
      <c r="AN27" s="88"/>
      <c r="AO27" s="87">
        <v>53.381999999999998</v>
      </c>
      <c r="AP27" s="96" t="s">
        <v>57</v>
      </c>
      <c r="AQ27" s="85">
        <f t="shared" si="9"/>
        <v>1868.37</v>
      </c>
      <c r="AR27" s="84">
        <f t="shared" si="10"/>
        <v>0</v>
      </c>
      <c r="AS27" s="81"/>
      <c r="AT27" s="88"/>
      <c r="AU27" s="87">
        <v>53.381999999999998</v>
      </c>
      <c r="AV27" s="96" t="str">
        <f t="shared" si="11"/>
        <v>n/a</v>
      </c>
      <c r="AW27" s="85">
        <f t="shared" si="12"/>
        <v>1868.37</v>
      </c>
      <c r="AX27" s="84">
        <f t="shared" si="13"/>
        <v>0</v>
      </c>
      <c r="AY27" s="83">
        <f t="shared" si="14"/>
        <v>1868.37</v>
      </c>
      <c r="AZ27" s="83">
        <f t="shared" si="15"/>
        <v>1868.37</v>
      </c>
      <c r="BA27" s="83">
        <f t="shared" si="16"/>
        <v>1868.37</v>
      </c>
      <c r="BB27" s="83">
        <f t="shared" si="17"/>
        <v>1868.37</v>
      </c>
      <c r="BC27" s="82">
        <f t="shared" si="18"/>
        <v>7473.48</v>
      </c>
      <c r="BD27" s="81" t="s">
        <v>56</v>
      </c>
      <c r="BE27" s="80" t="s">
        <v>55</v>
      </c>
      <c r="BF27" s="95"/>
    </row>
    <row r="28" spans="1:58" s="57" customFormat="1" ht="18" customHeight="1" x14ac:dyDescent="0.35">
      <c r="A28" s="94">
        <v>889</v>
      </c>
      <c r="B28" s="94" t="s">
        <v>9</v>
      </c>
      <c r="C28" s="97" t="s">
        <v>9</v>
      </c>
      <c r="D28" s="97" t="s">
        <v>153</v>
      </c>
      <c r="E28" s="92">
        <v>1</v>
      </c>
      <c r="F28" s="92" t="s">
        <v>350</v>
      </c>
      <c r="G28" s="92">
        <v>0</v>
      </c>
      <c r="H28" s="93">
        <v>9</v>
      </c>
      <c r="I28" s="93">
        <v>9</v>
      </c>
      <c r="J28" s="93">
        <v>9</v>
      </c>
      <c r="K28" s="93">
        <v>9</v>
      </c>
      <c r="L28" s="92" t="s">
        <v>351</v>
      </c>
      <c r="M28" s="88"/>
      <c r="N28" s="91">
        <v>183.45506482091847</v>
      </c>
      <c r="O28" s="91">
        <v>183.45506482091847</v>
      </c>
      <c r="P28" s="91">
        <v>183.45506482091847</v>
      </c>
      <c r="Q28" s="91">
        <v>183.45506482091847</v>
      </c>
      <c r="R28" s="90">
        <v>1</v>
      </c>
      <c r="S28" s="90">
        <v>1</v>
      </c>
      <c r="T28" s="90">
        <v>1</v>
      </c>
      <c r="U28" s="90">
        <v>1</v>
      </c>
      <c r="V28" s="83">
        <f t="shared" si="0"/>
        <v>1651.0955833882663</v>
      </c>
      <c r="W28" s="83">
        <f t="shared" si="1"/>
        <v>1651.0955833882663</v>
      </c>
      <c r="X28" s="83">
        <f t="shared" si="2"/>
        <v>1651.0955833882663</v>
      </c>
      <c r="Y28" s="83">
        <f t="shared" si="3"/>
        <v>1651.0955833882663</v>
      </c>
      <c r="Z28" s="83">
        <f t="shared" si="4"/>
        <v>6604.3823335530651</v>
      </c>
      <c r="AA28" s="81"/>
      <c r="AB28" s="88"/>
      <c r="AC28" s="89">
        <v>183.45506482091847</v>
      </c>
      <c r="AD28" s="86"/>
      <c r="AE28" s="85">
        <f t="shared" si="5"/>
        <v>1651.0955833882663</v>
      </c>
      <c r="AF28" s="84">
        <f t="shared" si="6"/>
        <v>0</v>
      </c>
      <c r="AG28" s="81"/>
      <c r="AH28" s="88"/>
      <c r="AI28" s="87">
        <v>183.45506482091847</v>
      </c>
      <c r="AJ28" s="96" t="s">
        <v>58</v>
      </c>
      <c r="AK28" s="85">
        <f t="shared" si="7"/>
        <v>1651.0955833882663</v>
      </c>
      <c r="AL28" s="84">
        <f t="shared" si="8"/>
        <v>0</v>
      </c>
      <c r="AM28" s="81"/>
      <c r="AN28" s="88"/>
      <c r="AO28" s="87">
        <v>183.45506482091847</v>
      </c>
      <c r="AP28" s="96" t="s">
        <v>57</v>
      </c>
      <c r="AQ28" s="85">
        <f t="shared" si="9"/>
        <v>1651.0955833882663</v>
      </c>
      <c r="AR28" s="84">
        <f t="shared" si="10"/>
        <v>0</v>
      </c>
      <c r="AS28" s="81"/>
      <c r="AT28" s="88"/>
      <c r="AU28" s="87">
        <v>183.45506482091847</v>
      </c>
      <c r="AV28" s="96" t="str">
        <f t="shared" si="11"/>
        <v>n/a</v>
      </c>
      <c r="AW28" s="85">
        <f t="shared" si="12"/>
        <v>1651.0955833882663</v>
      </c>
      <c r="AX28" s="84">
        <f t="shared" si="13"/>
        <v>0</v>
      </c>
      <c r="AY28" s="83">
        <f t="shared" si="14"/>
        <v>1651.0955833882663</v>
      </c>
      <c r="AZ28" s="83">
        <f t="shared" si="15"/>
        <v>1651.0955833882663</v>
      </c>
      <c r="BA28" s="83">
        <f t="shared" si="16"/>
        <v>1651.0955833882663</v>
      </c>
      <c r="BB28" s="83">
        <f t="shared" si="17"/>
        <v>1651.0955833882663</v>
      </c>
      <c r="BC28" s="82">
        <f t="shared" si="18"/>
        <v>6604.3823335530651</v>
      </c>
      <c r="BD28" s="81" t="s">
        <v>56</v>
      </c>
      <c r="BE28" s="80" t="s">
        <v>55</v>
      </c>
      <c r="BF28" s="95"/>
    </row>
    <row r="29" spans="1:58" s="57" customFormat="1" ht="18" customHeight="1" x14ac:dyDescent="0.35">
      <c r="A29" s="94">
        <v>854</v>
      </c>
      <c r="B29" s="94" t="s">
        <v>9</v>
      </c>
      <c r="C29" s="97" t="s">
        <v>9</v>
      </c>
      <c r="D29" s="97" t="s">
        <v>199</v>
      </c>
      <c r="E29" s="92">
        <v>1</v>
      </c>
      <c r="F29" s="92" t="s">
        <v>352</v>
      </c>
      <c r="G29" s="92">
        <v>0</v>
      </c>
      <c r="H29" s="93">
        <v>5</v>
      </c>
      <c r="I29" s="93">
        <v>5</v>
      </c>
      <c r="J29" s="93">
        <v>5</v>
      </c>
      <c r="K29" s="93">
        <v>5</v>
      </c>
      <c r="L29" s="92" t="s">
        <v>353</v>
      </c>
      <c r="M29" s="88"/>
      <c r="N29" s="91">
        <v>140.92105263157899</v>
      </c>
      <c r="O29" s="91">
        <v>140.92105263157899</v>
      </c>
      <c r="P29" s="91">
        <v>140.92105263157899</v>
      </c>
      <c r="Q29" s="91">
        <v>140.92105263157899</v>
      </c>
      <c r="R29" s="90">
        <v>1</v>
      </c>
      <c r="S29" s="90">
        <v>1</v>
      </c>
      <c r="T29" s="90">
        <v>1</v>
      </c>
      <c r="U29" s="90">
        <v>1</v>
      </c>
      <c r="V29" s="83">
        <f t="shared" si="0"/>
        <v>704.60526315789491</v>
      </c>
      <c r="W29" s="83">
        <f t="shared" si="1"/>
        <v>704.60526315789491</v>
      </c>
      <c r="X29" s="83">
        <f t="shared" si="2"/>
        <v>704.60526315789491</v>
      </c>
      <c r="Y29" s="83">
        <f t="shared" si="3"/>
        <v>704.60526315789491</v>
      </c>
      <c r="Z29" s="83">
        <f t="shared" si="4"/>
        <v>2818.4210526315796</v>
      </c>
      <c r="AA29" s="81"/>
      <c r="AB29" s="88"/>
      <c r="AC29" s="89">
        <v>133.97435897435881</v>
      </c>
      <c r="AD29" s="86"/>
      <c r="AE29" s="85">
        <f t="shared" si="5"/>
        <v>669.87179487179401</v>
      </c>
      <c r="AF29" s="84">
        <f t="shared" si="6"/>
        <v>-34.733468286100901</v>
      </c>
      <c r="AG29" s="81"/>
      <c r="AH29" s="88"/>
      <c r="AI29" s="87">
        <v>133.97435897435881</v>
      </c>
      <c r="AJ29" s="96" t="s">
        <v>141</v>
      </c>
      <c r="AK29" s="85">
        <f t="shared" si="7"/>
        <v>669.87179487179401</v>
      </c>
      <c r="AL29" s="84">
        <f t="shared" si="8"/>
        <v>-34.733468286100901</v>
      </c>
      <c r="AM29" s="81"/>
      <c r="AN29" s="88"/>
      <c r="AO29" s="87">
        <v>133.97435897435881</v>
      </c>
      <c r="AP29" s="96" t="s">
        <v>57</v>
      </c>
      <c r="AQ29" s="85">
        <f t="shared" si="9"/>
        <v>669.87179487179401</v>
      </c>
      <c r="AR29" s="84">
        <f t="shared" si="10"/>
        <v>-34.733468286100901</v>
      </c>
      <c r="AS29" s="81"/>
      <c r="AT29" s="88"/>
      <c r="AU29" s="87">
        <v>133.97435897435881</v>
      </c>
      <c r="AV29" s="96" t="str">
        <f t="shared" si="11"/>
        <v>n/a</v>
      </c>
      <c r="AW29" s="85">
        <f t="shared" si="12"/>
        <v>669.87179487179401</v>
      </c>
      <c r="AX29" s="84">
        <f t="shared" si="13"/>
        <v>-34.733468286100901</v>
      </c>
      <c r="AY29" s="83">
        <f t="shared" si="14"/>
        <v>669.87179487179401</v>
      </c>
      <c r="AZ29" s="83">
        <f t="shared" si="15"/>
        <v>669.87179487179401</v>
      </c>
      <c r="BA29" s="83">
        <f t="shared" si="16"/>
        <v>669.87179487179401</v>
      </c>
      <c r="BB29" s="83">
        <f t="shared" si="17"/>
        <v>669.87179487179401</v>
      </c>
      <c r="BC29" s="82">
        <f t="shared" si="18"/>
        <v>2679.487179487176</v>
      </c>
      <c r="BD29" s="81" t="s">
        <v>56</v>
      </c>
      <c r="BE29" s="80" t="s">
        <v>55</v>
      </c>
      <c r="BF29" s="95"/>
    </row>
    <row r="30" spans="1:58" s="57" customFormat="1" ht="18" customHeight="1" x14ac:dyDescent="0.35">
      <c r="A30" s="94">
        <v>916</v>
      </c>
      <c r="B30" s="94" t="s">
        <v>9</v>
      </c>
      <c r="C30" s="97" t="s">
        <v>9</v>
      </c>
      <c r="D30" s="97" t="s">
        <v>198</v>
      </c>
      <c r="E30" s="92">
        <v>1</v>
      </c>
      <c r="F30" s="92" t="s">
        <v>331</v>
      </c>
      <c r="G30" s="92">
        <v>0</v>
      </c>
      <c r="H30" s="93">
        <v>25</v>
      </c>
      <c r="I30" s="93">
        <v>25</v>
      </c>
      <c r="J30" s="93">
        <v>25</v>
      </c>
      <c r="K30" s="93">
        <v>25</v>
      </c>
      <c r="L30" s="92" t="s">
        <v>332</v>
      </c>
      <c r="M30" s="88"/>
      <c r="N30" s="91">
        <v>63.713999999999999</v>
      </c>
      <c r="O30" s="91">
        <v>63.713999999999999</v>
      </c>
      <c r="P30" s="91">
        <v>63.713999999999999</v>
      </c>
      <c r="Q30" s="91">
        <v>63.713999999999999</v>
      </c>
      <c r="R30" s="90">
        <v>1</v>
      </c>
      <c r="S30" s="90">
        <v>1</v>
      </c>
      <c r="T30" s="90">
        <v>1</v>
      </c>
      <c r="U30" s="90">
        <v>1</v>
      </c>
      <c r="V30" s="83">
        <f t="shared" si="0"/>
        <v>1592.85</v>
      </c>
      <c r="W30" s="83">
        <f t="shared" si="1"/>
        <v>1592.85</v>
      </c>
      <c r="X30" s="83">
        <f t="shared" si="2"/>
        <v>1592.85</v>
      </c>
      <c r="Y30" s="83">
        <f t="shared" si="3"/>
        <v>1592.85</v>
      </c>
      <c r="Z30" s="83">
        <f t="shared" si="4"/>
        <v>6371.4</v>
      </c>
      <c r="AA30" s="81"/>
      <c r="AB30" s="88"/>
      <c r="AC30" s="89">
        <v>63.713999999999999</v>
      </c>
      <c r="AD30" s="86"/>
      <c r="AE30" s="85">
        <f t="shared" si="5"/>
        <v>1592.85</v>
      </c>
      <c r="AF30" s="84">
        <f t="shared" si="6"/>
        <v>0</v>
      </c>
      <c r="AG30" s="81"/>
      <c r="AH30" s="88"/>
      <c r="AI30" s="87">
        <v>63.713999999999999</v>
      </c>
      <c r="AJ30" s="96" t="s">
        <v>155</v>
      </c>
      <c r="AK30" s="85">
        <f t="shared" si="7"/>
        <v>1592.85</v>
      </c>
      <c r="AL30" s="84">
        <f t="shared" si="8"/>
        <v>0</v>
      </c>
      <c r="AM30" s="81"/>
      <c r="AN30" s="88"/>
      <c r="AO30" s="87">
        <v>63.713999999999999</v>
      </c>
      <c r="AP30" s="96" t="s">
        <v>57</v>
      </c>
      <c r="AQ30" s="85">
        <f t="shared" si="9"/>
        <v>1592.85</v>
      </c>
      <c r="AR30" s="84">
        <f t="shared" si="10"/>
        <v>0</v>
      </c>
      <c r="AS30" s="81"/>
      <c r="AT30" s="88"/>
      <c r="AU30" s="87">
        <v>63.713999999999999</v>
      </c>
      <c r="AV30" s="96" t="str">
        <f t="shared" si="11"/>
        <v>n/a</v>
      </c>
      <c r="AW30" s="85">
        <f t="shared" si="12"/>
        <v>1592.85</v>
      </c>
      <c r="AX30" s="84">
        <f t="shared" si="13"/>
        <v>0</v>
      </c>
      <c r="AY30" s="83">
        <f t="shared" si="14"/>
        <v>1592.85</v>
      </c>
      <c r="AZ30" s="83">
        <f t="shared" si="15"/>
        <v>1592.85</v>
      </c>
      <c r="BA30" s="83">
        <f t="shared" si="16"/>
        <v>1592.85</v>
      </c>
      <c r="BB30" s="83">
        <f t="shared" si="17"/>
        <v>1592.85</v>
      </c>
      <c r="BC30" s="82">
        <f t="shared" si="18"/>
        <v>6371.4</v>
      </c>
      <c r="BD30" s="81" t="s">
        <v>56</v>
      </c>
      <c r="BE30" s="80" t="s">
        <v>55</v>
      </c>
      <c r="BF30" s="95"/>
    </row>
    <row r="31" spans="1:58" s="57" customFormat="1" ht="18" customHeight="1" x14ac:dyDescent="0.35">
      <c r="A31" s="94">
        <v>915</v>
      </c>
      <c r="B31" s="94" t="s">
        <v>9</v>
      </c>
      <c r="C31" s="97" t="s">
        <v>9</v>
      </c>
      <c r="D31" s="97" t="s">
        <v>197</v>
      </c>
      <c r="E31" s="92">
        <v>1</v>
      </c>
      <c r="F31" s="92" t="s">
        <v>331</v>
      </c>
      <c r="G31" s="92">
        <v>0</v>
      </c>
      <c r="H31" s="93">
        <v>3</v>
      </c>
      <c r="I31" s="93">
        <v>3</v>
      </c>
      <c r="J31" s="93">
        <v>3</v>
      </c>
      <c r="K31" s="93">
        <v>3</v>
      </c>
      <c r="L31" s="92" t="s">
        <v>332</v>
      </c>
      <c r="M31" s="88"/>
      <c r="N31" s="91">
        <v>63.713999999999999</v>
      </c>
      <c r="O31" s="91">
        <v>63.713999999999999</v>
      </c>
      <c r="P31" s="91">
        <v>63.713999999999999</v>
      </c>
      <c r="Q31" s="91">
        <v>63.713999999999999</v>
      </c>
      <c r="R31" s="90">
        <v>1</v>
      </c>
      <c r="S31" s="90">
        <v>1</v>
      </c>
      <c r="T31" s="90">
        <v>1</v>
      </c>
      <c r="U31" s="90">
        <v>1</v>
      </c>
      <c r="V31" s="83">
        <f t="shared" si="0"/>
        <v>191.142</v>
      </c>
      <c r="W31" s="83">
        <f t="shared" si="1"/>
        <v>191.142</v>
      </c>
      <c r="X31" s="83">
        <f t="shared" si="2"/>
        <v>191.142</v>
      </c>
      <c r="Y31" s="83">
        <f t="shared" si="3"/>
        <v>191.142</v>
      </c>
      <c r="Z31" s="83">
        <f t="shared" si="4"/>
        <v>764.56799999999998</v>
      </c>
      <c r="AA31" s="81"/>
      <c r="AB31" s="88"/>
      <c r="AC31" s="89">
        <v>63.713999999999999</v>
      </c>
      <c r="AD31" s="86"/>
      <c r="AE31" s="85">
        <f t="shared" si="5"/>
        <v>191.142</v>
      </c>
      <c r="AF31" s="84">
        <f t="shared" si="6"/>
        <v>0</v>
      </c>
      <c r="AG31" s="81"/>
      <c r="AH31" s="88"/>
      <c r="AI31" s="87">
        <v>63.713999999999999</v>
      </c>
      <c r="AJ31" s="96" t="s">
        <v>155</v>
      </c>
      <c r="AK31" s="85">
        <f t="shared" si="7"/>
        <v>191.142</v>
      </c>
      <c r="AL31" s="84">
        <f t="shared" si="8"/>
        <v>0</v>
      </c>
      <c r="AM31" s="81"/>
      <c r="AN31" s="88"/>
      <c r="AO31" s="87">
        <v>63.713999999999999</v>
      </c>
      <c r="AP31" s="96" t="s">
        <v>57</v>
      </c>
      <c r="AQ31" s="85">
        <f t="shared" si="9"/>
        <v>191.142</v>
      </c>
      <c r="AR31" s="84">
        <f t="shared" si="10"/>
        <v>0</v>
      </c>
      <c r="AS31" s="81"/>
      <c r="AT31" s="88"/>
      <c r="AU31" s="87">
        <v>63.713999999999999</v>
      </c>
      <c r="AV31" s="96" t="str">
        <f t="shared" si="11"/>
        <v>n/a</v>
      </c>
      <c r="AW31" s="85">
        <f t="shared" si="12"/>
        <v>191.142</v>
      </c>
      <c r="AX31" s="84">
        <f t="shared" si="13"/>
        <v>0</v>
      </c>
      <c r="AY31" s="83">
        <f t="shared" si="14"/>
        <v>191.142</v>
      </c>
      <c r="AZ31" s="83">
        <f t="shared" si="15"/>
        <v>191.142</v>
      </c>
      <c r="BA31" s="83">
        <f t="shared" si="16"/>
        <v>191.142</v>
      </c>
      <c r="BB31" s="83">
        <f t="shared" si="17"/>
        <v>191.142</v>
      </c>
      <c r="BC31" s="82">
        <f t="shared" si="18"/>
        <v>764.56799999999998</v>
      </c>
      <c r="BD31" s="81" t="s">
        <v>56</v>
      </c>
      <c r="BE31" s="80" t="s">
        <v>55</v>
      </c>
      <c r="BF31" s="95"/>
    </row>
    <row r="32" spans="1:58" s="57" customFormat="1" ht="18" customHeight="1" x14ac:dyDescent="0.35">
      <c r="A32" s="94">
        <v>888</v>
      </c>
      <c r="B32" s="94" t="s">
        <v>9</v>
      </c>
      <c r="C32" s="97" t="s">
        <v>9</v>
      </c>
      <c r="D32" s="97" t="s">
        <v>160</v>
      </c>
      <c r="E32" s="92">
        <v>1</v>
      </c>
      <c r="F32" s="92" t="s">
        <v>350</v>
      </c>
      <c r="G32" s="92">
        <v>0</v>
      </c>
      <c r="H32" s="93">
        <v>9</v>
      </c>
      <c r="I32" s="93">
        <v>9</v>
      </c>
      <c r="J32" s="93">
        <v>9</v>
      </c>
      <c r="K32" s="93">
        <v>9</v>
      </c>
      <c r="L32" s="92" t="s">
        <v>351</v>
      </c>
      <c r="M32" s="88"/>
      <c r="N32" s="91">
        <v>183.45506482091847</v>
      </c>
      <c r="O32" s="91">
        <v>183.45506482091847</v>
      </c>
      <c r="P32" s="91">
        <v>183.45506482091847</v>
      </c>
      <c r="Q32" s="91">
        <v>183.45506482091847</v>
      </c>
      <c r="R32" s="90">
        <v>1</v>
      </c>
      <c r="S32" s="90">
        <v>1</v>
      </c>
      <c r="T32" s="90">
        <v>1</v>
      </c>
      <c r="U32" s="90">
        <v>1</v>
      </c>
      <c r="V32" s="83">
        <f t="shared" si="0"/>
        <v>1651.0955833882663</v>
      </c>
      <c r="W32" s="83">
        <f t="shared" si="1"/>
        <v>1651.0955833882663</v>
      </c>
      <c r="X32" s="83">
        <f t="shared" si="2"/>
        <v>1651.0955833882663</v>
      </c>
      <c r="Y32" s="83">
        <f t="shared" si="3"/>
        <v>1651.0955833882663</v>
      </c>
      <c r="Z32" s="83">
        <f t="shared" si="4"/>
        <v>6604.3823335530651</v>
      </c>
      <c r="AA32" s="81"/>
      <c r="AB32" s="88"/>
      <c r="AC32" s="89">
        <v>183.45506482091847</v>
      </c>
      <c r="AD32" s="86"/>
      <c r="AE32" s="85">
        <f t="shared" si="5"/>
        <v>1651.0955833882663</v>
      </c>
      <c r="AF32" s="84">
        <f t="shared" si="6"/>
        <v>0</v>
      </c>
      <c r="AG32" s="81"/>
      <c r="AH32" s="88"/>
      <c r="AI32" s="87">
        <v>183.45506482091847</v>
      </c>
      <c r="AJ32" s="96" t="s">
        <v>58</v>
      </c>
      <c r="AK32" s="85">
        <f t="shared" si="7"/>
        <v>1651.0955833882663</v>
      </c>
      <c r="AL32" s="84">
        <f t="shared" si="8"/>
        <v>0</v>
      </c>
      <c r="AM32" s="81"/>
      <c r="AN32" s="88"/>
      <c r="AO32" s="87">
        <v>183.45506482091847</v>
      </c>
      <c r="AP32" s="96" t="s">
        <v>57</v>
      </c>
      <c r="AQ32" s="85">
        <f t="shared" si="9"/>
        <v>1651.0955833882663</v>
      </c>
      <c r="AR32" s="84">
        <f t="shared" si="10"/>
        <v>0</v>
      </c>
      <c r="AS32" s="81"/>
      <c r="AT32" s="88"/>
      <c r="AU32" s="87">
        <v>183.45506482091847</v>
      </c>
      <c r="AV32" s="96" t="str">
        <f t="shared" si="11"/>
        <v>n/a</v>
      </c>
      <c r="AW32" s="85">
        <f t="shared" si="12"/>
        <v>1651.0955833882663</v>
      </c>
      <c r="AX32" s="84">
        <f t="shared" si="13"/>
        <v>0</v>
      </c>
      <c r="AY32" s="83">
        <f t="shared" si="14"/>
        <v>1651.0955833882663</v>
      </c>
      <c r="AZ32" s="83">
        <f t="shared" si="15"/>
        <v>1651.0955833882663</v>
      </c>
      <c r="BA32" s="83">
        <f t="shared" si="16"/>
        <v>1651.0955833882663</v>
      </c>
      <c r="BB32" s="83">
        <f t="shared" si="17"/>
        <v>1651.0955833882663</v>
      </c>
      <c r="BC32" s="82">
        <f t="shared" si="18"/>
        <v>6604.3823335530651</v>
      </c>
      <c r="BD32" s="81" t="s">
        <v>56</v>
      </c>
      <c r="BE32" s="80" t="s">
        <v>55</v>
      </c>
      <c r="BF32" s="95"/>
    </row>
    <row r="33" spans="1:58" s="57" customFormat="1" ht="18" customHeight="1" x14ac:dyDescent="0.35">
      <c r="A33" s="94">
        <v>890</v>
      </c>
      <c r="B33" s="94" t="s">
        <v>9</v>
      </c>
      <c r="C33" s="97" t="s">
        <v>9</v>
      </c>
      <c r="D33" s="97" t="s">
        <v>159</v>
      </c>
      <c r="E33" s="92">
        <v>1</v>
      </c>
      <c r="F33" s="92" t="s">
        <v>350</v>
      </c>
      <c r="G33" s="92">
        <v>0</v>
      </c>
      <c r="H33" s="93">
        <v>94</v>
      </c>
      <c r="I33" s="93">
        <v>94</v>
      </c>
      <c r="J33" s="93">
        <v>94</v>
      </c>
      <c r="K33" s="93">
        <v>94</v>
      </c>
      <c r="L33" s="92" t="s">
        <v>351</v>
      </c>
      <c r="M33" s="88"/>
      <c r="N33" s="91">
        <v>183.45506482091847</v>
      </c>
      <c r="O33" s="91">
        <v>183.45506482091847</v>
      </c>
      <c r="P33" s="91">
        <v>183.45506482091847</v>
      </c>
      <c r="Q33" s="91">
        <v>183.45506482091847</v>
      </c>
      <c r="R33" s="90">
        <v>1</v>
      </c>
      <c r="S33" s="90">
        <v>1</v>
      </c>
      <c r="T33" s="90">
        <v>1</v>
      </c>
      <c r="U33" s="90">
        <v>1</v>
      </c>
      <c r="V33" s="83">
        <f t="shared" si="0"/>
        <v>17244.776093166336</v>
      </c>
      <c r="W33" s="83">
        <f t="shared" si="1"/>
        <v>17244.776093166336</v>
      </c>
      <c r="X33" s="83">
        <f t="shared" si="2"/>
        <v>17244.776093166336</v>
      </c>
      <c r="Y33" s="83">
        <f t="shared" si="3"/>
        <v>17244.776093166336</v>
      </c>
      <c r="Z33" s="83">
        <f t="shared" si="4"/>
        <v>68979.104372665344</v>
      </c>
      <c r="AA33" s="81"/>
      <c r="AB33" s="88"/>
      <c r="AC33" s="89">
        <v>183.45506482091847</v>
      </c>
      <c r="AD33" s="86"/>
      <c r="AE33" s="85">
        <f t="shared" si="5"/>
        <v>17244.776093166336</v>
      </c>
      <c r="AF33" s="84">
        <f t="shared" si="6"/>
        <v>0</v>
      </c>
      <c r="AG33" s="81"/>
      <c r="AH33" s="88"/>
      <c r="AI33" s="87">
        <v>183.45506482091847</v>
      </c>
      <c r="AJ33" s="96" t="s">
        <v>58</v>
      </c>
      <c r="AK33" s="85">
        <f t="shared" si="7"/>
        <v>17244.776093166336</v>
      </c>
      <c r="AL33" s="84">
        <f t="shared" si="8"/>
        <v>0</v>
      </c>
      <c r="AM33" s="81"/>
      <c r="AN33" s="88"/>
      <c r="AO33" s="87">
        <v>183.45506482091847</v>
      </c>
      <c r="AP33" s="96" t="s">
        <v>57</v>
      </c>
      <c r="AQ33" s="85">
        <f t="shared" si="9"/>
        <v>17244.776093166336</v>
      </c>
      <c r="AR33" s="84">
        <f t="shared" si="10"/>
        <v>0</v>
      </c>
      <c r="AS33" s="81"/>
      <c r="AT33" s="88"/>
      <c r="AU33" s="87">
        <v>183.45506482091847</v>
      </c>
      <c r="AV33" s="96" t="str">
        <f t="shared" si="11"/>
        <v>n/a</v>
      </c>
      <c r="AW33" s="85">
        <f t="shared" si="12"/>
        <v>17244.776093166336</v>
      </c>
      <c r="AX33" s="84">
        <f t="shared" si="13"/>
        <v>0</v>
      </c>
      <c r="AY33" s="83">
        <f t="shared" si="14"/>
        <v>17244.776093166336</v>
      </c>
      <c r="AZ33" s="83">
        <f t="shared" si="15"/>
        <v>17244.776093166336</v>
      </c>
      <c r="BA33" s="83">
        <f t="shared" si="16"/>
        <v>17244.776093166336</v>
      </c>
      <c r="BB33" s="83">
        <f t="shared" si="17"/>
        <v>17244.776093166336</v>
      </c>
      <c r="BC33" s="82">
        <f t="shared" si="18"/>
        <v>68979.104372665344</v>
      </c>
      <c r="BD33" s="81" t="s">
        <v>56</v>
      </c>
      <c r="BE33" s="80" t="s">
        <v>55</v>
      </c>
      <c r="BF33" s="95"/>
    </row>
    <row r="34" spans="1:58" s="57" customFormat="1" ht="18" customHeight="1" x14ac:dyDescent="0.35">
      <c r="A34" s="94">
        <v>857</v>
      </c>
      <c r="B34" s="94" t="s">
        <v>9</v>
      </c>
      <c r="C34" s="97" t="s">
        <v>9</v>
      </c>
      <c r="D34" s="97" t="s">
        <v>196</v>
      </c>
      <c r="E34" s="92">
        <v>1</v>
      </c>
      <c r="F34" s="92" t="s">
        <v>341</v>
      </c>
      <c r="G34" s="92">
        <v>0</v>
      </c>
      <c r="H34" s="93">
        <v>12</v>
      </c>
      <c r="I34" s="93">
        <v>12</v>
      </c>
      <c r="J34" s="93">
        <v>12</v>
      </c>
      <c r="K34" s="93">
        <v>12</v>
      </c>
      <c r="L34" s="92" t="s">
        <v>342</v>
      </c>
      <c r="M34" s="88"/>
      <c r="N34" s="91">
        <v>115.48339534883723</v>
      </c>
      <c r="O34" s="91">
        <v>115.48339534883723</v>
      </c>
      <c r="P34" s="91">
        <v>115.48339534883723</v>
      </c>
      <c r="Q34" s="91">
        <v>115.48339534883723</v>
      </c>
      <c r="R34" s="90">
        <v>1</v>
      </c>
      <c r="S34" s="90">
        <v>1</v>
      </c>
      <c r="T34" s="90">
        <v>1</v>
      </c>
      <c r="U34" s="90">
        <v>1</v>
      </c>
      <c r="V34" s="83">
        <f t="shared" si="0"/>
        <v>1385.8007441860468</v>
      </c>
      <c r="W34" s="83">
        <f t="shared" si="1"/>
        <v>1385.8007441860468</v>
      </c>
      <c r="X34" s="83">
        <f t="shared" si="2"/>
        <v>1385.8007441860468</v>
      </c>
      <c r="Y34" s="83">
        <f t="shared" si="3"/>
        <v>1385.8007441860468</v>
      </c>
      <c r="Z34" s="83">
        <f t="shared" si="4"/>
        <v>5543.2029767441873</v>
      </c>
      <c r="AA34" s="81"/>
      <c r="AB34" s="88"/>
      <c r="AC34" s="89">
        <v>118.71115624883724</v>
      </c>
      <c r="AD34" s="86"/>
      <c r="AE34" s="85">
        <f t="shared" si="5"/>
        <v>1424.5338749860468</v>
      </c>
      <c r="AF34" s="84">
        <f t="shared" si="6"/>
        <v>38.733130800000026</v>
      </c>
      <c r="AG34" s="81"/>
      <c r="AH34" s="88"/>
      <c r="AI34" s="87">
        <v>118.71115624883724</v>
      </c>
      <c r="AJ34" s="96" t="s">
        <v>151</v>
      </c>
      <c r="AK34" s="85">
        <f t="shared" si="7"/>
        <v>1424.5338749860468</v>
      </c>
      <c r="AL34" s="84">
        <f t="shared" si="8"/>
        <v>38.733130800000026</v>
      </c>
      <c r="AM34" s="81"/>
      <c r="AN34" s="88"/>
      <c r="AO34" s="87">
        <v>118.71115624883724</v>
      </c>
      <c r="AP34" s="96" t="s">
        <v>145</v>
      </c>
      <c r="AQ34" s="85">
        <f t="shared" si="9"/>
        <v>1424.5338749860468</v>
      </c>
      <c r="AR34" s="84">
        <f t="shared" si="10"/>
        <v>38.733130800000026</v>
      </c>
      <c r="AS34" s="81"/>
      <c r="AT34" s="88"/>
      <c r="AU34" s="87">
        <v>118.71115624883724</v>
      </c>
      <c r="AV34" s="96" t="str">
        <f t="shared" si="11"/>
        <v>Updated algorithms to include new variables</v>
      </c>
      <c r="AW34" s="85">
        <f t="shared" si="12"/>
        <v>1424.5338749860468</v>
      </c>
      <c r="AX34" s="84">
        <f t="shared" si="13"/>
        <v>38.733130800000026</v>
      </c>
      <c r="AY34" s="83">
        <f t="shared" si="14"/>
        <v>1424.5338749860468</v>
      </c>
      <c r="AZ34" s="83">
        <f t="shared" si="15"/>
        <v>1424.5338749860468</v>
      </c>
      <c r="BA34" s="83">
        <f t="shared" si="16"/>
        <v>1424.5338749860468</v>
      </c>
      <c r="BB34" s="83">
        <f t="shared" si="17"/>
        <v>1424.5338749860468</v>
      </c>
      <c r="BC34" s="82">
        <f t="shared" si="18"/>
        <v>5698.1354999441874</v>
      </c>
      <c r="BD34" s="81" t="s">
        <v>56</v>
      </c>
      <c r="BE34" s="80" t="s">
        <v>55</v>
      </c>
      <c r="BF34" s="95"/>
    </row>
    <row r="35" spans="1:58" s="57" customFormat="1" ht="18" customHeight="1" x14ac:dyDescent="0.35">
      <c r="A35" s="94">
        <v>866</v>
      </c>
      <c r="B35" s="94" t="s">
        <v>9</v>
      </c>
      <c r="C35" s="97" t="s">
        <v>9</v>
      </c>
      <c r="D35" s="97" t="s">
        <v>195</v>
      </c>
      <c r="E35" s="92">
        <v>1</v>
      </c>
      <c r="F35" s="92" t="s">
        <v>354</v>
      </c>
      <c r="G35" s="92">
        <v>0</v>
      </c>
      <c r="H35" s="93">
        <v>11</v>
      </c>
      <c r="I35" s="93">
        <v>11</v>
      </c>
      <c r="J35" s="93">
        <v>11</v>
      </c>
      <c r="K35" s="93">
        <v>11</v>
      </c>
      <c r="L35" s="92" t="s">
        <v>344</v>
      </c>
      <c r="M35" s="88"/>
      <c r="N35" s="91">
        <v>71.502857869916156</v>
      </c>
      <c r="O35" s="91">
        <v>71.502857869916156</v>
      </c>
      <c r="P35" s="91">
        <v>71.502857869916156</v>
      </c>
      <c r="Q35" s="91">
        <v>71.502857869916156</v>
      </c>
      <c r="R35" s="90">
        <v>1</v>
      </c>
      <c r="S35" s="90">
        <v>1</v>
      </c>
      <c r="T35" s="90">
        <v>1</v>
      </c>
      <c r="U35" s="90">
        <v>1</v>
      </c>
      <c r="V35" s="83">
        <f t="shared" si="0"/>
        <v>786.53143656907775</v>
      </c>
      <c r="W35" s="83">
        <f t="shared" si="1"/>
        <v>786.53143656907775</v>
      </c>
      <c r="X35" s="83">
        <f t="shared" si="2"/>
        <v>786.53143656907775</v>
      </c>
      <c r="Y35" s="83">
        <f t="shared" si="3"/>
        <v>786.53143656907775</v>
      </c>
      <c r="Z35" s="83">
        <f t="shared" si="4"/>
        <v>3146.125746276311</v>
      </c>
      <c r="AA35" s="81"/>
      <c r="AB35" s="88"/>
      <c r="AC35" s="89">
        <v>94.383772388289358</v>
      </c>
      <c r="AD35" s="86"/>
      <c r="AE35" s="85">
        <f t="shared" si="5"/>
        <v>1038.221496271183</v>
      </c>
      <c r="AF35" s="84">
        <f t="shared" si="6"/>
        <v>251.69005970210526</v>
      </c>
      <c r="AG35" s="81"/>
      <c r="AH35" s="88"/>
      <c r="AI35" s="87">
        <v>94.383772388289358</v>
      </c>
      <c r="AJ35" s="96" t="s">
        <v>146</v>
      </c>
      <c r="AK35" s="85">
        <f t="shared" si="7"/>
        <v>1038.221496271183</v>
      </c>
      <c r="AL35" s="84">
        <f t="shared" si="8"/>
        <v>251.69005970210526</v>
      </c>
      <c r="AM35" s="81"/>
      <c r="AN35" s="88"/>
      <c r="AO35" s="87">
        <v>94.383772388289358</v>
      </c>
      <c r="AP35" s="96" t="s">
        <v>145</v>
      </c>
      <c r="AQ35" s="85">
        <f t="shared" si="9"/>
        <v>1038.221496271183</v>
      </c>
      <c r="AR35" s="84">
        <f t="shared" si="10"/>
        <v>251.69005970210526</v>
      </c>
      <c r="AS35" s="81"/>
      <c r="AT35" s="88"/>
      <c r="AU35" s="87">
        <v>94.383772388289358</v>
      </c>
      <c r="AV35" s="96" t="str">
        <f t="shared" si="11"/>
        <v>Updated algorithms to include new variables</v>
      </c>
      <c r="AW35" s="85">
        <f t="shared" si="12"/>
        <v>1038.221496271183</v>
      </c>
      <c r="AX35" s="84">
        <f t="shared" si="13"/>
        <v>251.69005970210526</v>
      </c>
      <c r="AY35" s="83">
        <f t="shared" si="14"/>
        <v>1038.221496271183</v>
      </c>
      <c r="AZ35" s="83">
        <f t="shared" si="15"/>
        <v>1038.221496271183</v>
      </c>
      <c r="BA35" s="83">
        <f t="shared" si="16"/>
        <v>1038.221496271183</v>
      </c>
      <c r="BB35" s="83">
        <f t="shared" si="17"/>
        <v>1038.221496271183</v>
      </c>
      <c r="BC35" s="82">
        <f t="shared" si="18"/>
        <v>4152.8859850847321</v>
      </c>
      <c r="BD35" s="81" t="s">
        <v>56</v>
      </c>
      <c r="BE35" s="80" t="s">
        <v>55</v>
      </c>
      <c r="BF35" s="95"/>
    </row>
    <row r="36" spans="1:58" s="57" customFormat="1" ht="18" customHeight="1" x14ac:dyDescent="0.35">
      <c r="A36" s="94">
        <v>874</v>
      </c>
      <c r="B36" s="94" t="s">
        <v>9</v>
      </c>
      <c r="C36" s="97" t="s">
        <v>9</v>
      </c>
      <c r="D36" s="97" t="s">
        <v>194</v>
      </c>
      <c r="E36" s="92">
        <v>1</v>
      </c>
      <c r="F36" s="92" t="s">
        <v>354</v>
      </c>
      <c r="G36" s="92">
        <v>0</v>
      </c>
      <c r="H36" s="93">
        <v>3</v>
      </c>
      <c r="I36" s="93">
        <v>3</v>
      </c>
      <c r="J36" s="93">
        <v>3</v>
      </c>
      <c r="K36" s="93">
        <v>3</v>
      </c>
      <c r="L36" s="92" t="s">
        <v>344</v>
      </c>
      <c r="M36" s="88"/>
      <c r="N36" s="91">
        <v>192.26324005021897</v>
      </c>
      <c r="O36" s="91">
        <v>192.26324005021897</v>
      </c>
      <c r="P36" s="91">
        <v>192.26324005021897</v>
      </c>
      <c r="Q36" s="91">
        <v>192.26324005021897</v>
      </c>
      <c r="R36" s="90">
        <v>1</v>
      </c>
      <c r="S36" s="90">
        <v>1</v>
      </c>
      <c r="T36" s="90">
        <v>1</v>
      </c>
      <c r="U36" s="90">
        <v>1</v>
      </c>
      <c r="V36" s="83">
        <f t="shared" si="0"/>
        <v>576.78972015065688</v>
      </c>
      <c r="W36" s="83">
        <f t="shared" si="1"/>
        <v>576.78972015065688</v>
      </c>
      <c r="X36" s="83">
        <f t="shared" si="2"/>
        <v>576.78972015065688</v>
      </c>
      <c r="Y36" s="83">
        <f t="shared" si="3"/>
        <v>576.78972015065688</v>
      </c>
      <c r="Z36" s="83">
        <f t="shared" si="4"/>
        <v>2307.1588806026275</v>
      </c>
      <c r="AA36" s="81"/>
      <c r="AB36" s="88"/>
      <c r="AC36" s="89">
        <v>253.78747686628907</v>
      </c>
      <c r="AD36" s="86"/>
      <c r="AE36" s="85">
        <f t="shared" si="5"/>
        <v>761.36243059886715</v>
      </c>
      <c r="AF36" s="84">
        <f t="shared" si="6"/>
        <v>184.57271044821027</v>
      </c>
      <c r="AG36" s="81"/>
      <c r="AH36" s="88"/>
      <c r="AI36" s="87">
        <v>253.78747686628907</v>
      </c>
      <c r="AJ36" s="96" t="s">
        <v>146</v>
      </c>
      <c r="AK36" s="85">
        <f t="shared" si="7"/>
        <v>761.36243059886715</v>
      </c>
      <c r="AL36" s="84">
        <f t="shared" si="8"/>
        <v>184.57271044821027</v>
      </c>
      <c r="AM36" s="81"/>
      <c r="AN36" s="88"/>
      <c r="AO36" s="87">
        <v>253.78747686628907</v>
      </c>
      <c r="AP36" s="96" t="s">
        <v>145</v>
      </c>
      <c r="AQ36" s="85">
        <f t="shared" si="9"/>
        <v>761.36243059886715</v>
      </c>
      <c r="AR36" s="84">
        <f t="shared" si="10"/>
        <v>184.57271044821027</v>
      </c>
      <c r="AS36" s="81"/>
      <c r="AT36" s="88"/>
      <c r="AU36" s="87">
        <v>253.78747686628907</v>
      </c>
      <c r="AV36" s="96" t="str">
        <f t="shared" si="11"/>
        <v>Updated algorithms to include new variables</v>
      </c>
      <c r="AW36" s="85">
        <f t="shared" si="12"/>
        <v>761.36243059886715</v>
      </c>
      <c r="AX36" s="84">
        <f t="shared" si="13"/>
        <v>184.57271044821027</v>
      </c>
      <c r="AY36" s="83">
        <f t="shared" si="14"/>
        <v>761.36243059886715</v>
      </c>
      <c r="AZ36" s="83">
        <f t="shared" si="15"/>
        <v>761.36243059886715</v>
      </c>
      <c r="BA36" s="83">
        <f t="shared" si="16"/>
        <v>761.36243059886715</v>
      </c>
      <c r="BB36" s="83">
        <f t="shared" si="17"/>
        <v>761.36243059886715</v>
      </c>
      <c r="BC36" s="82">
        <f t="shared" si="18"/>
        <v>3045.4497223954686</v>
      </c>
      <c r="BD36" s="81" t="s">
        <v>56</v>
      </c>
      <c r="BE36" s="80" t="s">
        <v>55</v>
      </c>
      <c r="BF36" s="95"/>
    </row>
    <row r="37" spans="1:58" s="57" customFormat="1" ht="18" customHeight="1" x14ac:dyDescent="0.35">
      <c r="A37" s="94">
        <v>865</v>
      </c>
      <c r="B37" s="94" t="s">
        <v>9</v>
      </c>
      <c r="C37" s="97" t="s">
        <v>9</v>
      </c>
      <c r="D37" s="97" t="s">
        <v>148</v>
      </c>
      <c r="E37" s="92">
        <v>1</v>
      </c>
      <c r="F37" s="92" t="s">
        <v>354</v>
      </c>
      <c r="G37" s="92">
        <v>0</v>
      </c>
      <c r="H37" s="93">
        <v>58</v>
      </c>
      <c r="I37" s="93">
        <v>58</v>
      </c>
      <c r="J37" s="93">
        <v>58</v>
      </c>
      <c r="K37" s="93">
        <v>58</v>
      </c>
      <c r="L37" s="92" t="s">
        <v>344</v>
      </c>
      <c r="M37" s="88"/>
      <c r="N37" s="91">
        <v>71.502857869916156</v>
      </c>
      <c r="O37" s="91">
        <v>71.502857869916156</v>
      </c>
      <c r="P37" s="91">
        <v>71.502857869916156</v>
      </c>
      <c r="Q37" s="91">
        <v>71.502857869916156</v>
      </c>
      <c r="R37" s="90">
        <v>1</v>
      </c>
      <c r="S37" s="90">
        <v>1</v>
      </c>
      <c r="T37" s="90">
        <v>1</v>
      </c>
      <c r="U37" s="90">
        <v>1</v>
      </c>
      <c r="V37" s="83">
        <f t="shared" si="0"/>
        <v>4147.1657564551369</v>
      </c>
      <c r="W37" s="83">
        <f t="shared" si="1"/>
        <v>4147.1657564551369</v>
      </c>
      <c r="X37" s="83">
        <f t="shared" si="2"/>
        <v>4147.1657564551369</v>
      </c>
      <c r="Y37" s="83">
        <f t="shared" si="3"/>
        <v>4147.1657564551369</v>
      </c>
      <c r="Z37" s="83">
        <f t="shared" si="4"/>
        <v>16588.663025820548</v>
      </c>
      <c r="AA37" s="81"/>
      <c r="AB37" s="88"/>
      <c r="AC37" s="89">
        <v>94.383772388289358</v>
      </c>
      <c r="AD37" s="86"/>
      <c r="AE37" s="85">
        <f t="shared" si="5"/>
        <v>5474.2587985207829</v>
      </c>
      <c r="AF37" s="84">
        <f t="shared" si="6"/>
        <v>1327.0930420656459</v>
      </c>
      <c r="AG37" s="81"/>
      <c r="AH37" s="88"/>
      <c r="AI37" s="87">
        <v>94.383772388289358</v>
      </c>
      <c r="AJ37" s="96" t="s">
        <v>146</v>
      </c>
      <c r="AK37" s="85">
        <f t="shared" si="7"/>
        <v>5474.2587985207829</v>
      </c>
      <c r="AL37" s="84">
        <f t="shared" si="8"/>
        <v>1327.0930420656459</v>
      </c>
      <c r="AM37" s="81"/>
      <c r="AN37" s="88"/>
      <c r="AO37" s="87">
        <v>94.383772388289358</v>
      </c>
      <c r="AP37" s="96" t="s">
        <v>145</v>
      </c>
      <c r="AQ37" s="85">
        <f t="shared" si="9"/>
        <v>5474.2587985207829</v>
      </c>
      <c r="AR37" s="84">
        <f t="shared" si="10"/>
        <v>1327.0930420656459</v>
      </c>
      <c r="AS37" s="81"/>
      <c r="AT37" s="88"/>
      <c r="AU37" s="87">
        <v>94.383772388289358</v>
      </c>
      <c r="AV37" s="96" t="str">
        <f t="shared" si="11"/>
        <v>Updated algorithms to include new variables</v>
      </c>
      <c r="AW37" s="85">
        <f t="shared" si="12"/>
        <v>5474.2587985207829</v>
      </c>
      <c r="AX37" s="84">
        <f t="shared" si="13"/>
        <v>1327.0930420656459</v>
      </c>
      <c r="AY37" s="83">
        <f t="shared" si="14"/>
        <v>5474.2587985207829</v>
      </c>
      <c r="AZ37" s="83">
        <f t="shared" si="15"/>
        <v>5474.2587985207829</v>
      </c>
      <c r="BA37" s="83">
        <f t="shared" si="16"/>
        <v>5474.2587985207829</v>
      </c>
      <c r="BB37" s="83">
        <f t="shared" si="17"/>
        <v>5474.2587985207829</v>
      </c>
      <c r="BC37" s="82">
        <f t="shared" si="18"/>
        <v>21897.035194083132</v>
      </c>
      <c r="BD37" s="81" t="s">
        <v>56</v>
      </c>
      <c r="BE37" s="80" t="s">
        <v>55</v>
      </c>
      <c r="BF37" s="95"/>
    </row>
    <row r="38" spans="1:58" s="57" customFormat="1" ht="18" customHeight="1" x14ac:dyDescent="0.35">
      <c r="A38" s="94">
        <v>873</v>
      </c>
      <c r="B38" s="94" t="s">
        <v>9</v>
      </c>
      <c r="C38" s="97" t="s">
        <v>9</v>
      </c>
      <c r="D38" s="97" t="s">
        <v>147</v>
      </c>
      <c r="E38" s="92">
        <v>1</v>
      </c>
      <c r="F38" s="92" t="s">
        <v>354</v>
      </c>
      <c r="G38" s="92">
        <v>0</v>
      </c>
      <c r="H38" s="93">
        <v>15</v>
      </c>
      <c r="I38" s="93">
        <v>15</v>
      </c>
      <c r="J38" s="93">
        <v>15</v>
      </c>
      <c r="K38" s="93">
        <v>15</v>
      </c>
      <c r="L38" s="92" t="s">
        <v>344</v>
      </c>
      <c r="M38" s="88"/>
      <c r="N38" s="91">
        <v>192.26324005021897</v>
      </c>
      <c r="O38" s="91">
        <v>192.26324005021897</v>
      </c>
      <c r="P38" s="91">
        <v>192.26324005021897</v>
      </c>
      <c r="Q38" s="91">
        <v>192.26324005021897</v>
      </c>
      <c r="R38" s="90">
        <v>1</v>
      </c>
      <c r="S38" s="90">
        <v>1</v>
      </c>
      <c r="T38" s="90">
        <v>1</v>
      </c>
      <c r="U38" s="90">
        <v>1</v>
      </c>
      <c r="V38" s="83">
        <f t="shared" si="0"/>
        <v>2883.9486007532846</v>
      </c>
      <c r="W38" s="83">
        <f t="shared" si="1"/>
        <v>2883.9486007532846</v>
      </c>
      <c r="X38" s="83">
        <f t="shared" si="2"/>
        <v>2883.9486007532846</v>
      </c>
      <c r="Y38" s="83">
        <f t="shared" si="3"/>
        <v>2883.9486007532846</v>
      </c>
      <c r="Z38" s="83">
        <f t="shared" si="4"/>
        <v>11535.794403013138</v>
      </c>
      <c r="AA38" s="81"/>
      <c r="AB38" s="88"/>
      <c r="AC38" s="89">
        <v>253.78747686628907</v>
      </c>
      <c r="AD38" s="86"/>
      <c r="AE38" s="85">
        <f t="shared" si="5"/>
        <v>3806.812152994336</v>
      </c>
      <c r="AF38" s="84">
        <f t="shared" si="6"/>
        <v>922.86355224105137</v>
      </c>
      <c r="AG38" s="81"/>
      <c r="AH38" s="88"/>
      <c r="AI38" s="87">
        <v>253.78747686628907</v>
      </c>
      <c r="AJ38" s="96" t="s">
        <v>146</v>
      </c>
      <c r="AK38" s="85">
        <f t="shared" si="7"/>
        <v>3806.812152994336</v>
      </c>
      <c r="AL38" s="84">
        <f t="shared" si="8"/>
        <v>922.86355224105137</v>
      </c>
      <c r="AM38" s="81"/>
      <c r="AN38" s="88"/>
      <c r="AO38" s="87">
        <v>253.78747686628907</v>
      </c>
      <c r="AP38" s="96" t="s">
        <v>145</v>
      </c>
      <c r="AQ38" s="85">
        <f t="shared" si="9"/>
        <v>3806.812152994336</v>
      </c>
      <c r="AR38" s="84">
        <f t="shared" si="10"/>
        <v>922.86355224105137</v>
      </c>
      <c r="AS38" s="81"/>
      <c r="AT38" s="88"/>
      <c r="AU38" s="87">
        <v>253.78747686628907</v>
      </c>
      <c r="AV38" s="96" t="str">
        <f t="shared" si="11"/>
        <v>Updated algorithms to include new variables</v>
      </c>
      <c r="AW38" s="85">
        <f t="shared" si="12"/>
        <v>3806.812152994336</v>
      </c>
      <c r="AX38" s="84">
        <f t="shared" si="13"/>
        <v>922.86355224105137</v>
      </c>
      <c r="AY38" s="83">
        <f t="shared" si="14"/>
        <v>3806.812152994336</v>
      </c>
      <c r="AZ38" s="83">
        <f t="shared" si="15"/>
        <v>3806.812152994336</v>
      </c>
      <c r="BA38" s="83">
        <f t="shared" si="16"/>
        <v>3806.812152994336</v>
      </c>
      <c r="BB38" s="83">
        <f t="shared" si="17"/>
        <v>3806.812152994336</v>
      </c>
      <c r="BC38" s="82">
        <f t="shared" si="18"/>
        <v>15227.248611977344</v>
      </c>
      <c r="BD38" s="81" t="s">
        <v>56</v>
      </c>
      <c r="BE38" s="80" t="s">
        <v>55</v>
      </c>
      <c r="BF38" s="95"/>
    </row>
    <row r="39" spans="1:58" s="57" customFormat="1" ht="18" customHeight="1" x14ac:dyDescent="0.35">
      <c r="A39" s="94">
        <v>903</v>
      </c>
      <c r="B39" s="94" t="s">
        <v>9</v>
      </c>
      <c r="C39" s="97" t="s">
        <v>9</v>
      </c>
      <c r="D39" s="97" t="s">
        <v>193</v>
      </c>
      <c r="E39" s="92">
        <v>1</v>
      </c>
      <c r="F39" s="92" t="s">
        <v>337</v>
      </c>
      <c r="G39" s="92">
        <v>0</v>
      </c>
      <c r="H39" s="93">
        <v>158</v>
      </c>
      <c r="I39" s="93">
        <v>158</v>
      </c>
      <c r="J39" s="93">
        <v>158</v>
      </c>
      <c r="K39" s="93">
        <v>158</v>
      </c>
      <c r="L39" s="92" t="s">
        <v>338</v>
      </c>
      <c r="M39" s="88"/>
      <c r="N39" s="91">
        <v>5.2865723076923077</v>
      </c>
      <c r="O39" s="91">
        <v>5.2865723076923077</v>
      </c>
      <c r="P39" s="91">
        <v>5.2865723076923077</v>
      </c>
      <c r="Q39" s="91">
        <v>5.2865723076923077</v>
      </c>
      <c r="R39" s="90">
        <v>1</v>
      </c>
      <c r="S39" s="90">
        <v>1</v>
      </c>
      <c r="T39" s="90">
        <v>1</v>
      </c>
      <c r="U39" s="90">
        <v>1</v>
      </c>
      <c r="V39" s="83">
        <f t="shared" si="0"/>
        <v>835.27842461538467</v>
      </c>
      <c r="W39" s="83">
        <f t="shared" si="1"/>
        <v>835.27842461538467</v>
      </c>
      <c r="X39" s="83">
        <f t="shared" si="2"/>
        <v>835.27842461538467</v>
      </c>
      <c r="Y39" s="83">
        <f t="shared" si="3"/>
        <v>835.27842461538467</v>
      </c>
      <c r="Z39" s="83">
        <f t="shared" si="4"/>
        <v>3341.1136984615387</v>
      </c>
      <c r="AA39" s="81"/>
      <c r="AB39" s="88"/>
      <c r="AC39" s="89">
        <v>4.4032292307692309</v>
      </c>
      <c r="AD39" s="86"/>
      <c r="AE39" s="85">
        <f t="shared" si="5"/>
        <v>695.71021846153849</v>
      </c>
      <c r="AF39" s="84">
        <f t="shared" si="6"/>
        <v>-139.56820615384618</v>
      </c>
      <c r="AG39" s="81"/>
      <c r="AH39" s="88"/>
      <c r="AI39" s="87">
        <v>4.4032292307692309</v>
      </c>
      <c r="AJ39" s="96" t="s">
        <v>143</v>
      </c>
      <c r="AK39" s="85">
        <f t="shared" si="7"/>
        <v>695.71021846153849</v>
      </c>
      <c r="AL39" s="84">
        <f t="shared" si="8"/>
        <v>-139.56820615384618</v>
      </c>
      <c r="AM39" s="81"/>
      <c r="AN39" s="88"/>
      <c r="AO39" s="87">
        <v>4.4032292307692309</v>
      </c>
      <c r="AP39" s="96" t="s">
        <v>57</v>
      </c>
      <c r="AQ39" s="85">
        <f t="shared" si="9"/>
        <v>695.71021846153849</v>
      </c>
      <c r="AR39" s="84">
        <f t="shared" si="10"/>
        <v>-139.56820615384618</v>
      </c>
      <c r="AS39" s="81"/>
      <c r="AT39" s="88"/>
      <c r="AU39" s="87">
        <v>4.4032292307692309</v>
      </c>
      <c r="AV39" s="96" t="str">
        <f t="shared" si="11"/>
        <v>n/a</v>
      </c>
      <c r="AW39" s="85">
        <f t="shared" si="12"/>
        <v>695.71021846153849</v>
      </c>
      <c r="AX39" s="84">
        <f t="shared" si="13"/>
        <v>-139.56820615384618</v>
      </c>
      <c r="AY39" s="83">
        <f t="shared" si="14"/>
        <v>695.71021846153849</v>
      </c>
      <c r="AZ39" s="83">
        <f t="shared" si="15"/>
        <v>695.71021846153849</v>
      </c>
      <c r="BA39" s="83">
        <f t="shared" si="16"/>
        <v>695.71021846153849</v>
      </c>
      <c r="BB39" s="83">
        <f t="shared" si="17"/>
        <v>695.71021846153849</v>
      </c>
      <c r="BC39" s="82">
        <f t="shared" si="18"/>
        <v>2782.840873846154</v>
      </c>
      <c r="BD39" s="81" t="s">
        <v>56</v>
      </c>
      <c r="BE39" s="80" t="s">
        <v>55</v>
      </c>
      <c r="BF39" s="95"/>
    </row>
    <row r="40" spans="1:58" s="57" customFormat="1" ht="18" customHeight="1" x14ac:dyDescent="0.35">
      <c r="A40" s="94">
        <v>470</v>
      </c>
      <c r="B40" s="94" t="s">
        <v>16</v>
      </c>
      <c r="C40" s="97" t="s">
        <v>16</v>
      </c>
      <c r="D40" s="97" t="s">
        <v>192</v>
      </c>
      <c r="E40" s="92">
        <v>1</v>
      </c>
      <c r="F40" s="92" t="s">
        <v>6</v>
      </c>
      <c r="G40" s="92">
        <v>0</v>
      </c>
      <c r="H40" s="93">
        <v>50000</v>
      </c>
      <c r="I40" s="93">
        <v>0</v>
      </c>
      <c r="J40" s="93">
        <v>0</v>
      </c>
      <c r="K40" s="93">
        <v>0</v>
      </c>
      <c r="L40" s="92">
        <v>0</v>
      </c>
      <c r="M40" s="88"/>
      <c r="N40" s="91">
        <v>4.5999999999999996</v>
      </c>
      <c r="O40" s="91">
        <v>4.5999999999999996</v>
      </c>
      <c r="P40" s="91">
        <v>4.5999999999999996</v>
      </c>
      <c r="Q40" s="91">
        <v>4.5999999999999996</v>
      </c>
      <c r="R40" s="90">
        <v>1</v>
      </c>
      <c r="S40" s="90">
        <v>1</v>
      </c>
      <c r="T40" s="90">
        <v>1</v>
      </c>
      <c r="U40" s="90">
        <v>1</v>
      </c>
      <c r="V40" s="83">
        <f t="shared" si="0"/>
        <v>229999.99999999997</v>
      </c>
      <c r="W40" s="83">
        <f t="shared" si="1"/>
        <v>0</v>
      </c>
      <c r="X40" s="83">
        <f t="shared" si="2"/>
        <v>0</v>
      </c>
      <c r="Y40" s="83">
        <f t="shared" si="3"/>
        <v>0</v>
      </c>
      <c r="Z40" s="83">
        <f t="shared" si="4"/>
        <v>229999.99999999997</v>
      </c>
      <c r="AA40" s="81"/>
      <c r="AB40" s="88"/>
      <c r="AC40" s="89">
        <v>4.5999999999999996</v>
      </c>
      <c r="AD40" s="86"/>
      <c r="AE40" s="85">
        <f t="shared" si="5"/>
        <v>229999.99999999997</v>
      </c>
      <c r="AF40" s="84">
        <f t="shared" si="6"/>
        <v>0</v>
      </c>
      <c r="AG40" s="81"/>
      <c r="AH40" s="88"/>
      <c r="AI40" s="87">
        <v>4.5999999999999996</v>
      </c>
      <c r="AJ40" s="96" t="s">
        <v>58</v>
      </c>
      <c r="AK40" s="85">
        <f t="shared" si="7"/>
        <v>0</v>
      </c>
      <c r="AL40" s="84">
        <f t="shared" si="8"/>
        <v>0</v>
      </c>
      <c r="AM40" s="81"/>
      <c r="AN40" s="88"/>
      <c r="AO40" s="87">
        <v>4.5999999999999996</v>
      </c>
      <c r="AP40" s="96" t="s">
        <v>57</v>
      </c>
      <c r="AQ40" s="85">
        <f t="shared" si="9"/>
        <v>0</v>
      </c>
      <c r="AR40" s="84">
        <f t="shared" si="10"/>
        <v>0</v>
      </c>
      <c r="AS40" s="81"/>
      <c r="AT40" s="88"/>
      <c r="AU40" s="87">
        <v>4.5999999999999996</v>
      </c>
      <c r="AV40" s="96" t="str">
        <f t="shared" si="11"/>
        <v>n/a</v>
      </c>
      <c r="AW40" s="85">
        <f t="shared" si="12"/>
        <v>0</v>
      </c>
      <c r="AX40" s="84">
        <f t="shared" si="13"/>
        <v>0</v>
      </c>
      <c r="AY40" s="83">
        <f t="shared" si="14"/>
        <v>229999.99999999997</v>
      </c>
      <c r="AZ40" s="83">
        <f t="shared" si="15"/>
        <v>0</v>
      </c>
      <c r="BA40" s="83">
        <f t="shared" si="16"/>
        <v>0</v>
      </c>
      <c r="BB40" s="83">
        <f t="shared" si="17"/>
        <v>0</v>
      </c>
      <c r="BC40" s="82">
        <f t="shared" si="18"/>
        <v>229999.99999999997</v>
      </c>
      <c r="BD40" s="81" t="s">
        <v>56</v>
      </c>
      <c r="BE40" s="80" t="s">
        <v>55</v>
      </c>
      <c r="BF40" s="95"/>
    </row>
    <row r="41" spans="1:58" s="57" customFormat="1" ht="18" customHeight="1" x14ac:dyDescent="0.35">
      <c r="A41" s="94">
        <v>475</v>
      </c>
      <c r="B41" s="94" t="s">
        <v>16</v>
      </c>
      <c r="C41" s="97" t="s">
        <v>16</v>
      </c>
      <c r="D41" s="97" t="s">
        <v>191</v>
      </c>
      <c r="E41" s="92">
        <v>1</v>
      </c>
      <c r="F41" s="92" t="s">
        <v>6</v>
      </c>
      <c r="G41" s="92">
        <v>0</v>
      </c>
      <c r="H41" s="93">
        <v>0</v>
      </c>
      <c r="I41" s="93">
        <v>50000</v>
      </c>
      <c r="J41" s="93">
        <v>0</v>
      </c>
      <c r="K41" s="93">
        <v>0</v>
      </c>
      <c r="L41" s="92">
        <v>0</v>
      </c>
      <c r="M41" s="88"/>
      <c r="N41" s="91">
        <v>4.5999999999999996</v>
      </c>
      <c r="O41" s="91">
        <v>4.5999999999999996</v>
      </c>
      <c r="P41" s="91">
        <v>4.5999999999999996</v>
      </c>
      <c r="Q41" s="91">
        <v>4.5999999999999996</v>
      </c>
      <c r="R41" s="90">
        <v>1</v>
      </c>
      <c r="S41" s="90">
        <v>1</v>
      </c>
      <c r="T41" s="90">
        <v>1</v>
      </c>
      <c r="U41" s="90">
        <v>1</v>
      </c>
      <c r="V41" s="83">
        <f t="shared" si="0"/>
        <v>0</v>
      </c>
      <c r="W41" s="83">
        <f t="shared" si="1"/>
        <v>229999.99999999997</v>
      </c>
      <c r="X41" s="83">
        <f t="shared" si="2"/>
        <v>0</v>
      </c>
      <c r="Y41" s="83">
        <f t="shared" si="3"/>
        <v>0</v>
      </c>
      <c r="Z41" s="83">
        <f t="shared" si="4"/>
        <v>229999.99999999997</v>
      </c>
      <c r="AA41" s="81"/>
      <c r="AB41" s="88"/>
      <c r="AC41" s="89">
        <v>4.5999999999999996</v>
      </c>
      <c r="AD41" s="86"/>
      <c r="AE41" s="85">
        <f t="shared" si="5"/>
        <v>0</v>
      </c>
      <c r="AF41" s="84">
        <f t="shared" si="6"/>
        <v>0</v>
      </c>
      <c r="AG41" s="81"/>
      <c r="AH41" s="88"/>
      <c r="AI41" s="87">
        <v>4.5999999999999996</v>
      </c>
      <c r="AJ41" s="96" t="s">
        <v>58</v>
      </c>
      <c r="AK41" s="85">
        <f t="shared" si="7"/>
        <v>229999.99999999997</v>
      </c>
      <c r="AL41" s="84">
        <f t="shared" si="8"/>
        <v>0</v>
      </c>
      <c r="AM41" s="81"/>
      <c r="AN41" s="88"/>
      <c r="AO41" s="87">
        <v>4.5999999999999996</v>
      </c>
      <c r="AP41" s="96" t="s">
        <v>57</v>
      </c>
      <c r="AQ41" s="85">
        <f t="shared" si="9"/>
        <v>0</v>
      </c>
      <c r="AR41" s="84">
        <f t="shared" si="10"/>
        <v>0</v>
      </c>
      <c r="AS41" s="81"/>
      <c r="AT41" s="88"/>
      <c r="AU41" s="87">
        <v>4.5999999999999996</v>
      </c>
      <c r="AV41" s="96" t="str">
        <f t="shared" si="11"/>
        <v>n/a</v>
      </c>
      <c r="AW41" s="85">
        <f t="shared" si="12"/>
        <v>0</v>
      </c>
      <c r="AX41" s="84">
        <f t="shared" si="13"/>
        <v>0</v>
      </c>
      <c r="AY41" s="83">
        <f t="shared" si="14"/>
        <v>0</v>
      </c>
      <c r="AZ41" s="83">
        <f t="shared" si="15"/>
        <v>229999.99999999997</v>
      </c>
      <c r="BA41" s="83">
        <f t="shared" si="16"/>
        <v>0</v>
      </c>
      <c r="BB41" s="83">
        <f t="shared" si="17"/>
        <v>0</v>
      </c>
      <c r="BC41" s="82">
        <f t="shared" si="18"/>
        <v>229999.99999999997</v>
      </c>
      <c r="BD41" s="81" t="s">
        <v>56</v>
      </c>
      <c r="BE41" s="80" t="s">
        <v>55</v>
      </c>
      <c r="BF41" s="95"/>
    </row>
    <row r="42" spans="1:58" s="57" customFormat="1" ht="18" customHeight="1" x14ac:dyDescent="0.35">
      <c r="A42" s="94">
        <v>480</v>
      </c>
      <c r="B42" s="94" t="s">
        <v>16</v>
      </c>
      <c r="C42" s="97" t="s">
        <v>16</v>
      </c>
      <c r="D42" s="97" t="s">
        <v>190</v>
      </c>
      <c r="E42" s="92">
        <v>1</v>
      </c>
      <c r="F42" s="92" t="s">
        <v>6</v>
      </c>
      <c r="G42" s="92">
        <v>0</v>
      </c>
      <c r="H42" s="93">
        <v>0</v>
      </c>
      <c r="I42" s="93">
        <v>0</v>
      </c>
      <c r="J42" s="93">
        <v>50000</v>
      </c>
      <c r="K42" s="93">
        <v>0</v>
      </c>
      <c r="L42" s="92">
        <v>0</v>
      </c>
      <c r="M42" s="88"/>
      <c r="N42" s="91">
        <v>4.5999999999999996</v>
      </c>
      <c r="O42" s="91">
        <v>4.5999999999999996</v>
      </c>
      <c r="P42" s="91">
        <v>4.5999999999999996</v>
      </c>
      <c r="Q42" s="91">
        <v>4.5999999999999996</v>
      </c>
      <c r="R42" s="90">
        <v>1</v>
      </c>
      <c r="S42" s="90">
        <v>1</v>
      </c>
      <c r="T42" s="90">
        <v>1</v>
      </c>
      <c r="U42" s="90">
        <v>1</v>
      </c>
      <c r="V42" s="83">
        <f t="shared" si="0"/>
        <v>0</v>
      </c>
      <c r="W42" s="83">
        <f t="shared" si="1"/>
        <v>0</v>
      </c>
      <c r="X42" s="83">
        <f t="shared" si="2"/>
        <v>229999.99999999997</v>
      </c>
      <c r="Y42" s="83">
        <f t="shared" si="3"/>
        <v>0</v>
      </c>
      <c r="Z42" s="83">
        <f t="shared" si="4"/>
        <v>229999.99999999997</v>
      </c>
      <c r="AA42" s="81"/>
      <c r="AB42" s="88"/>
      <c r="AC42" s="89">
        <v>4.5999999999999996</v>
      </c>
      <c r="AD42" s="86"/>
      <c r="AE42" s="85">
        <f t="shared" si="5"/>
        <v>0</v>
      </c>
      <c r="AF42" s="84">
        <f t="shared" si="6"/>
        <v>0</v>
      </c>
      <c r="AG42" s="81"/>
      <c r="AH42" s="88"/>
      <c r="AI42" s="87">
        <v>4.5999999999999996</v>
      </c>
      <c r="AJ42" s="96" t="s">
        <v>58</v>
      </c>
      <c r="AK42" s="85">
        <f t="shared" si="7"/>
        <v>0</v>
      </c>
      <c r="AL42" s="84">
        <f t="shared" si="8"/>
        <v>0</v>
      </c>
      <c r="AM42" s="81"/>
      <c r="AN42" s="88"/>
      <c r="AO42" s="87">
        <v>4.5999999999999996</v>
      </c>
      <c r="AP42" s="96" t="s">
        <v>57</v>
      </c>
      <c r="AQ42" s="85">
        <f t="shared" si="9"/>
        <v>229999.99999999997</v>
      </c>
      <c r="AR42" s="84">
        <f t="shared" si="10"/>
        <v>0</v>
      </c>
      <c r="AS42" s="81"/>
      <c r="AT42" s="88"/>
      <c r="AU42" s="87">
        <v>4.5999999999999996</v>
      </c>
      <c r="AV42" s="96" t="str">
        <f t="shared" si="11"/>
        <v>n/a</v>
      </c>
      <c r="AW42" s="85">
        <f t="shared" si="12"/>
        <v>0</v>
      </c>
      <c r="AX42" s="84">
        <f t="shared" si="13"/>
        <v>0</v>
      </c>
      <c r="AY42" s="83">
        <f t="shared" si="14"/>
        <v>0</v>
      </c>
      <c r="AZ42" s="83">
        <f t="shared" si="15"/>
        <v>0</v>
      </c>
      <c r="BA42" s="83">
        <f t="shared" si="16"/>
        <v>229999.99999999997</v>
      </c>
      <c r="BB42" s="83">
        <f t="shared" si="17"/>
        <v>0</v>
      </c>
      <c r="BC42" s="82">
        <f t="shared" si="18"/>
        <v>229999.99999999997</v>
      </c>
      <c r="BD42" s="81" t="s">
        <v>56</v>
      </c>
      <c r="BE42" s="80" t="s">
        <v>55</v>
      </c>
      <c r="BF42" s="95"/>
    </row>
    <row r="43" spans="1:58" s="57" customFormat="1" ht="18" customHeight="1" x14ac:dyDescent="0.35">
      <c r="A43" s="94">
        <v>485</v>
      </c>
      <c r="B43" s="94" t="s">
        <v>16</v>
      </c>
      <c r="C43" s="97" t="s">
        <v>16</v>
      </c>
      <c r="D43" s="97" t="s">
        <v>189</v>
      </c>
      <c r="E43" s="92">
        <v>1</v>
      </c>
      <c r="F43" s="92" t="s">
        <v>6</v>
      </c>
      <c r="G43" s="92">
        <v>0</v>
      </c>
      <c r="H43" s="93">
        <v>0</v>
      </c>
      <c r="I43" s="93">
        <v>0</v>
      </c>
      <c r="J43" s="93">
        <v>0</v>
      </c>
      <c r="K43" s="93">
        <v>50000</v>
      </c>
      <c r="L43" s="92">
        <v>0</v>
      </c>
      <c r="M43" s="88"/>
      <c r="N43" s="91">
        <v>4.5999999999999996</v>
      </c>
      <c r="O43" s="91">
        <v>4.5999999999999996</v>
      </c>
      <c r="P43" s="91">
        <v>4.5999999999999996</v>
      </c>
      <c r="Q43" s="91">
        <v>4.5999999999999996</v>
      </c>
      <c r="R43" s="90">
        <v>1</v>
      </c>
      <c r="S43" s="90">
        <v>1</v>
      </c>
      <c r="T43" s="90">
        <v>1</v>
      </c>
      <c r="U43" s="90">
        <v>1</v>
      </c>
      <c r="V43" s="83">
        <f t="shared" si="0"/>
        <v>0</v>
      </c>
      <c r="W43" s="83">
        <f t="shared" si="1"/>
        <v>0</v>
      </c>
      <c r="X43" s="83">
        <f t="shared" si="2"/>
        <v>0</v>
      </c>
      <c r="Y43" s="83">
        <f t="shared" si="3"/>
        <v>229999.99999999997</v>
      </c>
      <c r="Z43" s="83">
        <f t="shared" si="4"/>
        <v>229999.99999999997</v>
      </c>
      <c r="AA43" s="81"/>
      <c r="AB43" s="88"/>
      <c r="AC43" s="89">
        <v>4.5999999999999996</v>
      </c>
      <c r="AD43" s="86"/>
      <c r="AE43" s="85">
        <f t="shared" si="5"/>
        <v>0</v>
      </c>
      <c r="AF43" s="84">
        <f t="shared" si="6"/>
        <v>0</v>
      </c>
      <c r="AG43" s="81"/>
      <c r="AH43" s="88"/>
      <c r="AI43" s="87">
        <v>4.5999999999999996</v>
      </c>
      <c r="AJ43" s="96" t="s">
        <v>58</v>
      </c>
      <c r="AK43" s="85">
        <f t="shared" si="7"/>
        <v>0</v>
      </c>
      <c r="AL43" s="84">
        <f t="shared" si="8"/>
        <v>0</v>
      </c>
      <c r="AM43" s="81"/>
      <c r="AN43" s="88"/>
      <c r="AO43" s="87">
        <v>4.5999999999999996</v>
      </c>
      <c r="AP43" s="96" t="s">
        <v>57</v>
      </c>
      <c r="AQ43" s="85">
        <f t="shared" si="9"/>
        <v>0</v>
      </c>
      <c r="AR43" s="84">
        <f t="shared" si="10"/>
        <v>0</v>
      </c>
      <c r="AS43" s="81"/>
      <c r="AT43" s="88"/>
      <c r="AU43" s="87">
        <v>4.5999999999999996</v>
      </c>
      <c r="AV43" s="96" t="str">
        <f t="shared" si="11"/>
        <v>n/a</v>
      </c>
      <c r="AW43" s="85">
        <f t="shared" si="12"/>
        <v>229999.99999999997</v>
      </c>
      <c r="AX43" s="84">
        <f t="shared" si="13"/>
        <v>0</v>
      </c>
      <c r="AY43" s="83">
        <f t="shared" si="14"/>
        <v>0</v>
      </c>
      <c r="AZ43" s="83">
        <f t="shared" si="15"/>
        <v>0</v>
      </c>
      <c r="BA43" s="83">
        <f t="shared" si="16"/>
        <v>0</v>
      </c>
      <c r="BB43" s="83">
        <f t="shared" si="17"/>
        <v>229999.99999999997</v>
      </c>
      <c r="BC43" s="82">
        <f t="shared" si="18"/>
        <v>229999.99999999997</v>
      </c>
      <c r="BD43" s="81" t="s">
        <v>56</v>
      </c>
      <c r="BE43" s="80" t="s">
        <v>55</v>
      </c>
      <c r="BF43" s="95"/>
    </row>
    <row r="44" spans="1:58" s="57" customFormat="1" ht="18" customHeight="1" x14ac:dyDescent="0.35">
      <c r="A44" s="94">
        <v>471</v>
      </c>
      <c r="B44" s="94" t="s">
        <v>16</v>
      </c>
      <c r="C44" s="97" t="s">
        <v>16</v>
      </c>
      <c r="D44" s="97" t="s">
        <v>188</v>
      </c>
      <c r="E44" s="92">
        <v>1</v>
      </c>
      <c r="F44" s="92" t="s">
        <v>6</v>
      </c>
      <c r="G44" s="92">
        <v>0</v>
      </c>
      <c r="H44" s="93">
        <v>50000</v>
      </c>
      <c r="I44" s="93">
        <v>0</v>
      </c>
      <c r="J44" s="93">
        <v>0</v>
      </c>
      <c r="K44" s="93">
        <v>0</v>
      </c>
      <c r="L44" s="92">
        <v>0</v>
      </c>
      <c r="M44" s="88"/>
      <c r="N44" s="91">
        <v>2.0699999999999998</v>
      </c>
      <c r="O44" s="91">
        <v>2.0699999999999998</v>
      </c>
      <c r="P44" s="91">
        <v>2.0699999999999998</v>
      </c>
      <c r="Q44" s="91">
        <v>2.0699999999999998</v>
      </c>
      <c r="R44" s="90">
        <v>1</v>
      </c>
      <c r="S44" s="90">
        <v>1</v>
      </c>
      <c r="T44" s="90">
        <v>1</v>
      </c>
      <c r="U44" s="90">
        <v>1</v>
      </c>
      <c r="V44" s="83">
        <v>0</v>
      </c>
      <c r="W44" s="83">
        <f t="shared" ref="W44:Y47" si="19">I44*O44*S44</f>
        <v>0</v>
      </c>
      <c r="X44" s="83">
        <f t="shared" si="19"/>
        <v>0</v>
      </c>
      <c r="Y44" s="83">
        <f t="shared" si="19"/>
        <v>0</v>
      </c>
      <c r="Z44" s="83">
        <f t="shared" si="4"/>
        <v>0</v>
      </c>
      <c r="AA44" s="81"/>
      <c r="AB44" s="88"/>
      <c r="AC44" s="89">
        <v>2.0699999999999998</v>
      </c>
      <c r="AD44" s="86"/>
      <c r="AE44" s="85">
        <v>0</v>
      </c>
      <c r="AF44" s="84">
        <f t="shared" si="6"/>
        <v>0</v>
      </c>
      <c r="AG44" s="81"/>
      <c r="AH44" s="88"/>
      <c r="AI44" s="87">
        <v>2.0699999999999998</v>
      </c>
      <c r="AJ44" s="96" t="s">
        <v>58</v>
      </c>
      <c r="AK44" s="85">
        <f t="shared" si="7"/>
        <v>0</v>
      </c>
      <c r="AL44" s="84">
        <f t="shared" si="8"/>
        <v>0</v>
      </c>
      <c r="AM44" s="81"/>
      <c r="AN44" s="88"/>
      <c r="AO44" s="87">
        <v>2.0699999999999998</v>
      </c>
      <c r="AP44" s="96" t="s">
        <v>57</v>
      </c>
      <c r="AQ44" s="85">
        <f t="shared" si="9"/>
        <v>0</v>
      </c>
      <c r="AR44" s="84">
        <f t="shared" si="10"/>
        <v>0</v>
      </c>
      <c r="AS44" s="81"/>
      <c r="AT44" s="88"/>
      <c r="AU44" s="87">
        <v>2.0699999999999998</v>
      </c>
      <c r="AV44" s="96" t="str">
        <f t="shared" si="11"/>
        <v>n/a</v>
      </c>
      <c r="AW44" s="85">
        <f t="shared" si="12"/>
        <v>0</v>
      </c>
      <c r="AX44" s="84">
        <f t="shared" si="13"/>
        <v>0</v>
      </c>
      <c r="AY44" s="83">
        <f t="shared" si="14"/>
        <v>0</v>
      </c>
      <c r="AZ44" s="83">
        <f t="shared" si="15"/>
        <v>0</v>
      </c>
      <c r="BA44" s="83">
        <f t="shared" si="16"/>
        <v>0</v>
      </c>
      <c r="BB44" s="83">
        <f t="shared" si="17"/>
        <v>0</v>
      </c>
      <c r="BC44" s="82">
        <f t="shared" si="18"/>
        <v>0</v>
      </c>
      <c r="BD44" s="81" t="s">
        <v>56</v>
      </c>
      <c r="BE44" s="80" t="s">
        <v>55</v>
      </c>
      <c r="BF44" s="95"/>
    </row>
    <row r="45" spans="1:58" s="57" customFormat="1" ht="18" customHeight="1" x14ac:dyDescent="0.35">
      <c r="A45" s="94">
        <v>472</v>
      </c>
      <c r="B45" s="94" t="s">
        <v>16</v>
      </c>
      <c r="C45" s="97" t="s">
        <v>16</v>
      </c>
      <c r="D45" s="97" t="s">
        <v>187</v>
      </c>
      <c r="E45" s="92">
        <v>1</v>
      </c>
      <c r="F45" s="92" t="s">
        <v>6</v>
      </c>
      <c r="G45" s="92">
        <v>0</v>
      </c>
      <c r="H45" s="93">
        <v>50000</v>
      </c>
      <c r="I45" s="93">
        <v>0</v>
      </c>
      <c r="J45" s="93">
        <v>0</v>
      </c>
      <c r="K45" s="93">
        <v>0</v>
      </c>
      <c r="L45" s="92">
        <v>0</v>
      </c>
      <c r="M45" s="88"/>
      <c r="N45" s="91">
        <v>0.91999999999999993</v>
      </c>
      <c r="O45" s="91">
        <v>0.91999999999999993</v>
      </c>
      <c r="P45" s="91">
        <v>0.91999999999999993</v>
      </c>
      <c r="Q45" s="91">
        <v>0.91999999999999993</v>
      </c>
      <c r="R45" s="90">
        <v>1</v>
      </c>
      <c r="S45" s="90">
        <v>1</v>
      </c>
      <c r="T45" s="90">
        <v>1</v>
      </c>
      <c r="U45" s="90">
        <v>1</v>
      </c>
      <c r="V45" s="83">
        <v>0</v>
      </c>
      <c r="W45" s="83">
        <f t="shared" si="19"/>
        <v>0</v>
      </c>
      <c r="X45" s="83">
        <f t="shared" si="19"/>
        <v>0</v>
      </c>
      <c r="Y45" s="83">
        <f t="shared" si="19"/>
        <v>0</v>
      </c>
      <c r="Z45" s="83">
        <f t="shared" si="4"/>
        <v>0</v>
      </c>
      <c r="AA45" s="81"/>
      <c r="AB45" s="88"/>
      <c r="AC45" s="89">
        <v>0.91999999999999993</v>
      </c>
      <c r="AD45" s="86"/>
      <c r="AE45" s="85">
        <v>0</v>
      </c>
      <c r="AF45" s="84">
        <f t="shared" si="6"/>
        <v>0</v>
      </c>
      <c r="AG45" s="81"/>
      <c r="AH45" s="88"/>
      <c r="AI45" s="87">
        <v>0.91999999999999993</v>
      </c>
      <c r="AJ45" s="96" t="s">
        <v>58</v>
      </c>
      <c r="AK45" s="85">
        <f t="shared" si="7"/>
        <v>0</v>
      </c>
      <c r="AL45" s="84">
        <f t="shared" si="8"/>
        <v>0</v>
      </c>
      <c r="AM45" s="81"/>
      <c r="AN45" s="88"/>
      <c r="AO45" s="87">
        <v>0.91999999999999993</v>
      </c>
      <c r="AP45" s="96" t="s">
        <v>57</v>
      </c>
      <c r="AQ45" s="85">
        <f t="shared" si="9"/>
        <v>0</v>
      </c>
      <c r="AR45" s="84">
        <f t="shared" si="10"/>
        <v>0</v>
      </c>
      <c r="AS45" s="81"/>
      <c r="AT45" s="88"/>
      <c r="AU45" s="87">
        <v>0.91999999999999993</v>
      </c>
      <c r="AV45" s="96" t="str">
        <f t="shared" si="11"/>
        <v>n/a</v>
      </c>
      <c r="AW45" s="85">
        <f t="shared" si="12"/>
        <v>0</v>
      </c>
      <c r="AX45" s="84">
        <f t="shared" si="13"/>
        <v>0</v>
      </c>
      <c r="AY45" s="83">
        <f t="shared" si="14"/>
        <v>0</v>
      </c>
      <c r="AZ45" s="83">
        <f t="shared" si="15"/>
        <v>0</v>
      </c>
      <c r="BA45" s="83">
        <f t="shared" si="16"/>
        <v>0</v>
      </c>
      <c r="BB45" s="83">
        <f t="shared" si="17"/>
        <v>0</v>
      </c>
      <c r="BC45" s="82">
        <f t="shared" si="18"/>
        <v>0</v>
      </c>
      <c r="BD45" s="81" t="s">
        <v>56</v>
      </c>
      <c r="BE45" s="80" t="s">
        <v>55</v>
      </c>
      <c r="BF45" s="95"/>
    </row>
    <row r="46" spans="1:58" s="57" customFormat="1" ht="18" customHeight="1" x14ac:dyDescent="0.35">
      <c r="A46" s="94">
        <v>473</v>
      </c>
      <c r="B46" s="94" t="s">
        <v>16</v>
      </c>
      <c r="C46" s="97" t="s">
        <v>16</v>
      </c>
      <c r="D46" s="97" t="s">
        <v>186</v>
      </c>
      <c r="E46" s="92">
        <v>1</v>
      </c>
      <c r="F46" s="92" t="s">
        <v>6</v>
      </c>
      <c r="G46" s="92">
        <v>0</v>
      </c>
      <c r="H46" s="93">
        <v>50000</v>
      </c>
      <c r="I46" s="93">
        <v>0</v>
      </c>
      <c r="J46" s="93">
        <v>0</v>
      </c>
      <c r="K46" s="93">
        <v>0</v>
      </c>
      <c r="L46" s="92">
        <v>0</v>
      </c>
      <c r="M46" s="88"/>
      <c r="N46" s="91">
        <v>0.41399999999999998</v>
      </c>
      <c r="O46" s="91">
        <v>0.41399999999999998</v>
      </c>
      <c r="P46" s="91">
        <v>0.41399999999999998</v>
      </c>
      <c r="Q46" s="91">
        <v>0.41399999999999998</v>
      </c>
      <c r="R46" s="90">
        <v>1</v>
      </c>
      <c r="S46" s="90">
        <v>1</v>
      </c>
      <c r="T46" s="90">
        <v>1</v>
      </c>
      <c r="U46" s="90">
        <v>1</v>
      </c>
      <c r="V46" s="83">
        <v>0</v>
      </c>
      <c r="W46" s="83">
        <f t="shared" si="19"/>
        <v>0</v>
      </c>
      <c r="X46" s="83">
        <f t="shared" si="19"/>
        <v>0</v>
      </c>
      <c r="Y46" s="83">
        <f t="shared" si="19"/>
        <v>0</v>
      </c>
      <c r="Z46" s="83">
        <f t="shared" si="4"/>
        <v>0</v>
      </c>
      <c r="AA46" s="81"/>
      <c r="AB46" s="88"/>
      <c r="AC46" s="89">
        <v>0.41399999999999998</v>
      </c>
      <c r="AD46" s="86"/>
      <c r="AE46" s="85">
        <v>0</v>
      </c>
      <c r="AF46" s="84">
        <f t="shared" si="6"/>
        <v>0</v>
      </c>
      <c r="AG46" s="81"/>
      <c r="AH46" s="88"/>
      <c r="AI46" s="87">
        <v>0.41399999999999998</v>
      </c>
      <c r="AJ46" s="96" t="s">
        <v>58</v>
      </c>
      <c r="AK46" s="85">
        <f t="shared" si="7"/>
        <v>0</v>
      </c>
      <c r="AL46" s="84">
        <f t="shared" si="8"/>
        <v>0</v>
      </c>
      <c r="AM46" s="81"/>
      <c r="AN46" s="88"/>
      <c r="AO46" s="87">
        <v>0.41399999999999998</v>
      </c>
      <c r="AP46" s="96" t="s">
        <v>57</v>
      </c>
      <c r="AQ46" s="85">
        <f t="shared" si="9"/>
        <v>0</v>
      </c>
      <c r="AR46" s="84">
        <f t="shared" si="10"/>
        <v>0</v>
      </c>
      <c r="AS46" s="81"/>
      <c r="AT46" s="88"/>
      <c r="AU46" s="87">
        <v>0.41399999999999998</v>
      </c>
      <c r="AV46" s="96" t="str">
        <f t="shared" si="11"/>
        <v>n/a</v>
      </c>
      <c r="AW46" s="85">
        <f t="shared" si="12"/>
        <v>0</v>
      </c>
      <c r="AX46" s="84">
        <f t="shared" si="13"/>
        <v>0</v>
      </c>
      <c r="AY46" s="83">
        <f t="shared" si="14"/>
        <v>0</v>
      </c>
      <c r="AZ46" s="83">
        <f t="shared" si="15"/>
        <v>0</v>
      </c>
      <c r="BA46" s="83">
        <f t="shared" si="16"/>
        <v>0</v>
      </c>
      <c r="BB46" s="83">
        <f t="shared" si="17"/>
        <v>0</v>
      </c>
      <c r="BC46" s="82">
        <f t="shared" si="18"/>
        <v>0</v>
      </c>
      <c r="BD46" s="81" t="s">
        <v>56</v>
      </c>
      <c r="BE46" s="80" t="s">
        <v>55</v>
      </c>
      <c r="BF46" s="95"/>
    </row>
    <row r="47" spans="1:58" s="57" customFormat="1" ht="18" customHeight="1" x14ac:dyDescent="0.35">
      <c r="A47" s="94">
        <v>474</v>
      </c>
      <c r="B47" s="94" t="s">
        <v>16</v>
      </c>
      <c r="C47" s="97" t="s">
        <v>16</v>
      </c>
      <c r="D47" s="97" t="s">
        <v>185</v>
      </c>
      <c r="E47" s="92">
        <v>1</v>
      </c>
      <c r="F47" s="92" t="s">
        <v>6</v>
      </c>
      <c r="G47" s="92">
        <v>0</v>
      </c>
      <c r="H47" s="93">
        <v>50000</v>
      </c>
      <c r="I47" s="93">
        <v>0</v>
      </c>
      <c r="J47" s="93">
        <v>0</v>
      </c>
      <c r="K47" s="93">
        <v>0</v>
      </c>
      <c r="L47" s="92">
        <v>0</v>
      </c>
      <c r="M47" s="88"/>
      <c r="N47" s="91">
        <v>0.184</v>
      </c>
      <c r="O47" s="91">
        <v>0.184</v>
      </c>
      <c r="P47" s="91">
        <v>0.184</v>
      </c>
      <c r="Q47" s="91">
        <v>0.184</v>
      </c>
      <c r="R47" s="90">
        <v>1</v>
      </c>
      <c r="S47" s="90">
        <v>1</v>
      </c>
      <c r="T47" s="90">
        <v>1</v>
      </c>
      <c r="U47" s="90">
        <v>1</v>
      </c>
      <c r="V47" s="83">
        <v>0</v>
      </c>
      <c r="W47" s="83">
        <f t="shared" si="19"/>
        <v>0</v>
      </c>
      <c r="X47" s="83">
        <f t="shared" si="19"/>
        <v>0</v>
      </c>
      <c r="Y47" s="83">
        <f t="shared" si="19"/>
        <v>0</v>
      </c>
      <c r="Z47" s="83">
        <f t="shared" si="4"/>
        <v>0</v>
      </c>
      <c r="AA47" s="81"/>
      <c r="AB47" s="88"/>
      <c r="AC47" s="89">
        <v>0.184</v>
      </c>
      <c r="AD47" s="86"/>
      <c r="AE47" s="85">
        <v>0</v>
      </c>
      <c r="AF47" s="84">
        <f t="shared" si="6"/>
        <v>0</v>
      </c>
      <c r="AG47" s="81"/>
      <c r="AH47" s="88"/>
      <c r="AI47" s="87">
        <v>0.184</v>
      </c>
      <c r="AJ47" s="96" t="s">
        <v>58</v>
      </c>
      <c r="AK47" s="85">
        <f t="shared" si="7"/>
        <v>0</v>
      </c>
      <c r="AL47" s="84">
        <f t="shared" si="8"/>
        <v>0</v>
      </c>
      <c r="AM47" s="81"/>
      <c r="AN47" s="88"/>
      <c r="AO47" s="87">
        <v>0.184</v>
      </c>
      <c r="AP47" s="96" t="s">
        <v>57</v>
      </c>
      <c r="AQ47" s="85">
        <f t="shared" si="9"/>
        <v>0</v>
      </c>
      <c r="AR47" s="84">
        <f t="shared" si="10"/>
        <v>0</v>
      </c>
      <c r="AS47" s="81"/>
      <c r="AT47" s="88"/>
      <c r="AU47" s="87">
        <v>0.184</v>
      </c>
      <c r="AV47" s="96" t="str">
        <f t="shared" si="11"/>
        <v>n/a</v>
      </c>
      <c r="AW47" s="85">
        <f t="shared" si="12"/>
        <v>0</v>
      </c>
      <c r="AX47" s="84">
        <f t="shared" si="13"/>
        <v>0</v>
      </c>
      <c r="AY47" s="83">
        <f t="shared" si="14"/>
        <v>0</v>
      </c>
      <c r="AZ47" s="83">
        <f t="shared" si="15"/>
        <v>0</v>
      </c>
      <c r="BA47" s="83">
        <f t="shared" si="16"/>
        <v>0</v>
      </c>
      <c r="BB47" s="83">
        <f t="shared" si="17"/>
        <v>0</v>
      </c>
      <c r="BC47" s="82">
        <f t="shared" si="18"/>
        <v>0</v>
      </c>
      <c r="BD47" s="81" t="s">
        <v>56</v>
      </c>
      <c r="BE47" s="80" t="s">
        <v>55</v>
      </c>
      <c r="BF47" s="95"/>
    </row>
    <row r="48" spans="1:58" s="57" customFormat="1" ht="18" customHeight="1" x14ac:dyDescent="0.35">
      <c r="A48" s="94">
        <v>476</v>
      </c>
      <c r="B48" s="94" t="s">
        <v>16</v>
      </c>
      <c r="C48" s="97" t="s">
        <v>16</v>
      </c>
      <c r="D48" s="97" t="s">
        <v>184</v>
      </c>
      <c r="E48" s="92">
        <v>1</v>
      </c>
      <c r="F48" s="92" t="s">
        <v>6</v>
      </c>
      <c r="G48" s="92">
        <v>0</v>
      </c>
      <c r="H48" s="93">
        <v>0</v>
      </c>
      <c r="I48" s="93">
        <v>50000</v>
      </c>
      <c r="J48" s="93">
        <v>0</v>
      </c>
      <c r="K48" s="93">
        <v>0</v>
      </c>
      <c r="L48" s="92">
        <v>0</v>
      </c>
      <c r="M48" s="88"/>
      <c r="N48" s="91">
        <v>2.3220000000000001</v>
      </c>
      <c r="O48" s="91">
        <v>2.3220000000000001</v>
      </c>
      <c r="P48" s="91">
        <v>2.3220000000000001</v>
      </c>
      <c r="Q48" s="91">
        <v>2.3220000000000001</v>
      </c>
      <c r="R48" s="90">
        <v>1</v>
      </c>
      <c r="S48" s="90">
        <v>1</v>
      </c>
      <c r="T48" s="90">
        <v>1</v>
      </c>
      <c r="U48" s="90">
        <v>1</v>
      </c>
      <c r="V48" s="83">
        <v>0</v>
      </c>
      <c r="W48" s="83">
        <v>0</v>
      </c>
      <c r="X48" s="83">
        <f t="shared" ref="X48:Y51" si="20">J48*P48*T48</f>
        <v>0</v>
      </c>
      <c r="Y48" s="83">
        <f t="shared" si="20"/>
        <v>0</v>
      </c>
      <c r="Z48" s="83">
        <f t="shared" si="4"/>
        <v>0</v>
      </c>
      <c r="AA48" s="81"/>
      <c r="AB48" s="88"/>
      <c r="AC48" s="89">
        <v>2.3220000000000001</v>
      </c>
      <c r="AD48" s="86"/>
      <c r="AE48" s="85">
        <f t="shared" ref="AE48:AE79" si="21">H48*AC48*R48</f>
        <v>0</v>
      </c>
      <c r="AF48" s="84">
        <f t="shared" si="6"/>
        <v>0</v>
      </c>
      <c r="AG48" s="81"/>
      <c r="AH48" s="88"/>
      <c r="AI48" s="87">
        <v>2.3220000000000001</v>
      </c>
      <c r="AJ48" s="96" t="s">
        <v>58</v>
      </c>
      <c r="AK48" s="85">
        <v>0</v>
      </c>
      <c r="AL48" s="84">
        <f t="shared" si="8"/>
        <v>0</v>
      </c>
      <c r="AM48" s="81"/>
      <c r="AN48" s="88"/>
      <c r="AO48" s="87">
        <v>2.3220000000000001</v>
      </c>
      <c r="AP48" s="96" t="s">
        <v>57</v>
      </c>
      <c r="AQ48" s="85">
        <f t="shared" si="9"/>
        <v>0</v>
      </c>
      <c r="AR48" s="84">
        <f t="shared" si="10"/>
        <v>0</v>
      </c>
      <c r="AS48" s="81"/>
      <c r="AT48" s="88"/>
      <c r="AU48" s="87">
        <v>2.3220000000000001</v>
      </c>
      <c r="AV48" s="96" t="str">
        <f t="shared" si="11"/>
        <v>n/a</v>
      </c>
      <c r="AW48" s="85">
        <f t="shared" si="12"/>
        <v>0</v>
      </c>
      <c r="AX48" s="84">
        <f t="shared" si="13"/>
        <v>0</v>
      </c>
      <c r="AY48" s="83">
        <f t="shared" si="14"/>
        <v>0</v>
      </c>
      <c r="AZ48" s="83">
        <f t="shared" si="15"/>
        <v>0</v>
      </c>
      <c r="BA48" s="83">
        <f t="shared" si="16"/>
        <v>0</v>
      </c>
      <c r="BB48" s="83">
        <f t="shared" si="17"/>
        <v>0</v>
      </c>
      <c r="BC48" s="82">
        <f t="shared" si="18"/>
        <v>0</v>
      </c>
      <c r="BD48" s="81" t="s">
        <v>56</v>
      </c>
      <c r="BE48" s="80" t="s">
        <v>55</v>
      </c>
      <c r="BF48" s="95"/>
    </row>
    <row r="49" spans="1:58" s="57" customFormat="1" ht="18" customHeight="1" x14ac:dyDescent="0.35">
      <c r="A49" s="94">
        <v>477</v>
      </c>
      <c r="B49" s="94" t="s">
        <v>16</v>
      </c>
      <c r="C49" s="97" t="s">
        <v>16</v>
      </c>
      <c r="D49" s="97" t="s">
        <v>183</v>
      </c>
      <c r="E49" s="92">
        <v>1</v>
      </c>
      <c r="F49" s="92" t="s">
        <v>6</v>
      </c>
      <c r="G49" s="92">
        <v>0</v>
      </c>
      <c r="H49" s="93">
        <v>0</v>
      </c>
      <c r="I49" s="93">
        <v>50000</v>
      </c>
      <c r="J49" s="93">
        <v>0</v>
      </c>
      <c r="K49" s="93">
        <v>0</v>
      </c>
      <c r="L49" s="92">
        <v>0</v>
      </c>
      <c r="M49" s="88"/>
      <c r="N49" s="91">
        <v>1.032</v>
      </c>
      <c r="O49" s="91">
        <v>1.032</v>
      </c>
      <c r="P49" s="91">
        <v>1.032</v>
      </c>
      <c r="Q49" s="91">
        <v>1.032</v>
      </c>
      <c r="R49" s="90">
        <v>1</v>
      </c>
      <c r="S49" s="90">
        <v>1</v>
      </c>
      <c r="T49" s="90">
        <v>1</v>
      </c>
      <c r="U49" s="90">
        <v>1</v>
      </c>
      <c r="V49" s="83">
        <v>0</v>
      </c>
      <c r="W49" s="83">
        <v>0</v>
      </c>
      <c r="X49" s="83">
        <f t="shared" si="20"/>
        <v>0</v>
      </c>
      <c r="Y49" s="83">
        <f t="shared" si="20"/>
        <v>0</v>
      </c>
      <c r="Z49" s="83">
        <f t="shared" si="4"/>
        <v>0</v>
      </c>
      <c r="AA49" s="81"/>
      <c r="AB49" s="88"/>
      <c r="AC49" s="89">
        <v>1.032</v>
      </c>
      <c r="AD49" s="86"/>
      <c r="AE49" s="85">
        <f t="shared" si="21"/>
        <v>0</v>
      </c>
      <c r="AF49" s="84">
        <f t="shared" si="6"/>
        <v>0</v>
      </c>
      <c r="AG49" s="81"/>
      <c r="AH49" s="88"/>
      <c r="AI49" s="87">
        <v>1.032</v>
      </c>
      <c r="AJ49" s="96" t="s">
        <v>58</v>
      </c>
      <c r="AK49" s="85">
        <v>0</v>
      </c>
      <c r="AL49" s="84">
        <f t="shared" si="8"/>
        <v>0</v>
      </c>
      <c r="AM49" s="81"/>
      <c r="AN49" s="88"/>
      <c r="AO49" s="87">
        <v>1.032</v>
      </c>
      <c r="AP49" s="96" t="s">
        <v>57</v>
      </c>
      <c r="AQ49" s="85">
        <f t="shared" si="9"/>
        <v>0</v>
      </c>
      <c r="AR49" s="84">
        <f t="shared" si="10"/>
        <v>0</v>
      </c>
      <c r="AS49" s="81"/>
      <c r="AT49" s="88"/>
      <c r="AU49" s="87">
        <v>1.032</v>
      </c>
      <c r="AV49" s="96" t="str">
        <f t="shared" si="11"/>
        <v>n/a</v>
      </c>
      <c r="AW49" s="85">
        <f t="shared" si="12"/>
        <v>0</v>
      </c>
      <c r="AX49" s="84">
        <f t="shared" si="13"/>
        <v>0</v>
      </c>
      <c r="AY49" s="83">
        <f t="shared" si="14"/>
        <v>0</v>
      </c>
      <c r="AZ49" s="83">
        <f t="shared" si="15"/>
        <v>0</v>
      </c>
      <c r="BA49" s="83">
        <f t="shared" si="16"/>
        <v>0</v>
      </c>
      <c r="BB49" s="83">
        <f t="shared" si="17"/>
        <v>0</v>
      </c>
      <c r="BC49" s="82">
        <f t="shared" si="18"/>
        <v>0</v>
      </c>
      <c r="BD49" s="81" t="s">
        <v>56</v>
      </c>
      <c r="BE49" s="80" t="s">
        <v>55</v>
      </c>
      <c r="BF49" s="95"/>
    </row>
    <row r="50" spans="1:58" s="57" customFormat="1" ht="18" customHeight="1" x14ac:dyDescent="0.35">
      <c r="A50" s="94">
        <v>478</v>
      </c>
      <c r="B50" s="94" t="s">
        <v>16</v>
      </c>
      <c r="C50" s="97" t="s">
        <v>16</v>
      </c>
      <c r="D50" s="97" t="s">
        <v>182</v>
      </c>
      <c r="E50" s="92">
        <v>1</v>
      </c>
      <c r="F50" s="92" t="s">
        <v>6</v>
      </c>
      <c r="G50" s="92">
        <v>0</v>
      </c>
      <c r="H50" s="93">
        <v>0</v>
      </c>
      <c r="I50" s="93">
        <v>50000</v>
      </c>
      <c r="J50" s="93">
        <v>0</v>
      </c>
      <c r="K50" s="93">
        <v>0</v>
      </c>
      <c r="L50" s="92">
        <v>0</v>
      </c>
      <c r="M50" s="88"/>
      <c r="N50" s="91">
        <v>0.46439999999999998</v>
      </c>
      <c r="O50" s="91">
        <v>0.46439999999999998</v>
      </c>
      <c r="P50" s="91">
        <v>0.46439999999999998</v>
      </c>
      <c r="Q50" s="91">
        <v>0.46439999999999998</v>
      </c>
      <c r="R50" s="90">
        <v>1</v>
      </c>
      <c r="S50" s="90">
        <v>1</v>
      </c>
      <c r="T50" s="90">
        <v>1</v>
      </c>
      <c r="U50" s="90">
        <v>1</v>
      </c>
      <c r="V50" s="83">
        <f t="shared" ref="V50:V81" si="22">H50*N50*R50</f>
        <v>0</v>
      </c>
      <c r="W50" s="83">
        <v>0</v>
      </c>
      <c r="X50" s="83">
        <f t="shared" si="20"/>
        <v>0</v>
      </c>
      <c r="Y50" s="83">
        <f t="shared" si="20"/>
        <v>0</v>
      </c>
      <c r="Z50" s="83">
        <f t="shared" si="4"/>
        <v>0</v>
      </c>
      <c r="AA50" s="81"/>
      <c r="AB50" s="88"/>
      <c r="AC50" s="89">
        <v>0.46439999999999998</v>
      </c>
      <c r="AD50" s="86"/>
      <c r="AE50" s="85">
        <f t="shared" si="21"/>
        <v>0</v>
      </c>
      <c r="AF50" s="84">
        <f t="shared" si="6"/>
        <v>0</v>
      </c>
      <c r="AG50" s="81"/>
      <c r="AH50" s="88"/>
      <c r="AI50" s="87">
        <v>0.46439999999999998</v>
      </c>
      <c r="AJ50" s="96" t="s">
        <v>58</v>
      </c>
      <c r="AK50" s="85">
        <v>0</v>
      </c>
      <c r="AL50" s="84">
        <f t="shared" si="8"/>
        <v>0</v>
      </c>
      <c r="AM50" s="81"/>
      <c r="AN50" s="88"/>
      <c r="AO50" s="87">
        <v>0.46439999999999998</v>
      </c>
      <c r="AP50" s="96" t="s">
        <v>57</v>
      </c>
      <c r="AQ50" s="85">
        <f t="shared" si="9"/>
        <v>0</v>
      </c>
      <c r="AR50" s="84">
        <f t="shared" si="10"/>
        <v>0</v>
      </c>
      <c r="AS50" s="81"/>
      <c r="AT50" s="88"/>
      <c r="AU50" s="87">
        <v>0.46439999999999998</v>
      </c>
      <c r="AV50" s="96" t="str">
        <f t="shared" si="11"/>
        <v>n/a</v>
      </c>
      <c r="AW50" s="85">
        <f t="shared" si="12"/>
        <v>0</v>
      </c>
      <c r="AX50" s="84">
        <f t="shared" si="13"/>
        <v>0</v>
      </c>
      <c r="AY50" s="83">
        <f t="shared" si="14"/>
        <v>0</v>
      </c>
      <c r="AZ50" s="83">
        <f t="shared" si="15"/>
        <v>0</v>
      </c>
      <c r="BA50" s="83">
        <f t="shared" si="16"/>
        <v>0</v>
      </c>
      <c r="BB50" s="83">
        <f t="shared" si="17"/>
        <v>0</v>
      </c>
      <c r="BC50" s="82">
        <f t="shared" si="18"/>
        <v>0</v>
      </c>
      <c r="BD50" s="81" t="s">
        <v>56</v>
      </c>
      <c r="BE50" s="80" t="s">
        <v>55</v>
      </c>
      <c r="BF50" s="95"/>
    </row>
    <row r="51" spans="1:58" s="57" customFormat="1" ht="18" customHeight="1" x14ac:dyDescent="0.35">
      <c r="A51" s="94">
        <v>479</v>
      </c>
      <c r="B51" s="94" t="s">
        <v>16</v>
      </c>
      <c r="C51" s="97" t="s">
        <v>16</v>
      </c>
      <c r="D51" s="97" t="s">
        <v>181</v>
      </c>
      <c r="E51" s="92">
        <v>1</v>
      </c>
      <c r="F51" s="92" t="s">
        <v>6</v>
      </c>
      <c r="G51" s="92">
        <v>0</v>
      </c>
      <c r="H51" s="93">
        <v>0</v>
      </c>
      <c r="I51" s="93">
        <v>50000</v>
      </c>
      <c r="J51" s="93">
        <v>0</v>
      </c>
      <c r="K51" s="93">
        <v>0</v>
      </c>
      <c r="L51" s="92">
        <v>0</v>
      </c>
      <c r="M51" s="88"/>
      <c r="N51" s="91">
        <v>0.2064</v>
      </c>
      <c r="O51" s="91">
        <v>0.2064</v>
      </c>
      <c r="P51" s="91">
        <v>0.2064</v>
      </c>
      <c r="Q51" s="91">
        <v>0.2064</v>
      </c>
      <c r="R51" s="90">
        <v>1</v>
      </c>
      <c r="S51" s="90">
        <v>1</v>
      </c>
      <c r="T51" s="90">
        <v>1</v>
      </c>
      <c r="U51" s="90">
        <v>1</v>
      </c>
      <c r="V51" s="83">
        <f t="shared" si="22"/>
        <v>0</v>
      </c>
      <c r="W51" s="83">
        <v>0</v>
      </c>
      <c r="X51" s="83">
        <f t="shared" si="20"/>
        <v>0</v>
      </c>
      <c r="Y51" s="83">
        <f t="shared" si="20"/>
        <v>0</v>
      </c>
      <c r="Z51" s="83">
        <f t="shared" si="4"/>
        <v>0</v>
      </c>
      <c r="AA51" s="81"/>
      <c r="AB51" s="88"/>
      <c r="AC51" s="89">
        <v>0.2064</v>
      </c>
      <c r="AD51" s="86"/>
      <c r="AE51" s="85">
        <f t="shared" si="21"/>
        <v>0</v>
      </c>
      <c r="AF51" s="84">
        <f t="shared" si="6"/>
        <v>0</v>
      </c>
      <c r="AG51" s="81"/>
      <c r="AH51" s="88"/>
      <c r="AI51" s="87">
        <v>0.2064</v>
      </c>
      <c r="AJ51" s="96" t="s">
        <v>58</v>
      </c>
      <c r="AK51" s="85">
        <v>0</v>
      </c>
      <c r="AL51" s="84">
        <f t="shared" si="8"/>
        <v>0</v>
      </c>
      <c r="AM51" s="81"/>
      <c r="AN51" s="88"/>
      <c r="AO51" s="87">
        <v>0.2064</v>
      </c>
      <c r="AP51" s="96" t="s">
        <v>57</v>
      </c>
      <c r="AQ51" s="85">
        <f t="shared" si="9"/>
        <v>0</v>
      </c>
      <c r="AR51" s="84">
        <f t="shared" si="10"/>
        <v>0</v>
      </c>
      <c r="AS51" s="81"/>
      <c r="AT51" s="88"/>
      <c r="AU51" s="87">
        <v>0.2064</v>
      </c>
      <c r="AV51" s="96" t="str">
        <f t="shared" si="11"/>
        <v>n/a</v>
      </c>
      <c r="AW51" s="85">
        <f t="shared" si="12"/>
        <v>0</v>
      </c>
      <c r="AX51" s="84">
        <f t="shared" si="13"/>
        <v>0</v>
      </c>
      <c r="AY51" s="83">
        <f t="shared" si="14"/>
        <v>0</v>
      </c>
      <c r="AZ51" s="83">
        <f t="shared" si="15"/>
        <v>0</v>
      </c>
      <c r="BA51" s="83">
        <f t="shared" si="16"/>
        <v>0</v>
      </c>
      <c r="BB51" s="83">
        <f t="shared" si="17"/>
        <v>0</v>
      </c>
      <c r="BC51" s="82">
        <f t="shared" si="18"/>
        <v>0</v>
      </c>
      <c r="BD51" s="81" t="s">
        <v>56</v>
      </c>
      <c r="BE51" s="80" t="s">
        <v>55</v>
      </c>
      <c r="BF51" s="95"/>
    </row>
    <row r="52" spans="1:58" s="57" customFormat="1" ht="18" customHeight="1" x14ac:dyDescent="0.35">
      <c r="A52" s="94">
        <v>481</v>
      </c>
      <c r="B52" s="94" t="s">
        <v>16</v>
      </c>
      <c r="C52" s="97" t="s">
        <v>16</v>
      </c>
      <c r="D52" s="97" t="s">
        <v>180</v>
      </c>
      <c r="E52" s="92">
        <v>1</v>
      </c>
      <c r="F52" s="92" t="s">
        <v>6</v>
      </c>
      <c r="G52" s="92">
        <v>0</v>
      </c>
      <c r="H52" s="93">
        <v>0</v>
      </c>
      <c r="I52" s="93">
        <v>0</v>
      </c>
      <c r="J52" s="93">
        <v>50000</v>
      </c>
      <c r="K52" s="93">
        <v>0</v>
      </c>
      <c r="L52" s="92">
        <v>0</v>
      </c>
      <c r="M52" s="88"/>
      <c r="N52" s="91">
        <v>2.3220000000000001</v>
      </c>
      <c r="O52" s="91">
        <v>2.3220000000000001</v>
      </c>
      <c r="P52" s="91">
        <v>2.3220000000000001</v>
      </c>
      <c r="Q52" s="91">
        <v>2.3220000000000001</v>
      </c>
      <c r="R52" s="90">
        <v>1</v>
      </c>
      <c r="S52" s="90">
        <v>1</v>
      </c>
      <c r="T52" s="90">
        <v>1</v>
      </c>
      <c r="U52" s="90">
        <v>1</v>
      </c>
      <c r="V52" s="83">
        <f t="shared" si="22"/>
        <v>0</v>
      </c>
      <c r="W52" s="83">
        <f t="shared" ref="W52:W83" si="23">I52*O52*S52</f>
        <v>0</v>
      </c>
      <c r="X52" s="83">
        <v>0</v>
      </c>
      <c r="Y52" s="83">
        <f>K52*Q52*U52</f>
        <v>0</v>
      </c>
      <c r="Z52" s="83">
        <f t="shared" si="4"/>
        <v>0</v>
      </c>
      <c r="AA52" s="81"/>
      <c r="AB52" s="88"/>
      <c r="AC52" s="89">
        <v>2.3220000000000001</v>
      </c>
      <c r="AD52" s="86"/>
      <c r="AE52" s="85">
        <f t="shared" si="21"/>
        <v>0</v>
      </c>
      <c r="AF52" s="84">
        <f t="shared" si="6"/>
        <v>0</v>
      </c>
      <c r="AG52" s="81"/>
      <c r="AH52" s="88"/>
      <c r="AI52" s="87">
        <v>2.3220000000000001</v>
      </c>
      <c r="AJ52" s="96" t="s">
        <v>58</v>
      </c>
      <c r="AK52" s="85">
        <f t="shared" ref="AK52:AK83" si="24">I52*AI52*S52</f>
        <v>0</v>
      </c>
      <c r="AL52" s="84">
        <f t="shared" si="8"/>
        <v>0</v>
      </c>
      <c r="AM52" s="81"/>
      <c r="AN52" s="88"/>
      <c r="AO52" s="87">
        <v>2.3220000000000001</v>
      </c>
      <c r="AP52" s="96" t="s">
        <v>57</v>
      </c>
      <c r="AQ52" s="85">
        <v>0</v>
      </c>
      <c r="AR52" s="84">
        <f t="shared" si="10"/>
        <v>0</v>
      </c>
      <c r="AS52" s="81"/>
      <c r="AT52" s="88"/>
      <c r="AU52" s="87">
        <v>2.3220000000000001</v>
      </c>
      <c r="AV52" s="96" t="str">
        <f t="shared" si="11"/>
        <v>n/a</v>
      </c>
      <c r="AW52" s="85">
        <f t="shared" si="12"/>
        <v>0</v>
      </c>
      <c r="AX52" s="84">
        <f t="shared" si="13"/>
        <v>0</v>
      </c>
      <c r="AY52" s="83">
        <f t="shared" si="14"/>
        <v>0</v>
      </c>
      <c r="AZ52" s="83">
        <f t="shared" si="15"/>
        <v>0</v>
      </c>
      <c r="BA52" s="83">
        <f t="shared" si="16"/>
        <v>0</v>
      </c>
      <c r="BB52" s="83">
        <f t="shared" si="17"/>
        <v>0</v>
      </c>
      <c r="BC52" s="82">
        <f t="shared" si="18"/>
        <v>0</v>
      </c>
      <c r="BD52" s="81" t="s">
        <v>56</v>
      </c>
      <c r="BE52" s="80" t="s">
        <v>55</v>
      </c>
      <c r="BF52" s="95"/>
    </row>
    <row r="53" spans="1:58" s="57" customFormat="1" ht="18" customHeight="1" x14ac:dyDescent="0.35">
      <c r="A53" s="94">
        <v>482</v>
      </c>
      <c r="B53" s="94" t="s">
        <v>16</v>
      </c>
      <c r="C53" s="97" t="s">
        <v>16</v>
      </c>
      <c r="D53" s="97" t="s">
        <v>179</v>
      </c>
      <c r="E53" s="92">
        <v>1</v>
      </c>
      <c r="F53" s="92" t="s">
        <v>6</v>
      </c>
      <c r="G53" s="92">
        <v>0</v>
      </c>
      <c r="H53" s="93">
        <v>0</v>
      </c>
      <c r="I53" s="93">
        <v>0</v>
      </c>
      <c r="J53" s="93">
        <v>50000</v>
      </c>
      <c r="K53" s="93">
        <v>0</v>
      </c>
      <c r="L53" s="92">
        <v>0</v>
      </c>
      <c r="M53" s="88"/>
      <c r="N53" s="91">
        <v>1.032</v>
      </c>
      <c r="O53" s="91">
        <v>1.032</v>
      </c>
      <c r="P53" s="91">
        <v>1.032</v>
      </c>
      <c r="Q53" s="91">
        <v>1.032</v>
      </c>
      <c r="R53" s="90">
        <v>1</v>
      </c>
      <c r="S53" s="90">
        <v>1</v>
      </c>
      <c r="T53" s="90">
        <v>1</v>
      </c>
      <c r="U53" s="90">
        <v>1</v>
      </c>
      <c r="V53" s="83">
        <f t="shared" si="22"/>
        <v>0</v>
      </c>
      <c r="W53" s="83">
        <f t="shared" si="23"/>
        <v>0</v>
      </c>
      <c r="X53" s="83">
        <v>0</v>
      </c>
      <c r="Y53" s="83">
        <f>K53*Q53*U53</f>
        <v>0</v>
      </c>
      <c r="Z53" s="83">
        <f t="shared" si="4"/>
        <v>0</v>
      </c>
      <c r="AA53" s="81"/>
      <c r="AB53" s="88"/>
      <c r="AC53" s="89">
        <v>1.032</v>
      </c>
      <c r="AD53" s="86"/>
      <c r="AE53" s="85">
        <f t="shared" si="21"/>
        <v>0</v>
      </c>
      <c r="AF53" s="84">
        <f t="shared" si="6"/>
        <v>0</v>
      </c>
      <c r="AG53" s="81"/>
      <c r="AH53" s="88"/>
      <c r="AI53" s="87">
        <v>1.032</v>
      </c>
      <c r="AJ53" s="96" t="s">
        <v>58</v>
      </c>
      <c r="AK53" s="85">
        <f t="shared" si="24"/>
        <v>0</v>
      </c>
      <c r="AL53" s="84">
        <f t="shared" si="8"/>
        <v>0</v>
      </c>
      <c r="AM53" s="81"/>
      <c r="AN53" s="88"/>
      <c r="AO53" s="87">
        <v>1.032</v>
      </c>
      <c r="AP53" s="96" t="s">
        <v>57</v>
      </c>
      <c r="AQ53" s="85">
        <v>0</v>
      </c>
      <c r="AR53" s="84">
        <f t="shared" si="10"/>
        <v>0</v>
      </c>
      <c r="AS53" s="81"/>
      <c r="AT53" s="88"/>
      <c r="AU53" s="87">
        <v>1.032</v>
      </c>
      <c r="AV53" s="96" t="str">
        <f t="shared" si="11"/>
        <v>n/a</v>
      </c>
      <c r="AW53" s="85">
        <f t="shared" si="12"/>
        <v>0</v>
      </c>
      <c r="AX53" s="84">
        <f t="shared" si="13"/>
        <v>0</v>
      </c>
      <c r="AY53" s="83">
        <f t="shared" si="14"/>
        <v>0</v>
      </c>
      <c r="AZ53" s="83">
        <f t="shared" si="15"/>
        <v>0</v>
      </c>
      <c r="BA53" s="83">
        <f t="shared" si="16"/>
        <v>0</v>
      </c>
      <c r="BB53" s="83">
        <f t="shared" si="17"/>
        <v>0</v>
      </c>
      <c r="BC53" s="82">
        <f t="shared" si="18"/>
        <v>0</v>
      </c>
      <c r="BD53" s="81" t="s">
        <v>56</v>
      </c>
      <c r="BE53" s="80" t="s">
        <v>55</v>
      </c>
      <c r="BF53" s="95"/>
    </row>
    <row r="54" spans="1:58" s="57" customFormat="1" ht="18" customHeight="1" x14ac:dyDescent="0.35">
      <c r="A54" s="94">
        <v>483</v>
      </c>
      <c r="B54" s="94" t="s">
        <v>16</v>
      </c>
      <c r="C54" s="97" t="s">
        <v>16</v>
      </c>
      <c r="D54" s="97" t="s">
        <v>178</v>
      </c>
      <c r="E54" s="92">
        <v>1</v>
      </c>
      <c r="F54" s="92" t="s">
        <v>6</v>
      </c>
      <c r="G54" s="92">
        <v>0</v>
      </c>
      <c r="H54" s="93">
        <v>0</v>
      </c>
      <c r="I54" s="93">
        <v>0</v>
      </c>
      <c r="J54" s="93">
        <v>50000</v>
      </c>
      <c r="K54" s="93">
        <v>0</v>
      </c>
      <c r="L54" s="92">
        <v>0</v>
      </c>
      <c r="M54" s="88"/>
      <c r="N54" s="91">
        <v>0.46439999999999998</v>
      </c>
      <c r="O54" s="91">
        <v>0.46439999999999998</v>
      </c>
      <c r="P54" s="91">
        <v>0.46439999999999998</v>
      </c>
      <c r="Q54" s="91">
        <v>0.46439999999999998</v>
      </c>
      <c r="R54" s="90">
        <v>1</v>
      </c>
      <c r="S54" s="90">
        <v>1</v>
      </c>
      <c r="T54" s="90">
        <v>1</v>
      </c>
      <c r="U54" s="90">
        <v>1</v>
      </c>
      <c r="V54" s="83">
        <f t="shared" si="22"/>
        <v>0</v>
      </c>
      <c r="W54" s="83">
        <f t="shared" si="23"/>
        <v>0</v>
      </c>
      <c r="X54" s="83">
        <v>0</v>
      </c>
      <c r="Y54" s="83">
        <f>K54*Q54*U54</f>
        <v>0</v>
      </c>
      <c r="Z54" s="83">
        <f t="shared" si="4"/>
        <v>0</v>
      </c>
      <c r="AA54" s="81"/>
      <c r="AB54" s="88"/>
      <c r="AC54" s="89">
        <v>0.46439999999999998</v>
      </c>
      <c r="AD54" s="86"/>
      <c r="AE54" s="85">
        <f t="shared" si="21"/>
        <v>0</v>
      </c>
      <c r="AF54" s="84">
        <f t="shared" si="6"/>
        <v>0</v>
      </c>
      <c r="AG54" s="81"/>
      <c r="AH54" s="88"/>
      <c r="AI54" s="87">
        <v>0.46439999999999998</v>
      </c>
      <c r="AJ54" s="96" t="s">
        <v>58</v>
      </c>
      <c r="AK54" s="85">
        <f t="shared" si="24"/>
        <v>0</v>
      </c>
      <c r="AL54" s="84">
        <f t="shared" si="8"/>
        <v>0</v>
      </c>
      <c r="AM54" s="81"/>
      <c r="AN54" s="88"/>
      <c r="AO54" s="87">
        <v>0.46439999999999998</v>
      </c>
      <c r="AP54" s="96" t="s">
        <v>57</v>
      </c>
      <c r="AQ54" s="85">
        <v>0</v>
      </c>
      <c r="AR54" s="84">
        <f t="shared" si="10"/>
        <v>0</v>
      </c>
      <c r="AS54" s="81"/>
      <c r="AT54" s="88"/>
      <c r="AU54" s="87">
        <v>0.46439999999999998</v>
      </c>
      <c r="AV54" s="96" t="str">
        <f t="shared" si="11"/>
        <v>n/a</v>
      </c>
      <c r="AW54" s="85">
        <f t="shared" si="12"/>
        <v>0</v>
      </c>
      <c r="AX54" s="84">
        <f t="shared" si="13"/>
        <v>0</v>
      </c>
      <c r="AY54" s="83">
        <f t="shared" si="14"/>
        <v>0</v>
      </c>
      <c r="AZ54" s="83">
        <f t="shared" si="15"/>
        <v>0</v>
      </c>
      <c r="BA54" s="83">
        <f t="shared" si="16"/>
        <v>0</v>
      </c>
      <c r="BB54" s="83">
        <f t="shared" si="17"/>
        <v>0</v>
      </c>
      <c r="BC54" s="82">
        <f t="shared" si="18"/>
        <v>0</v>
      </c>
      <c r="BD54" s="81" t="s">
        <v>56</v>
      </c>
      <c r="BE54" s="80" t="s">
        <v>55</v>
      </c>
      <c r="BF54" s="95"/>
    </row>
    <row r="55" spans="1:58" s="57" customFormat="1" ht="18" customHeight="1" x14ac:dyDescent="0.35">
      <c r="A55" s="94">
        <v>484</v>
      </c>
      <c r="B55" s="94" t="s">
        <v>16</v>
      </c>
      <c r="C55" s="97" t="s">
        <v>16</v>
      </c>
      <c r="D55" s="97" t="s">
        <v>177</v>
      </c>
      <c r="E55" s="92">
        <v>1</v>
      </c>
      <c r="F55" s="92" t="s">
        <v>6</v>
      </c>
      <c r="G55" s="92">
        <v>0</v>
      </c>
      <c r="H55" s="93">
        <v>0</v>
      </c>
      <c r="I55" s="93">
        <v>0</v>
      </c>
      <c r="J55" s="93">
        <v>50000</v>
      </c>
      <c r="K55" s="93">
        <v>0</v>
      </c>
      <c r="L55" s="92">
        <v>0</v>
      </c>
      <c r="M55" s="88"/>
      <c r="N55" s="91">
        <v>0.2064</v>
      </c>
      <c r="O55" s="91">
        <v>0.2064</v>
      </c>
      <c r="P55" s="91">
        <v>0.2064</v>
      </c>
      <c r="Q55" s="91">
        <v>0.2064</v>
      </c>
      <c r="R55" s="90">
        <v>1</v>
      </c>
      <c r="S55" s="90">
        <v>1</v>
      </c>
      <c r="T55" s="90">
        <v>1</v>
      </c>
      <c r="U55" s="90">
        <v>1</v>
      </c>
      <c r="V55" s="83">
        <f t="shared" si="22"/>
        <v>0</v>
      </c>
      <c r="W55" s="83">
        <f t="shared" si="23"/>
        <v>0</v>
      </c>
      <c r="X55" s="83">
        <v>0</v>
      </c>
      <c r="Y55" s="83">
        <f>K55*Q55*U55</f>
        <v>0</v>
      </c>
      <c r="Z55" s="83">
        <f t="shared" si="4"/>
        <v>0</v>
      </c>
      <c r="AA55" s="81"/>
      <c r="AB55" s="88"/>
      <c r="AC55" s="89">
        <v>0.2064</v>
      </c>
      <c r="AD55" s="86"/>
      <c r="AE55" s="85">
        <f t="shared" si="21"/>
        <v>0</v>
      </c>
      <c r="AF55" s="84">
        <f t="shared" si="6"/>
        <v>0</v>
      </c>
      <c r="AG55" s="81"/>
      <c r="AH55" s="88"/>
      <c r="AI55" s="87">
        <v>0.2064</v>
      </c>
      <c r="AJ55" s="96" t="s">
        <v>58</v>
      </c>
      <c r="AK55" s="85">
        <f t="shared" si="24"/>
        <v>0</v>
      </c>
      <c r="AL55" s="84">
        <f t="shared" si="8"/>
        <v>0</v>
      </c>
      <c r="AM55" s="81"/>
      <c r="AN55" s="88"/>
      <c r="AO55" s="87">
        <v>0.2064</v>
      </c>
      <c r="AP55" s="96" t="s">
        <v>57</v>
      </c>
      <c r="AQ55" s="85">
        <v>0</v>
      </c>
      <c r="AR55" s="84">
        <f t="shared" si="10"/>
        <v>0</v>
      </c>
      <c r="AS55" s="81"/>
      <c r="AT55" s="88"/>
      <c r="AU55" s="87">
        <v>0.2064</v>
      </c>
      <c r="AV55" s="96" t="str">
        <f t="shared" si="11"/>
        <v>n/a</v>
      </c>
      <c r="AW55" s="85">
        <f t="shared" si="12"/>
        <v>0</v>
      </c>
      <c r="AX55" s="84">
        <f t="shared" si="13"/>
        <v>0</v>
      </c>
      <c r="AY55" s="83">
        <f t="shared" si="14"/>
        <v>0</v>
      </c>
      <c r="AZ55" s="83">
        <f t="shared" si="15"/>
        <v>0</v>
      </c>
      <c r="BA55" s="83">
        <f t="shared" si="16"/>
        <v>0</v>
      </c>
      <c r="BB55" s="83">
        <f t="shared" si="17"/>
        <v>0</v>
      </c>
      <c r="BC55" s="82">
        <f t="shared" si="18"/>
        <v>0</v>
      </c>
      <c r="BD55" s="81" t="s">
        <v>56</v>
      </c>
      <c r="BE55" s="80" t="s">
        <v>55</v>
      </c>
      <c r="BF55" s="95"/>
    </row>
    <row r="56" spans="1:58" s="57" customFormat="1" ht="18" customHeight="1" x14ac:dyDescent="0.35">
      <c r="A56" s="94">
        <v>486</v>
      </c>
      <c r="B56" s="94" t="s">
        <v>16</v>
      </c>
      <c r="C56" s="97" t="s">
        <v>16</v>
      </c>
      <c r="D56" s="97" t="s">
        <v>176</v>
      </c>
      <c r="E56" s="92">
        <v>1</v>
      </c>
      <c r="F56" s="92" t="s">
        <v>6</v>
      </c>
      <c r="G56" s="92">
        <v>0</v>
      </c>
      <c r="H56" s="93">
        <v>0</v>
      </c>
      <c r="I56" s="93">
        <v>0</v>
      </c>
      <c r="J56" s="93">
        <v>0</v>
      </c>
      <c r="K56" s="93">
        <v>50000</v>
      </c>
      <c r="L56" s="92">
        <v>0</v>
      </c>
      <c r="M56" s="88"/>
      <c r="N56" s="91">
        <v>2.3220000000000001</v>
      </c>
      <c r="O56" s="91">
        <v>2.3220000000000001</v>
      </c>
      <c r="P56" s="91">
        <v>2.3220000000000001</v>
      </c>
      <c r="Q56" s="91">
        <v>2.3220000000000001</v>
      </c>
      <c r="R56" s="90">
        <v>1</v>
      </c>
      <c r="S56" s="90">
        <v>1</v>
      </c>
      <c r="T56" s="90">
        <v>1</v>
      </c>
      <c r="U56" s="90">
        <v>1</v>
      </c>
      <c r="V56" s="83">
        <f t="shared" si="22"/>
        <v>0</v>
      </c>
      <c r="W56" s="83">
        <f t="shared" si="23"/>
        <v>0</v>
      </c>
      <c r="X56" s="83">
        <v>0</v>
      </c>
      <c r="Y56" s="83">
        <v>0</v>
      </c>
      <c r="Z56" s="83">
        <f t="shared" si="4"/>
        <v>0</v>
      </c>
      <c r="AA56" s="81"/>
      <c r="AB56" s="88"/>
      <c r="AC56" s="89">
        <v>2.3220000000000001</v>
      </c>
      <c r="AD56" s="86"/>
      <c r="AE56" s="85">
        <f t="shared" si="21"/>
        <v>0</v>
      </c>
      <c r="AF56" s="84">
        <f t="shared" si="6"/>
        <v>0</v>
      </c>
      <c r="AG56" s="81"/>
      <c r="AH56" s="88"/>
      <c r="AI56" s="87">
        <v>2.3220000000000001</v>
      </c>
      <c r="AJ56" s="96" t="s">
        <v>58</v>
      </c>
      <c r="AK56" s="85">
        <f t="shared" si="24"/>
        <v>0</v>
      </c>
      <c r="AL56" s="84">
        <f t="shared" si="8"/>
        <v>0</v>
      </c>
      <c r="AM56" s="81"/>
      <c r="AN56" s="88"/>
      <c r="AO56" s="87">
        <v>2.3220000000000001</v>
      </c>
      <c r="AP56" s="96" t="s">
        <v>57</v>
      </c>
      <c r="AQ56" s="85">
        <f t="shared" ref="AQ56:AQ87" si="25">J56*AO56*T56</f>
        <v>0</v>
      </c>
      <c r="AR56" s="84">
        <f t="shared" si="10"/>
        <v>0</v>
      </c>
      <c r="AS56" s="81"/>
      <c r="AT56" s="88"/>
      <c r="AU56" s="87">
        <v>2.3220000000000001</v>
      </c>
      <c r="AV56" s="96" t="str">
        <f t="shared" si="11"/>
        <v>n/a</v>
      </c>
      <c r="AW56" s="85">
        <v>0</v>
      </c>
      <c r="AX56" s="84">
        <f t="shared" si="13"/>
        <v>0</v>
      </c>
      <c r="AY56" s="83">
        <f t="shared" si="14"/>
        <v>0</v>
      </c>
      <c r="AZ56" s="83">
        <f t="shared" si="15"/>
        <v>0</v>
      </c>
      <c r="BA56" s="83">
        <f t="shared" si="16"/>
        <v>0</v>
      </c>
      <c r="BB56" s="83">
        <f t="shared" si="17"/>
        <v>0</v>
      </c>
      <c r="BC56" s="82">
        <f t="shared" si="18"/>
        <v>0</v>
      </c>
      <c r="BD56" s="81" t="s">
        <v>56</v>
      </c>
      <c r="BE56" s="80" t="s">
        <v>55</v>
      </c>
      <c r="BF56" s="95"/>
    </row>
    <row r="57" spans="1:58" s="57" customFormat="1" ht="18" customHeight="1" x14ac:dyDescent="0.35">
      <c r="A57" s="94">
        <v>487</v>
      </c>
      <c r="B57" s="94" t="s">
        <v>16</v>
      </c>
      <c r="C57" s="97" t="s">
        <v>16</v>
      </c>
      <c r="D57" s="97" t="s">
        <v>175</v>
      </c>
      <c r="E57" s="92">
        <v>1</v>
      </c>
      <c r="F57" s="92" t="s">
        <v>6</v>
      </c>
      <c r="G57" s="92">
        <v>0</v>
      </c>
      <c r="H57" s="93">
        <v>0</v>
      </c>
      <c r="I57" s="93">
        <v>0</v>
      </c>
      <c r="J57" s="93">
        <v>0</v>
      </c>
      <c r="K57" s="93">
        <v>50000</v>
      </c>
      <c r="L57" s="92">
        <v>0</v>
      </c>
      <c r="M57" s="88"/>
      <c r="N57" s="91">
        <v>1.032</v>
      </c>
      <c r="O57" s="91">
        <v>1.032</v>
      </c>
      <c r="P57" s="91">
        <v>1.032</v>
      </c>
      <c r="Q57" s="91">
        <v>1.032</v>
      </c>
      <c r="R57" s="90">
        <v>1</v>
      </c>
      <c r="S57" s="90">
        <v>1</v>
      </c>
      <c r="T57" s="90">
        <v>1</v>
      </c>
      <c r="U57" s="90">
        <v>1</v>
      </c>
      <c r="V57" s="83">
        <f t="shared" si="22"/>
        <v>0</v>
      </c>
      <c r="W57" s="83">
        <f t="shared" si="23"/>
        <v>0</v>
      </c>
      <c r="X57" s="83">
        <v>0</v>
      </c>
      <c r="Y57" s="83">
        <v>0</v>
      </c>
      <c r="Z57" s="83">
        <f t="shared" si="4"/>
        <v>0</v>
      </c>
      <c r="AA57" s="81"/>
      <c r="AB57" s="88"/>
      <c r="AC57" s="89">
        <v>1.032</v>
      </c>
      <c r="AD57" s="86"/>
      <c r="AE57" s="85">
        <f t="shared" si="21"/>
        <v>0</v>
      </c>
      <c r="AF57" s="84">
        <f t="shared" si="6"/>
        <v>0</v>
      </c>
      <c r="AG57" s="81"/>
      <c r="AH57" s="88"/>
      <c r="AI57" s="87">
        <v>1.032</v>
      </c>
      <c r="AJ57" s="96" t="s">
        <v>58</v>
      </c>
      <c r="AK57" s="85">
        <f t="shared" si="24"/>
        <v>0</v>
      </c>
      <c r="AL57" s="84">
        <f t="shared" si="8"/>
        <v>0</v>
      </c>
      <c r="AM57" s="81"/>
      <c r="AN57" s="88"/>
      <c r="AO57" s="87">
        <v>1.032</v>
      </c>
      <c r="AP57" s="96" t="s">
        <v>57</v>
      </c>
      <c r="AQ57" s="85">
        <f t="shared" si="25"/>
        <v>0</v>
      </c>
      <c r="AR57" s="84">
        <f t="shared" si="10"/>
        <v>0</v>
      </c>
      <c r="AS57" s="81"/>
      <c r="AT57" s="88"/>
      <c r="AU57" s="87">
        <v>1.032</v>
      </c>
      <c r="AV57" s="96" t="str">
        <f t="shared" si="11"/>
        <v>n/a</v>
      </c>
      <c r="AW57" s="85">
        <v>0</v>
      </c>
      <c r="AX57" s="84">
        <f t="shared" si="13"/>
        <v>0</v>
      </c>
      <c r="AY57" s="83">
        <f t="shared" si="14"/>
        <v>0</v>
      </c>
      <c r="AZ57" s="83">
        <f t="shared" si="15"/>
        <v>0</v>
      </c>
      <c r="BA57" s="83">
        <f t="shared" si="16"/>
        <v>0</v>
      </c>
      <c r="BB57" s="83">
        <f t="shared" si="17"/>
        <v>0</v>
      </c>
      <c r="BC57" s="82">
        <f t="shared" si="18"/>
        <v>0</v>
      </c>
      <c r="BD57" s="81" t="s">
        <v>56</v>
      </c>
      <c r="BE57" s="80" t="s">
        <v>55</v>
      </c>
      <c r="BF57" s="95"/>
    </row>
    <row r="58" spans="1:58" s="57" customFormat="1" ht="18" customHeight="1" x14ac:dyDescent="0.35">
      <c r="A58" s="94">
        <v>488</v>
      </c>
      <c r="B58" s="94" t="s">
        <v>16</v>
      </c>
      <c r="C58" s="97" t="s">
        <v>16</v>
      </c>
      <c r="D58" s="97" t="s">
        <v>174</v>
      </c>
      <c r="E58" s="92">
        <v>1</v>
      </c>
      <c r="F58" s="92" t="s">
        <v>6</v>
      </c>
      <c r="G58" s="92">
        <v>0</v>
      </c>
      <c r="H58" s="93">
        <v>0</v>
      </c>
      <c r="I58" s="93">
        <v>0</v>
      </c>
      <c r="J58" s="93">
        <v>0</v>
      </c>
      <c r="K58" s="93">
        <v>50000</v>
      </c>
      <c r="L58" s="92">
        <v>0</v>
      </c>
      <c r="M58" s="88"/>
      <c r="N58" s="91">
        <v>0.46439999999999998</v>
      </c>
      <c r="O58" s="91">
        <v>0.46439999999999998</v>
      </c>
      <c r="P58" s="91">
        <v>0.46439999999999998</v>
      </c>
      <c r="Q58" s="91">
        <v>0.46439999999999998</v>
      </c>
      <c r="R58" s="90">
        <v>1</v>
      </c>
      <c r="S58" s="90">
        <v>1</v>
      </c>
      <c r="T58" s="90">
        <v>1</v>
      </c>
      <c r="U58" s="90">
        <v>1</v>
      </c>
      <c r="V58" s="83">
        <f t="shared" si="22"/>
        <v>0</v>
      </c>
      <c r="W58" s="83">
        <f t="shared" si="23"/>
        <v>0</v>
      </c>
      <c r="X58" s="83">
        <f t="shared" ref="X58:X89" si="26">J58*P58*T58</f>
        <v>0</v>
      </c>
      <c r="Y58" s="83">
        <v>0</v>
      </c>
      <c r="Z58" s="83">
        <f t="shared" si="4"/>
        <v>0</v>
      </c>
      <c r="AA58" s="81"/>
      <c r="AB58" s="88"/>
      <c r="AC58" s="89">
        <v>0.46439999999999998</v>
      </c>
      <c r="AD58" s="86"/>
      <c r="AE58" s="85">
        <f t="shared" si="21"/>
        <v>0</v>
      </c>
      <c r="AF58" s="84">
        <f t="shared" si="6"/>
        <v>0</v>
      </c>
      <c r="AG58" s="81"/>
      <c r="AH58" s="88"/>
      <c r="AI58" s="87">
        <v>0.46439999999999998</v>
      </c>
      <c r="AJ58" s="96" t="s">
        <v>58</v>
      </c>
      <c r="AK58" s="85">
        <f t="shared" si="24"/>
        <v>0</v>
      </c>
      <c r="AL58" s="84">
        <f t="shared" si="8"/>
        <v>0</v>
      </c>
      <c r="AM58" s="81"/>
      <c r="AN58" s="88"/>
      <c r="AO58" s="87">
        <v>0.46439999999999998</v>
      </c>
      <c r="AP58" s="96" t="s">
        <v>57</v>
      </c>
      <c r="AQ58" s="85">
        <f t="shared" si="25"/>
        <v>0</v>
      </c>
      <c r="AR58" s="84">
        <f t="shared" si="10"/>
        <v>0</v>
      </c>
      <c r="AS58" s="81"/>
      <c r="AT58" s="88"/>
      <c r="AU58" s="87">
        <v>0.46439999999999998</v>
      </c>
      <c r="AV58" s="96" t="str">
        <f t="shared" si="11"/>
        <v>n/a</v>
      </c>
      <c r="AW58" s="85">
        <v>0</v>
      </c>
      <c r="AX58" s="84">
        <f t="shared" si="13"/>
        <v>0</v>
      </c>
      <c r="AY58" s="83">
        <f t="shared" si="14"/>
        <v>0</v>
      </c>
      <c r="AZ58" s="83">
        <f t="shared" si="15"/>
        <v>0</v>
      </c>
      <c r="BA58" s="83">
        <f t="shared" si="16"/>
        <v>0</v>
      </c>
      <c r="BB58" s="83">
        <f t="shared" si="17"/>
        <v>0</v>
      </c>
      <c r="BC58" s="82">
        <f t="shared" si="18"/>
        <v>0</v>
      </c>
      <c r="BD58" s="81" t="s">
        <v>56</v>
      </c>
      <c r="BE58" s="80" t="s">
        <v>55</v>
      </c>
      <c r="BF58" s="95"/>
    </row>
    <row r="59" spans="1:58" s="57" customFormat="1" ht="18" customHeight="1" x14ac:dyDescent="0.35">
      <c r="A59" s="94">
        <v>489</v>
      </c>
      <c r="B59" s="94" t="s">
        <v>16</v>
      </c>
      <c r="C59" s="97" t="s">
        <v>16</v>
      </c>
      <c r="D59" s="97" t="s">
        <v>173</v>
      </c>
      <c r="E59" s="92">
        <v>1</v>
      </c>
      <c r="F59" s="92" t="s">
        <v>6</v>
      </c>
      <c r="G59" s="92">
        <v>0</v>
      </c>
      <c r="H59" s="93">
        <v>0</v>
      </c>
      <c r="I59" s="93">
        <v>0</v>
      </c>
      <c r="J59" s="93">
        <v>0</v>
      </c>
      <c r="K59" s="93">
        <v>50000</v>
      </c>
      <c r="L59" s="92">
        <v>0</v>
      </c>
      <c r="M59" s="88"/>
      <c r="N59" s="91">
        <v>0.2064</v>
      </c>
      <c r="O59" s="91">
        <v>0.2064</v>
      </c>
      <c r="P59" s="91">
        <v>0.2064</v>
      </c>
      <c r="Q59" s="91">
        <v>0.2064</v>
      </c>
      <c r="R59" s="90">
        <v>1</v>
      </c>
      <c r="S59" s="90">
        <v>1</v>
      </c>
      <c r="T59" s="90">
        <v>1</v>
      </c>
      <c r="U59" s="90">
        <v>1</v>
      </c>
      <c r="V59" s="83">
        <f t="shared" si="22"/>
        <v>0</v>
      </c>
      <c r="W59" s="83">
        <f t="shared" si="23"/>
        <v>0</v>
      </c>
      <c r="X59" s="83">
        <f t="shared" si="26"/>
        <v>0</v>
      </c>
      <c r="Y59" s="83">
        <v>0</v>
      </c>
      <c r="Z59" s="83">
        <f t="shared" si="4"/>
        <v>0</v>
      </c>
      <c r="AA59" s="81"/>
      <c r="AB59" s="88"/>
      <c r="AC59" s="89">
        <v>0.2064</v>
      </c>
      <c r="AD59" s="86"/>
      <c r="AE59" s="85">
        <f t="shared" si="21"/>
        <v>0</v>
      </c>
      <c r="AF59" s="84">
        <f t="shared" si="6"/>
        <v>0</v>
      </c>
      <c r="AG59" s="81"/>
      <c r="AH59" s="88"/>
      <c r="AI59" s="87">
        <v>0.2064</v>
      </c>
      <c r="AJ59" s="96" t="s">
        <v>58</v>
      </c>
      <c r="AK59" s="85">
        <f t="shared" si="24"/>
        <v>0</v>
      </c>
      <c r="AL59" s="84">
        <f t="shared" si="8"/>
        <v>0</v>
      </c>
      <c r="AM59" s="81"/>
      <c r="AN59" s="88"/>
      <c r="AO59" s="87">
        <v>0.2064</v>
      </c>
      <c r="AP59" s="96" t="s">
        <v>57</v>
      </c>
      <c r="AQ59" s="85">
        <f t="shared" si="25"/>
        <v>0</v>
      </c>
      <c r="AR59" s="84">
        <f t="shared" si="10"/>
        <v>0</v>
      </c>
      <c r="AS59" s="81"/>
      <c r="AT59" s="88"/>
      <c r="AU59" s="87">
        <v>0.2064</v>
      </c>
      <c r="AV59" s="96" t="str">
        <f t="shared" si="11"/>
        <v>n/a</v>
      </c>
      <c r="AW59" s="85">
        <v>0</v>
      </c>
      <c r="AX59" s="84">
        <f t="shared" si="13"/>
        <v>0</v>
      </c>
      <c r="AY59" s="83">
        <f t="shared" si="14"/>
        <v>0</v>
      </c>
      <c r="AZ59" s="83">
        <f t="shared" si="15"/>
        <v>0</v>
      </c>
      <c r="BA59" s="83">
        <f t="shared" si="16"/>
        <v>0</v>
      </c>
      <c r="BB59" s="83">
        <f t="shared" si="17"/>
        <v>0</v>
      </c>
      <c r="BC59" s="82">
        <f t="shared" si="18"/>
        <v>0</v>
      </c>
      <c r="BD59" s="81" t="s">
        <v>56</v>
      </c>
      <c r="BE59" s="80" t="s">
        <v>55</v>
      </c>
      <c r="BF59" s="95"/>
    </row>
    <row r="60" spans="1:58" s="57" customFormat="1" ht="18" customHeight="1" x14ac:dyDescent="0.35">
      <c r="A60" s="94">
        <v>615</v>
      </c>
      <c r="B60" s="94" t="s">
        <v>12</v>
      </c>
      <c r="C60" s="97" t="s">
        <v>12</v>
      </c>
      <c r="D60" s="97" t="s">
        <v>137</v>
      </c>
      <c r="E60" s="92">
        <v>1</v>
      </c>
      <c r="F60" s="92" t="s">
        <v>333</v>
      </c>
      <c r="G60" s="92">
        <v>0</v>
      </c>
      <c r="H60" s="93">
        <v>1625.75</v>
      </c>
      <c r="I60" s="93">
        <v>1631.4374999999998</v>
      </c>
      <c r="J60" s="93">
        <v>1504.125</v>
      </c>
      <c r="K60" s="93">
        <v>1613.4505624999999</v>
      </c>
      <c r="L60" s="92" t="s">
        <v>334</v>
      </c>
      <c r="M60" s="88"/>
      <c r="N60" s="91">
        <v>11.04</v>
      </c>
      <c r="O60" s="91">
        <v>11.04</v>
      </c>
      <c r="P60" s="91">
        <v>11.04</v>
      </c>
      <c r="Q60" s="91">
        <v>11.04</v>
      </c>
      <c r="R60" s="90">
        <v>1</v>
      </c>
      <c r="S60" s="90">
        <v>1</v>
      </c>
      <c r="T60" s="90">
        <v>1</v>
      </c>
      <c r="U60" s="90">
        <v>1</v>
      </c>
      <c r="V60" s="83">
        <f t="shared" si="22"/>
        <v>17948.28</v>
      </c>
      <c r="W60" s="83">
        <f t="shared" si="23"/>
        <v>18011.069999999996</v>
      </c>
      <c r="X60" s="83">
        <f t="shared" si="26"/>
        <v>16605.539999999997</v>
      </c>
      <c r="Y60" s="83">
        <f t="shared" ref="Y60:Y91" si="27">K60*Q60*U60</f>
        <v>17812.494209999997</v>
      </c>
      <c r="Z60" s="83">
        <f t="shared" si="4"/>
        <v>70377.384209999989</v>
      </c>
      <c r="AA60" s="81"/>
      <c r="AB60" s="88"/>
      <c r="AC60" s="89">
        <v>5.82</v>
      </c>
      <c r="AD60" s="86"/>
      <c r="AE60" s="85">
        <f t="shared" si="21"/>
        <v>9461.8649999999998</v>
      </c>
      <c r="AF60" s="84">
        <f t="shared" si="6"/>
        <v>-8486.4149999999991</v>
      </c>
      <c r="AG60" s="81"/>
      <c r="AH60" s="88"/>
      <c r="AI60" s="87">
        <v>5.82</v>
      </c>
      <c r="AJ60" s="96" t="s">
        <v>136</v>
      </c>
      <c r="AK60" s="85">
        <f t="shared" si="24"/>
        <v>9494.9662499999995</v>
      </c>
      <c r="AL60" s="84">
        <f t="shared" si="8"/>
        <v>-8516.1037499999966</v>
      </c>
      <c r="AM60" s="81"/>
      <c r="AN60" s="88"/>
      <c r="AO60" s="87">
        <v>5.82</v>
      </c>
      <c r="AP60" s="96" t="s">
        <v>57</v>
      </c>
      <c r="AQ60" s="85">
        <f t="shared" si="25"/>
        <v>8754.0074999999997</v>
      </c>
      <c r="AR60" s="84">
        <f t="shared" si="10"/>
        <v>-7851.5324999999975</v>
      </c>
      <c r="AS60" s="81"/>
      <c r="AT60" s="88"/>
      <c r="AU60" s="87">
        <v>5.82</v>
      </c>
      <c r="AV60" s="96" t="str">
        <f t="shared" si="11"/>
        <v>n/a</v>
      </c>
      <c r="AW60" s="85">
        <f t="shared" ref="AW60:AW91" si="28">K60*AU60*U60</f>
        <v>9390.282273750001</v>
      </c>
      <c r="AX60" s="84">
        <f t="shared" si="13"/>
        <v>-8422.2119362499961</v>
      </c>
      <c r="AY60" s="83">
        <f t="shared" si="14"/>
        <v>9461.8649999999998</v>
      </c>
      <c r="AZ60" s="83">
        <f t="shared" si="15"/>
        <v>9494.9662499999995</v>
      </c>
      <c r="BA60" s="83">
        <f t="shared" si="16"/>
        <v>8754.0074999999997</v>
      </c>
      <c r="BB60" s="83">
        <f t="shared" si="17"/>
        <v>9390.282273750001</v>
      </c>
      <c r="BC60" s="82">
        <f t="shared" si="18"/>
        <v>37101.121023749998</v>
      </c>
      <c r="BD60" s="81" t="s">
        <v>56</v>
      </c>
      <c r="BE60" s="80" t="s">
        <v>55</v>
      </c>
      <c r="BF60" s="95"/>
    </row>
    <row r="61" spans="1:58" s="57" customFormat="1" ht="18" customHeight="1" x14ac:dyDescent="0.35">
      <c r="A61" s="94">
        <v>600</v>
      </c>
      <c r="B61" s="94" t="s">
        <v>12</v>
      </c>
      <c r="C61" s="97" t="s">
        <v>12</v>
      </c>
      <c r="D61" s="97" t="s">
        <v>170</v>
      </c>
      <c r="E61" s="92">
        <v>1</v>
      </c>
      <c r="F61" s="92" t="s">
        <v>335</v>
      </c>
      <c r="G61" s="92">
        <v>0</v>
      </c>
      <c r="H61" s="93">
        <v>2601</v>
      </c>
      <c r="I61" s="93">
        <v>2610</v>
      </c>
      <c r="J61" s="93">
        <v>2407</v>
      </c>
      <c r="K61" s="93">
        <v>2582</v>
      </c>
      <c r="L61" s="92" t="s">
        <v>336</v>
      </c>
      <c r="M61" s="88"/>
      <c r="N61" s="91">
        <v>2.94</v>
      </c>
      <c r="O61" s="91">
        <v>2.94</v>
      </c>
      <c r="P61" s="91">
        <v>2.94</v>
      </c>
      <c r="Q61" s="91">
        <v>2.94</v>
      </c>
      <c r="R61" s="90">
        <v>1</v>
      </c>
      <c r="S61" s="90">
        <v>1</v>
      </c>
      <c r="T61" s="90">
        <v>1</v>
      </c>
      <c r="U61" s="90">
        <v>1</v>
      </c>
      <c r="V61" s="83">
        <f t="shared" si="22"/>
        <v>7646.94</v>
      </c>
      <c r="W61" s="83">
        <f t="shared" si="23"/>
        <v>7673.4</v>
      </c>
      <c r="X61" s="83">
        <f t="shared" si="26"/>
        <v>7076.58</v>
      </c>
      <c r="Y61" s="83">
        <f t="shared" si="27"/>
        <v>7591.08</v>
      </c>
      <c r="Z61" s="83">
        <f t="shared" si="4"/>
        <v>29988</v>
      </c>
      <c r="AA61" s="81"/>
      <c r="AB61" s="88"/>
      <c r="AC61" s="89">
        <v>4.18</v>
      </c>
      <c r="AD61" s="86"/>
      <c r="AE61" s="85">
        <f t="shared" si="21"/>
        <v>10872.179999999998</v>
      </c>
      <c r="AF61" s="84">
        <f t="shared" si="6"/>
        <v>3225.2399999999989</v>
      </c>
      <c r="AG61" s="81"/>
      <c r="AH61" s="88"/>
      <c r="AI61" s="87">
        <v>4.18</v>
      </c>
      <c r="AJ61" s="96" t="s">
        <v>138</v>
      </c>
      <c r="AK61" s="85">
        <f t="shared" si="24"/>
        <v>10909.8</v>
      </c>
      <c r="AL61" s="84">
        <f t="shared" si="8"/>
        <v>3236.3999999999996</v>
      </c>
      <c r="AM61" s="81"/>
      <c r="AN61" s="88"/>
      <c r="AO61" s="87">
        <v>4.18</v>
      </c>
      <c r="AP61" s="96" t="s">
        <v>57</v>
      </c>
      <c r="AQ61" s="85">
        <f t="shared" si="25"/>
        <v>10061.26</v>
      </c>
      <c r="AR61" s="84">
        <f t="shared" si="10"/>
        <v>2984.6800000000003</v>
      </c>
      <c r="AS61" s="81"/>
      <c r="AT61" s="88"/>
      <c r="AU61" s="87">
        <v>4.18</v>
      </c>
      <c r="AV61" s="96" t="str">
        <f t="shared" si="11"/>
        <v>n/a</v>
      </c>
      <c r="AW61" s="85">
        <f t="shared" si="28"/>
        <v>10792.759999999998</v>
      </c>
      <c r="AX61" s="84">
        <f t="shared" si="13"/>
        <v>3201.6799999999985</v>
      </c>
      <c r="AY61" s="83">
        <f t="shared" si="14"/>
        <v>10872.179999999998</v>
      </c>
      <c r="AZ61" s="83">
        <f t="shared" si="15"/>
        <v>10909.8</v>
      </c>
      <c r="BA61" s="83">
        <f t="shared" si="16"/>
        <v>10061.26</v>
      </c>
      <c r="BB61" s="83">
        <f t="shared" si="17"/>
        <v>10792.759999999998</v>
      </c>
      <c r="BC61" s="82">
        <f t="shared" si="18"/>
        <v>42636</v>
      </c>
      <c r="BD61" s="81" t="s">
        <v>56</v>
      </c>
      <c r="BE61" s="80" t="s">
        <v>55</v>
      </c>
      <c r="BF61" s="95"/>
    </row>
    <row r="62" spans="1:58" s="57" customFormat="1" ht="18" customHeight="1" x14ac:dyDescent="0.35">
      <c r="A62" s="94">
        <v>560</v>
      </c>
      <c r="B62" s="94" t="s">
        <v>12</v>
      </c>
      <c r="C62" s="97" t="s">
        <v>12</v>
      </c>
      <c r="D62" s="97" t="s">
        <v>169</v>
      </c>
      <c r="E62" s="92">
        <v>1</v>
      </c>
      <c r="F62" s="92" t="s">
        <v>341</v>
      </c>
      <c r="G62" s="92">
        <v>0</v>
      </c>
      <c r="H62" s="93">
        <v>718</v>
      </c>
      <c r="I62" s="93">
        <v>720</v>
      </c>
      <c r="J62" s="93">
        <v>664</v>
      </c>
      <c r="K62" s="93">
        <v>712</v>
      </c>
      <c r="L62" s="92" t="s">
        <v>342</v>
      </c>
      <c r="M62" s="88"/>
      <c r="N62" s="91">
        <v>115.48339534883723</v>
      </c>
      <c r="O62" s="91">
        <v>115.48339534883723</v>
      </c>
      <c r="P62" s="91">
        <v>115.48339534883723</v>
      </c>
      <c r="Q62" s="91">
        <v>115.48339534883723</v>
      </c>
      <c r="R62" s="90">
        <v>1</v>
      </c>
      <c r="S62" s="90">
        <v>1</v>
      </c>
      <c r="T62" s="90">
        <v>1</v>
      </c>
      <c r="U62" s="90">
        <v>1</v>
      </c>
      <c r="V62" s="83">
        <f t="shared" si="22"/>
        <v>82917.077860465128</v>
      </c>
      <c r="W62" s="83">
        <f t="shared" si="23"/>
        <v>83148.044651162811</v>
      </c>
      <c r="X62" s="83">
        <f t="shared" si="26"/>
        <v>76680.974511627923</v>
      </c>
      <c r="Y62" s="83">
        <f t="shared" si="27"/>
        <v>82224.177488372108</v>
      </c>
      <c r="Z62" s="83">
        <f t="shared" si="4"/>
        <v>324970.27451162797</v>
      </c>
      <c r="AA62" s="81"/>
      <c r="AB62" s="88"/>
      <c r="AC62" s="89">
        <v>118.71115624883724</v>
      </c>
      <c r="AD62" s="86"/>
      <c r="AE62" s="85">
        <f t="shared" si="21"/>
        <v>85234.610186665144</v>
      </c>
      <c r="AF62" s="84">
        <f t="shared" si="6"/>
        <v>2317.5323262000165</v>
      </c>
      <c r="AG62" s="81"/>
      <c r="AH62" s="88"/>
      <c r="AI62" s="87">
        <v>118.71115624883724</v>
      </c>
      <c r="AJ62" s="96" t="s">
        <v>151</v>
      </c>
      <c r="AK62" s="85">
        <f t="shared" si="24"/>
        <v>85472.032499162815</v>
      </c>
      <c r="AL62" s="84">
        <f t="shared" si="8"/>
        <v>2323.9878480000043</v>
      </c>
      <c r="AM62" s="81"/>
      <c r="AN62" s="88"/>
      <c r="AO62" s="87">
        <v>118.71115624883724</v>
      </c>
      <c r="AP62" s="96" t="s">
        <v>145</v>
      </c>
      <c r="AQ62" s="85">
        <f t="shared" si="25"/>
        <v>78824.207749227935</v>
      </c>
      <c r="AR62" s="84">
        <f t="shared" si="10"/>
        <v>2143.2332376000122</v>
      </c>
      <c r="AS62" s="81"/>
      <c r="AT62" s="88"/>
      <c r="AU62" s="87">
        <v>118.71115624883724</v>
      </c>
      <c r="AV62" s="96" t="str">
        <f t="shared" si="11"/>
        <v>Updated algorithms to include new variables</v>
      </c>
      <c r="AW62" s="85">
        <f t="shared" si="28"/>
        <v>84522.343249172118</v>
      </c>
      <c r="AX62" s="84">
        <f t="shared" si="13"/>
        <v>2298.1657608000096</v>
      </c>
      <c r="AY62" s="83">
        <f t="shared" si="14"/>
        <v>85234.610186665144</v>
      </c>
      <c r="AZ62" s="83">
        <f t="shared" si="15"/>
        <v>85472.032499162815</v>
      </c>
      <c r="BA62" s="83">
        <f t="shared" si="16"/>
        <v>78824.207749227935</v>
      </c>
      <c r="BB62" s="83">
        <f t="shared" si="17"/>
        <v>84522.343249172118</v>
      </c>
      <c r="BC62" s="82">
        <f t="shared" si="18"/>
        <v>334053.193684228</v>
      </c>
      <c r="BD62" s="81" t="s">
        <v>56</v>
      </c>
      <c r="BE62" s="80" t="s">
        <v>55</v>
      </c>
      <c r="BF62" s="95"/>
    </row>
    <row r="63" spans="1:58" s="57" customFormat="1" ht="18" customHeight="1" x14ac:dyDescent="0.35">
      <c r="A63" s="94">
        <v>611</v>
      </c>
      <c r="B63" s="94" t="s">
        <v>12</v>
      </c>
      <c r="C63" s="97" t="s">
        <v>12</v>
      </c>
      <c r="D63" s="97" t="s">
        <v>168</v>
      </c>
      <c r="E63" s="92">
        <v>1</v>
      </c>
      <c r="F63" s="92" t="s">
        <v>343</v>
      </c>
      <c r="G63" s="92">
        <v>0</v>
      </c>
      <c r="H63" s="93">
        <v>135</v>
      </c>
      <c r="I63" s="93">
        <v>135</v>
      </c>
      <c r="J63" s="93">
        <v>125</v>
      </c>
      <c r="K63" s="93">
        <v>134</v>
      </c>
      <c r="L63" s="92" t="s">
        <v>344</v>
      </c>
      <c r="M63" s="88"/>
      <c r="N63" s="91">
        <v>52.704917843226852</v>
      </c>
      <c r="O63" s="91">
        <v>52.704917843226852</v>
      </c>
      <c r="P63" s="91">
        <v>52.704917843226852</v>
      </c>
      <c r="Q63" s="91">
        <v>52.704917843226852</v>
      </c>
      <c r="R63" s="90">
        <v>1</v>
      </c>
      <c r="S63" s="90">
        <v>1</v>
      </c>
      <c r="T63" s="90">
        <v>1</v>
      </c>
      <c r="U63" s="90">
        <v>1</v>
      </c>
      <c r="V63" s="83">
        <f t="shared" si="22"/>
        <v>7115.1639088356251</v>
      </c>
      <c r="W63" s="83">
        <f t="shared" si="23"/>
        <v>7115.1639088356251</v>
      </c>
      <c r="X63" s="83">
        <f t="shared" si="26"/>
        <v>6588.1147304033566</v>
      </c>
      <c r="Y63" s="83">
        <f t="shared" si="27"/>
        <v>7062.458990992398</v>
      </c>
      <c r="Z63" s="83">
        <f t="shared" si="4"/>
        <v>27880.901539067003</v>
      </c>
      <c r="AA63" s="81"/>
      <c r="AB63" s="88"/>
      <c r="AC63" s="89">
        <v>52.704917843226852</v>
      </c>
      <c r="AD63" s="86"/>
      <c r="AE63" s="85">
        <f t="shared" si="21"/>
        <v>7115.1639088356251</v>
      </c>
      <c r="AF63" s="84">
        <f t="shared" si="6"/>
        <v>0</v>
      </c>
      <c r="AG63" s="81"/>
      <c r="AH63" s="88"/>
      <c r="AI63" s="87">
        <v>52.704917843226852</v>
      </c>
      <c r="AJ63" s="96" t="s">
        <v>167</v>
      </c>
      <c r="AK63" s="85">
        <f t="shared" si="24"/>
        <v>7115.1639088356251</v>
      </c>
      <c r="AL63" s="84">
        <f t="shared" si="8"/>
        <v>0</v>
      </c>
      <c r="AM63" s="81"/>
      <c r="AN63" s="88"/>
      <c r="AO63" s="87">
        <v>52.704917843226852</v>
      </c>
      <c r="AP63" s="96" t="s">
        <v>57</v>
      </c>
      <c r="AQ63" s="85">
        <f t="shared" si="25"/>
        <v>6588.1147304033566</v>
      </c>
      <c r="AR63" s="84">
        <f t="shared" si="10"/>
        <v>0</v>
      </c>
      <c r="AS63" s="81"/>
      <c r="AT63" s="88"/>
      <c r="AU63" s="87">
        <v>52.704917843226852</v>
      </c>
      <c r="AV63" s="96" t="str">
        <f t="shared" si="11"/>
        <v>n/a</v>
      </c>
      <c r="AW63" s="85">
        <f t="shared" si="28"/>
        <v>7062.458990992398</v>
      </c>
      <c r="AX63" s="84">
        <f t="shared" si="13"/>
        <v>0</v>
      </c>
      <c r="AY63" s="83">
        <f t="shared" si="14"/>
        <v>7115.1639088356251</v>
      </c>
      <c r="AZ63" s="83">
        <f t="shared" si="15"/>
        <v>7115.1639088356251</v>
      </c>
      <c r="BA63" s="83">
        <f t="shared" si="16"/>
        <v>6588.1147304033566</v>
      </c>
      <c r="BB63" s="83">
        <f t="shared" si="17"/>
        <v>7062.458990992398</v>
      </c>
      <c r="BC63" s="82">
        <f t="shared" si="18"/>
        <v>27880.901539067003</v>
      </c>
      <c r="BD63" s="81" t="s">
        <v>56</v>
      </c>
      <c r="BE63" s="80" t="s">
        <v>55</v>
      </c>
      <c r="BF63" s="95"/>
    </row>
    <row r="64" spans="1:58" s="57" customFormat="1" ht="18" customHeight="1" x14ac:dyDescent="0.35">
      <c r="A64" s="94">
        <v>613</v>
      </c>
      <c r="B64" s="94" t="s">
        <v>12</v>
      </c>
      <c r="C64" s="97" t="s">
        <v>12</v>
      </c>
      <c r="D64" s="97" t="s">
        <v>166</v>
      </c>
      <c r="E64" s="92">
        <v>1</v>
      </c>
      <c r="F64" s="92" t="s">
        <v>345</v>
      </c>
      <c r="G64" s="92">
        <v>0</v>
      </c>
      <c r="H64" s="93">
        <v>314</v>
      </c>
      <c r="I64" s="93">
        <v>315</v>
      </c>
      <c r="J64" s="93">
        <v>291</v>
      </c>
      <c r="K64" s="93">
        <v>312</v>
      </c>
      <c r="L64" s="92" t="s">
        <v>344</v>
      </c>
      <c r="M64" s="88"/>
      <c r="N64" s="91">
        <v>2.7096845113773766</v>
      </c>
      <c r="O64" s="91">
        <v>2.7096845113773766</v>
      </c>
      <c r="P64" s="91">
        <v>2.7096845113773766</v>
      </c>
      <c r="Q64" s="91">
        <v>2.7096845113773766</v>
      </c>
      <c r="R64" s="90">
        <v>1</v>
      </c>
      <c r="S64" s="90">
        <v>1</v>
      </c>
      <c r="T64" s="90">
        <v>1</v>
      </c>
      <c r="U64" s="90">
        <v>1</v>
      </c>
      <c r="V64" s="83">
        <f t="shared" si="22"/>
        <v>850.84093657249628</v>
      </c>
      <c r="W64" s="83">
        <f t="shared" si="23"/>
        <v>853.55062108387369</v>
      </c>
      <c r="X64" s="83">
        <f t="shared" si="26"/>
        <v>788.51819281081657</v>
      </c>
      <c r="Y64" s="83">
        <f t="shared" si="27"/>
        <v>845.42156754974155</v>
      </c>
      <c r="Z64" s="83">
        <f t="shared" si="4"/>
        <v>3338.331318016928</v>
      </c>
      <c r="AA64" s="81"/>
      <c r="AB64" s="88"/>
      <c r="AC64" s="89">
        <v>2.7096845113773766</v>
      </c>
      <c r="AD64" s="86"/>
      <c r="AE64" s="85">
        <f t="shared" si="21"/>
        <v>850.84093657249628</v>
      </c>
      <c r="AF64" s="84">
        <f t="shared" si="6"/>
        <v>0</v>
      </c>
      <c r="AG64" s="81"/>
      <c r="AH64" s="88"/>
      <c r="AI64" s="87">
        <v>2.7096845113773766</v>
      </c>
      <c r="AJ64" s="96" t="s">
        <v>165</v>
      </c>
      <c r="AK64" s="85">
        <f t="shared" si="24"/>
        <v>853.55062108387369</v>
      </c>
      <c r="AL64" s="84">
        <f t="shared" si="8"/>
        <v>0</v>
      </c>
      <c r="AM64" s="81"/>
      <c r="AN64" s="88"/>
      <c r="AO64" s="87">
        <v>2.7096845113773766</v>
      </c>
      <c r="AP64" s="96" t="s">
        <v>57</v>
      </c>
      <c r="AQ64" s="85">
        <f t="shared" si="25"/>
        <v>788.51819281081657</v>
      </c>
      <c r="AR64" s="84">
        <f t="shared" si="10"/>
        <v>0</v>
      </c>
      <c r="AS64" s="81"/>
      <c r="AT64" s="88"/>
      <c r="AU64" s="87">
        <v>2.7096845113773766</v>
      </c>
      <c r="AV64" s="96" t="str">
        <f t="shared" si="11"/>
        <v>n/a</v>
      </c>
      <c r="AW64" s="85">
        <f t="shared" si="28"/>
        <v>845.42156754974155</v>
      </c>
      <c r="AX64" s="84">
        <f t="shared" si="13"/>
        <v>0</v>
      </c>
      <c r="AY64" s="83">
        <f t="shared" si="14"/>
        <v>850.84093657249628</v>
      </c>
      <c r="AZ64" s="83">
        <f t="shared" si="15"/>
        <v>853.55062108387369</v>
      </c>
      <c r="BA64" s="83">
        <f t="shared" si="16"/>
        <v>788.51819281081657</v>
      </c>
      <c r="BB64" s="83">
        <f t="shared" si="17"/>
        <v>845.42156754974155</v>
      </c>
      <c r="BC64" s="82">
        <f t="shared" si="18"/>
        <v>3338.331318016928</v>
      </c>
      <c r="BD64" s="81" t="s">
        <v>56</v>
      </c>
      <c r="BE64" s="80" t="s">
        <v>55</v>
      </c>
      <c r="BF64" s="95"/>
    </row>
    <row r="65" spans="1:58" s="57" customFormat="1" ht="18" customHeight="1" x14ac:dyDescent="0.35">
      <c r="A65" s="94">
        <v>586</v>
      </c>
      <c r="B65" s="94" t="s">
        <v>12</v>
      </c>
      <c r="C65" s="97" t="s">
        <v>12</v>
      </c>
      <c r="D65" s="97" t="s">
        <v>164</v>
      </c>
      <c r="E65" s="92">
        <v>1</v>
      </c>
      <c r="F65" s="92" t="s">
        <v>346</v>
      </c>
      <c r="G65" s="92">
        <v>0</v>
      </c>
      <c r="H65" s="93">
        <v>45</v>
      </c>
      <c r="I65" s="93">
        <v>45</v>
      </c>
      <c r="J65" s="93">
        <v>42</v>
      </c>
      <c r="K65" s="93">
        <v>45</v>
      </c>
      <c r="L65" s="92" t="s">
        <v>347</v>
      </c>
      <c r="M65" s="88"/>
      <c r="N65" s="91">
        <v>86.055308345348962</v>
      </c>
      <c r="O65" s="91">
        <v>86.055308345348962</v>
      </c>
      <c r="P65" s="91">
        <v>86.055308345348962</v>
      </c>
      <c r="Q65" s="91">
        <v>86.055308345348962</v>
      </c>
      <c r="R65" s="90">
        <v>1</v>
      </c>
      <c r="S65" s="90">
        <v>1</v>
      </c>
      <c r="T65" s="90">
        <v>1</v>
      </c>
      <c r="U65" s="90">
        <v>1</v>
      </c>
      <c r="V65" s="83">
        <f t="shared" si="22"/>
        <v>3872.4888755407032</v>
      </c>
      <c r="W65" s="83">
        <f t="shared" si="23"/>
        <v>3872.4888755407032</v>
      </c>
      <c r="X65" s="83">
        <f t="shared" si="26"/>
        <v>3614.3229505046565</v>
      </c>
      <c r="Y65" s="83">
        <f t="shared" si="27"/>
        <v>3872.4888755407032</v>
      </c>
      <c r="Z65" s="83">
        <f t="shared" si="4"/>
        <v>15231.789577126767</v>
      </c>
      <c r="AA65" s="81"/>
      <c r="AB65" s="88"/>
      <c r="AC65" s="89">
        <v>11.869697702806754</v>
      </c>
      <c r="AD65" s="86"/>
      <c r="AE65" s="85">
        <f t="shared" si="21"/>
        <v>534.13639662630396</v>
      </c>
      <c r="AF65" s="84">
        <f t="shared" si="6"/>
        <v>-3338.3524789143994</v>
      </c>
      <c r="AG65" s="81"/>
      <c r="AH65" s="88"/>
      <c r="AI65" s="87">
        <v>11.869697702806754</v>
      </c>
      <c r="AJ65" s="96" t="s">
        <v>58</v>
      </c>
      <c r="AK65" s="85">
        <f t="shared" si="24"/>
        <v>534.13639662630396</v>
      </c>
      <c r="AL65" s="84">
        <f t="shared" si="8"/>
        <v>-3338.3524789143994</v>
      </c>
      <c r="AM65" s="81"/>
      <c r="AN65" s="88"/>
      <c r="AO65" s="87">
        <v>11.869697702806754</v>
      </c>
      <c r="AP65" s="96" t="s">
        <v>57</v>
      </c>
      <c r="AQ65" s="85">
        <f t="shared" si="25"/>
        <v>498.52730351788364</v>
      </c>
      <c r="AR65" s="84">
        <f t="shared" si="10"/>
        <v>-3115.7956469867731</v>
      </c>
      <c r="AS65" s="81"/>
      <c r="AT65" s="88"/>
      <c r="AU65" s="87">
        <v>11.869697702806754</v>
      </c>
      <c r="AV65" s="96" t="str">
        <f t="shared" si="11"/>
        <v>n/a</v>
      </c>
      <c r="AW65" s="85">
        <f t="shared" si="28"/>
        <v>534.13639662630396</v>
      </c>
      <c r="AX65" s="84">
        <f t="shared" si="13"/>
        <v>-3338.3524789143994</v>
      </c>
      <c r="AY65" s="83">
        <f t="shared" si="14"/>
        <v>534.13639662630396</v>
      </c>
      <c r="AZ65" s="83">
        <f t="shared" si="15"/>
        <v>534.13639662630396</v>
      </c>
      <c r="BA65" s="83">
        <f t="shared" si="16"/>
        <v>498.52730351788364</v>
      </c>
      <c r="BB65" s="83">
        <f t="shared" si="17"/>
        <v>534.13639662630396</v>
      </c>
      <c r="BC65" s="82">
        <f t="shared" si="18"/>
        <v>2100.9364933967954</v>
      </c>
      <c r="BD65" s="81" t="s">
        <v>56</v>
      </c>
      <c r="BE65" s="80" t="s">
        <v>55</v>
      </c>
      <c r="BF65" s="95"/>
    </row>
    <row r="66" spans="1:58" s="57" customFormat="1" ht="18" customHeight="1" x14ac:dyDescent="0.35">
      <c r="A66" s="94">
        <v>567</v>
      </c>
      <c r="B66" s="94" t="s">
        <v>12</v>
      </c>
      <c r="C66" s="97" t="s">
        <v>12</v>
      </c>
      <c r="D66" s="97" t="s">
        <v>163</v>
      </c>
      <c r="E66" s="92">
        <v>1</v>
      </c>
      <c r="F66" s="92" t="s">
        <v>348</v>
      </c>
      <c r="G66" s="92">
        <v>0</v>
      </c>
      <c r="H66" s="93">
        <v>3</v>
      </c>
      <c r="I66" s="93">
        <v>3</v>
      </c>
      <c r="J66" s="93">
        <v>3</v>
      </c>
      <c r="K66" s="93">
        <v>3</v>
      </c>
      <c r="L66" s="92" t="s">
        <v>349</v>
      </c>
      <c r="M66" s="88"/>
      <c r="N66" s="91">
        <v>144.38</v>
      </c>
      <c r="O66" s="91">
        <v>144.38</v>
      </c>
      <c r="P66" s="91">
        <v>144.38</v>
      </c>
      <c r="Q66" s="91">
        <v>144.38</v>
      </c>
      <c r="R66" s="90">
        <v>1</v>
      </c>
      <c r="S66" s="90">
        <v>1</v>
      </c>
      <c r="T66" s="90">
        <v>1</v>
      </c>
      <c r="U66" s="90">
        <v>1</v>
      </c>
      <c r="V66" s="83">
        <f t="shared" si="22"/>
        <v>433.14</v>
      </c>
      <c r="W66" s="83">
        <f t="shared" si="23"/>
        <v>433.14</v>
      </c>
      <c r="X66" s="83">
        <f t="shared" si="26"/>
        <v>433.14</v>
      </c>
      <c r="Y66" s="83">
        <f t="shared" si="27"/>
        <v>433.14</v>
      </c>
      <c r="Z66" s="83">
        <f t="shared" si="4"/>
        <v>1732.56</v>
      </c>
      <c r="AA66" s="81"/>
      <c r="AB66" s="88"/>
      <c r="AC66" s="89">
        <v>107.05</v>
      </c>
      <c r="AD66" s="86"/>
      <c r="AE66" s="85">
        <f t="shared" si="21"/>
        <v>321.14999999999998</v>
      </c>
      <c r="AF66" s="84">
        <f t="shared" si="6"/>
        <v>-111.99000000000001</v>
      </c>
      <c r="AG66" s="81"/>
      <c r="AH66" s="88"/>
      <c r="AI66" s="87">
        <v>107.05</v>
      </c>
      <c r="AJ66" s="96" t="s">
        <v>141</v>
      </c>
      <c r="AK66" s="85">
        <f t="shared" si="24"/>
        <v>321.14999999999998</v>
      </c>
      <c r="AL66" s="84">
        <f t="shared" si="8"/>
        <v>-111.99000000000001</v>
      </c>
      <c r="AM66" s="81"/>
      <c r="AN66" s="88"/>
      <c r="AO66" s="87">
        <v>107.05</v>
      </c>
      <c r="AP66" s="96" t="s">
        <v>57</v>
      </c>
      <c r="AQ66" s="85">
        <f t="shared" si="25"/>
        <v>321.14999999999998</v>
      </c>
      <c r="AR66" s="84">
        <f t="shared" si="10"/>
        <v>-111.99000000000001</v>
      </c>
      <c r="AS66" s="81"/>
      <c r="AT66" s="88"/>
      <c r="AU66" s="87">
        <v>107.05</v>
      </c>
      <c r="AV66" s="96" t="str">
        <f t="shared" si="11"/>
        <v>n/a</v>
      </c>
      <c r="AW66" s="85">
        <f t="shared" si="28"/>
        <v>321.14999999999998</v>
      </c>
      <c r="AX66" s="84">
        <f t="shared" si="13"/>
        <v>-111.99000000000001</v>
      </c>
      <c r="AY66" s="83">
        <f t="shared" si="14"/>
        <v>321.14999999999998</v>
      </c>
      <c r="AZ66" s="83">
        <f t="shared" si="15"/>
        <v>321.14999999999998</v>
      </c>
      <c r="BA66" s="83">
        <f t="shared" si="16"/>
        <v>321.14999999999998</v>
      </c>
      <c r="BB66" s="83">
        <f t="shared" si="17"/>
        <v>321.14999999999998</v>
      </c>
      <c r="BC66" s="82">
        <f t="shared" si="18"/>
        <v>1284.5999999999999</v>
      </c>
      <c r="BD66" s="81" t="s">
        <v>56</v>
      </c>
      <c r="BE66" s="80" t="s">
        <v>55</v>
      </c>
      <c r="BF66" s="95"/>
    </row>
    <row r="67" spans="1:58" s="57" customFormat="1" ht="18" customHeight="1" x14ac:dyDescent="0.35">
      <c r="A67" s="94">
        <v>609</v>
      </c>
      <c r="B67" s="94" t="s">
        <v>12</v>
      </c>
      <c r="C67" s="97" t="s">
        <v>12</v>
      </c>
      <c r="D67" s="97" t="s">
        <v>172</v>
      </c>
      <c r="E67" s="92">
        <v>1</v>
      </c>
      <c r="F67" s="92" t="s">
        <v>329</v>
      </c>
      <c r="G67" s="92">
        <v>0</v>
      </c>
      <c r="H67" s="93">
        <v>1171</v>
      </c>
      <c r="I67" s="93">
        <v>1175</v>
      </c>
      <c r="J67" s="93">
        <v>1083</v>
      </c>
      <c r="K67" s="93">
        <v>1161.684405</v>
      </c>
      <c r="L67" s="92" t="s">
        <v>330</v>
      </c>
      <c r="M67" s="88"/>
      <c r="N67" s="91">
        <v>53.381999999999998</v>
      </c>
      <c r="O67" s="91">
        <v>53.381999999999998</v>
      </c>
      <c r="P67" s="91">
        <v>53.381999999999998</v>
      </c>
      <c r="Q67" s="91">
        <v>53.381999999999998</v>
      </c>
      <c r="R67" s="90">
        <v>1</v>
      </c>
      <c r="S67" s="90">
        <v>1</v>
      </c>
      <c r="T67" s="90">
        <v>1</v>
      </c>
      <c r="U67" s="90">
        <v>1</v>
      </c>
      <c r="V67" s="83">
        <f t="shared" si="22"/>
        <v>62510.322</v>
      </c>
      <c r="W67" s="83">
        <f t="shared" si="23"/>
        <v>62723.85</v>
      </c>
      <c r="X67" s="83">
        <f t="shared" si="26"/>
        <v>57812.705999999998</v>
      </c>
      <c r="Y67" s="83">
        <f t="shared" si="27"/>
        <v>62013.036907709997</v>
      </c>
      <c r="Z67" s="83">
        <f t="shared" si="4"/>
        <v>245059.91490770999</v>
      </c>
      <c r="AA67" s="81"/>
      <c r="AB67" s="88"/>
      <c r="AC67" s="89">
        <v>53.381999999999998</v>
      </c>
      <c r="AD67" s="86"/>
      <c r="AE67" s="85">
        <f t="shared" si="21"/>
        <v>62510.322</v>
      </c>
      <c r="AF67" s="84">
        <f t="shared" si="6"/>
        <v>0</v>
      </c>
      <c r="AG67" s="81"/>
      <c r="AH67" s="88"/>
      <c r="AI67" s="87">
        <v>53.381999999999998</v>
      </c>
      <c r="AJ67" s="96" t="s">
        <v>161</v>
      </c>
      <c r="AK67" s="85">
        <f t="shared" si="24"/>
        <v>62723.85</v>
      </c>
      <c r="AL67" s="84">
        <f t="shared" si="8"/>
        <v>0</v>
      </c>
      <c r="AM67" s="81"/>
      <c r="AN67" s="88"/>
      <c r="AO67" s="87">
        <v>53.381999999999998</v>
      </c>
      <c r="AP67" s="96" t="s">
        <v>57</v>
      </c>
      <c r="AQ67" s="85">
        <f t="shared" si="25"/>
        <v>57812.705999999998</v>
      </c>
      <c r="AR67" s="84">
        <f t="shared" si="10"/>
        <v>0</v>
      </c>
      <c r="AS67" s="81"/>
      <c r="AT67" s="88"/>
      <c r="AU67" s="87">
        <v>53.381999999999998</v>
      </c>
      <c r="AV67" s="96" t="str">
        <f t="shared" si="11"/>
        <v>n/a</v>
      </c>
      <c r="AW67" s="85">
        <f t="shared" si="28"/>
        <v>62013.036907709997</v>
      </c>
      <c r="AX67" s="84">
        <f t="shared" si="13"/>
        <v>0</v>
      </c>
      <c r="AY67" s="83">
        <f t="shared" si="14"/>
        <v>62510.322</v>
      </c>
      <c r="AZ67" s="83">
        <f t="shared" si="15"/>
        <v>62723.85</v>
      </c>
      <c r="BA67" s="83">
        <f t="shared" si="16"/>
        <v>57812.705999999998</v>
      </c>
      <c r="BB67" s="83">
        <f t="shared" si="17"/>
        <v>62013.036907709997</v>
      </c>
      <c r="BC67" s="82">
        <f t="shared" si="18"/>
        <v>245059.91490770999</v>
      </c>
      <c r="BD67" s="81" t="s">
        <v>56</v>
      </c>
      <c r="BE67" s="80" t="s">
        <v>55</v>
      </c>
      <c r="BF67" s="95"/>
    </row>
    <row r="68" spans="1:58" s="57" customFormat="1" ht="18" customHeight="1" x14ac:dyDescent="0.35">
      <c r="A68" s="94">
        <v>592</v>
      </c>
      <c r="B68" s="94" t="s">
        <v>12</v>
      </c>
      <c r="C68" s="97" t="s">
        <v>12</v>
      </c>
      <c r="D68" s="97" t="s">
        <v>160</v>
      </c>
      <c r="E68" s="92">
        <v>1</v>
      </c>
      <c r="F68" s="92" t="s">
        <v>350</v>
      </c>
      <c r="G68" s="92">
        <v>0</v>
      </c>
      <c r="H68" s="93">
        <v>45</v>
      </c>
      <c r="I68" s="93">
        <v>180</v>
      </c>
      <c r="J68" s="93">
        <v>42</v>
      </c>
      <c r="K68" s="93">
        <v>45</v>
      </c>
      <c r="L68" s="92" t="s">
        <v>351</v>
      </c>
      <c r="M68" s="88"/>
      <c r="N68" s="91">
        <v>183.45506482091847</v>
      </c>
      <c r="O68" s="91">
        <v>183.45506482091847</v>
      </c>
      <c r="P68" s="91">
        <v>183.45506482091847</v>
      </c>
      <c r="Q68" s="91">
        <v>183.45506482091847</v>
      </c>
      <c r="R68" s="90">
        <v>1</v>
      </c>
      <c r="S68" s="90">
        <v>1</v>
      </c>
      <c r="T68" s="90">
        <v>1</v>
      </c>
      <c r="U68" s="90">
        <v>1</v>
      </c>
      <c r="V68" s="83">
        <f t="shared" si="22"/>
        <v>8255.4779169413305</v>
      </c>
      <c r="W68" s="83">
        <f t="shared" si="23"/>
        <v>33021.911667765322</v>
      </c>
      <c r="X68" s="83">
        <f t="shared" si="26"/>
        <v>7705.112722478576</v>
      </c>
      <c r="Y68" s="83">
        <f t="shared" si="27"/>
        <v>8255.4779169413305</v>
      </c>
      <c r="Z68" s="83">
        <f t="shared" si="4"/>
        <v>57237.980224126557</v>
      </c>
      <c r="AA68" s="81"/>
      <c r="AB68" s="88"/>
      <c r="AC68" s="89">
        <v>183.45506482091847</v>
      </c>
      <c r="AD68" s="86"/>
      <c r="AE68" s="85">
        <f t="shared" si="21"/>
        <v>8255.4779169413305</v>
      </c>
      <c r="AF68" s="84">
        <f t="shared" si="6"/>
        <v>0</v>
      </c>
      <c r="AG68" s="81"/>
      <c r="AH68" s="88"/>
      <c r="AI68" s="87">
        <v>183.45506482091847</v>
      </c>
      <c r="AJ68" s="96" t="s">
        <v>58</v>
      </c>
      <c r="AK68" s="85">
        <f t="shared" si="24"/>
        <v>33021.911667765322</v>
      </c>
      <c r="AL68" s="84">
        <f t="shared" si="8"/>
        <v>0</v>
      </c>
      <c r="AM68" s="81"/>
      <c r="AN68" s="88"/>
      <c r="AO68" s="87">
        <v>183.45506482091847</v>
      </c>
      <c r="AP68" s="96" t="s">
        <v>57</v>
      </c>
      <c r="AQ68" s="85">
        <f t="shared" si="25"/>
        <v>7705.112722478576</v>
      </c>
      <c r="AR68" s="84">
        <f t="shared" si="10"/>
        <v>0</v>
      </c>
      <c r="AS68" s="81"/>
      <c r="AT68" s="88"/>
      <c r="AU68" s="87">
        <v>183.45506482091847</v>
      </c>
      <c r="AV68" s="96" t="str">
        <f t="shared" si="11"/>
        <v>n/a</v>
      </c>
      <c r="AW68" s="85">
        <f t="shared" si="28"/>
        <v>8255.4779169413305</v>
      </c>
      <c r="AX68" s="84">
        <f t="shared" si="13"/>
        <v>0</v>
      </c>
      <c r="AY68" s="83">
        <f t="shared" si="14"/>
        <v>8255.4779169413305</v>
      </c>
      <c r="AZ68" s="83">
        <f t="shared" si="15"/>
        <v>33021.911667765322</v>
      </c>
      <c r="BA68" s="83">
        <f t="shared" si="16"/>
        <v>7705.112722478576</v>
      </c>
      <c r="BB68" s="83">
        <f t="shared" si="17"/>
        <v>8255.4779169413305</v>
      </c>
      <c r="BC68" s="82">
        <f t="shared" si="18"/>
        <v>57237.980224126557</v>
      </c>
      <c r="BD68" s="81" t="s">
        <v>56</v>
      </c>
      <c r="BE68" s="80" t="s">
        <v>55</v>
      </c>
      <c r="BF68" s="95"/>
    </row>
    <row r="69" spans="1:58" s="57" customFormat="1" ht="18" customHeight="1" x14ac:dyDescent="0.35">
      <c r="A69" s="94">
        <v>594</v>
      </c>
      <c r="B69" s="94" t="s">
        <v>12</v>
      </c>
      <c r="C69" s="97" t="s">
        <v>12</v>
      </c>
      <c r="D69" s="97" t="s">
        <v>159</v>
      </c>
      <c r="E69" s="92">
        <v>1</v>
      </c>
      <c r="F69" s="92" t="s">
        <v>350</v>
      </c>
      <c r="G69" s="92">
        <v>0</v>
      </c>
      <c r="H69" s="93">
        <v>179</v>
      </c>
      <c r="I69" s="93">
        <v>180</v>
      </c>
      <c r="J69" s="93">
        <v>166</v>
      </c>
      <c r="K69" s="93">
        <v>178</v>
      </c>
      <c r="L69" s="92" t="s">
        <v>351</v>
      </c>
      <c r="M69" s="88"/>
      <c r="N69" s="91">
        <v>183.45506482091847</v>
      </c>
      <c r="O69" s="91">
        <v>183.45506482091847</v>
      </c>
      <c r="P69" s="91">
        <v>183.45506482091847</v>
      </c>
      <c r="Q69" s="91">
        <v>183.45506482091847</v>
      </c>
      <c r="R69" s="90">
        <v>1</v>
      </c>
      <c r="S69" s="90">
        <v>1</v>
      </c>
      <c r="T69" s="90">
        <v>1</v>
      </c>
      <c r="U69" s="90">
        <v>1</v>
      </c>
      <c r="V69" s="83">
        <f t="shared" si="22"/>
        <v>32838.456602944403</v>
      </c>
      <c r="W69" s="83">
        <f t="shared" si="23"/>
        <v>33021.911667765322</v>
      </c>
      <c r="X69" s="83">
        <f t="shared" si="26"/>
        <v>30453.540760272466</v>
      </c>
      <c r="Y69" s="83">
        <f t="shared" si="27"/>
        <v>32655.001538123488</v>
      </c>
      <c r="Z69" s="83">
        <f t="shared" si="4"/>
        <v>128968.91056910569</v>
      </c>
      <c r="AA69" s="81"/>
      <c r="AB69" s="88"/>
      <c r="AC69" s="89">
        <v>183.45506482091847</v>
      </c>
      <c r="AD69" s="86"/>
      <c r="AE69" s="85">
        <f t="shared" si="21"/>
        <v>32838.456602944403</v>
      </c>
      <c r="AF69" s="84">
        <f t="shared" si="6"/>
        <v>0</v>
      </c>
      <c r="AG69" s="81"/>
      <c r="AH69" s="88"/>
      <c r="AI69" s="87">
        <v>183.45506482091847</v>
      </c>
      <c r="AJ69" s="96" t="s">
        <v>58</v>
      </c>
      <c r="AK69" s="85">
        <f t="shared" si="24"/>
        <v>33021.911667765322</v>
      </c>
      <c r="AL69" s="84">
        <f t="shared" si="8"/>
        <v>0</v>
      </c>
      <c r="AM69" s="81"/>
      <c r="AN69" s="88"/>
      <c r="AO69" s="87">
        <v>183.45506482091847</v>
      </c>
      <c r="AP69" s="96" t="s">
        <v>57</v>
      </c>
      <c r="AQ69" s="85">
        <f t="shared" si="25"/>
        <v>30453.540760272466</v>
      </c>
      <c r="AR69" s="84">
        <f t="shared" si="10"/>
        <v>0</v>
      </c>
      <c r="AS69" s="81"/>
      <c r="AT69" s="88"/>
      <c r="AU69" s="87">
        <v>183.45506482091847</v>
      </c>
      <c r="AV69" s="96" t="str">
        <f t="shared" si="11"/>
        <v>n/a</v>
      </c>
      <c r="AW69" s="85">
        <f t="shared" si="28"/>
        <v>32655.001538123488</v>
      </c>
      <c r="AX69" s="84">
        <f t="shared" si="13"/>
        <v>0</v>
      </c>
      <c r="AY69" s="83">
        <f t="shared" si="14"/>
        <v>32838.456602944403</v>
      </c>
      <c r="AZ69" s="83">
        <f t="shared" si="15"/>
        <v>33021.911667765322</v>
      </c>
      <c r="BA69" s="83">
        <f t="shared" si="16"/>
        <v>30453.540760272466</v>
      </c>
      <c r="BB69" s="83">
        <f t="shared" si="17"/>
        <v>32655.001538123488</v>
      </c>
      <c r="BC69" s="82">
        <f t="shared" si="18"/>
        <v>128968.91056910569</v>
      </c>
      <c r="BD69" s="81" t="s">
        <v>56</v>
      </c>
      <c r="BE69" s="80" t="s">
        <v>55</v>
      </c>
      <c r="BF69" s="95"/>
    </row>
    <row r="70" spans="1:58" s="57" customFormat="1" ht="18" customHeight="1" x14ac:dyDescent="0.35">
      <c r="A70" s="94">
        <v>558</v>
      </c>
      <c r="B70" s="94" t="s">
        <v>12</v>
      </c>
      <c r="C70" s="97" t="s">
        <v>12</v>
      </c>
      <c r="D70" s="97" t="s">
        <v>171</v>
      </c>
      <c r="E70" s="92">
        <v>1</v>
      </c>
      <c r="F70" s="92" t="s">
        <v>352</v>
      </c>
      <c r="G70" s="92">
        <v>0</v>
      </c>
      <c r="H70" s="93">
        <v>585.27</v>
      </c>
      <c r="I70" s="93">
        <v>587.3175</v>
      </c>
      <c r="J70" s="93">
        <v>541.48500000000001</v>
      </c>
      <c r="K70" s="93">
        <v>580.84220249999998</v>
      </c>
      <c r="L70" s="92" t="s">
        <v>353</v>
      </c>
      <c r="M70" s="88"/>
      <c r="N70" s="91">
        <v>140.92105263157899</v>
      </c>
      <c r="O70" s="91">
        <v>140.92105263157899</v>
      </c>
      <c r="P70" s="91">
        <v>140.92105263157899</v>
      </c>
      <c r="Q70" s="91">
        <v>140.92105263157899</v>
      </c>
      <c r="R70" s="90">
        <v>1</v>
      </c>
      <c r="S70" s="90">
        <v>1</v>
      </c>
      <c r="T70" s="90">
        <v>1</v>
      </c>
      <c r="U70" s="90">
        <v>1</v>
      </c>
      <c r="V70" s="83">
        <f t="shared" si="22"/>
        <v>82476.864473684225</v>
      </c>
      <c r="W70" s="83">
        <f t="shared" si="23"/>
        <v>82765.400328947391</v>
      </c>
      <c r="X70" s="83">
        <f t="shared" si="26"/>
        <v>76306.636184210554</v>
      </c>
      <c r="Y70" s="83">
        <f t="shared" si="27"/>
        <v>81852.894589144751</v>
      </c>
      <c r="Z70" s="83">
        <f t="shared" si="4"/>
        <v>323401.79557598691</v>
      </c>
      <c r="AA70" s="81"/>
      <c r="AB70" s="88"/>
      <c r="AC70" s="89">
        <v>133.97435897435881</v>
      </c>
      <c r="AD70" s="86"/>
      <c r="AE70" s="85">
        <f t="shared" si="21"/>
        <v>78411.173076922976</v>
      </c>
      <c r="AF70" s="84">
        <f t="shared" si="6"/>
        <v>-4065.6913967612491</v>
      </c>
      <c r="AG70" s="81"/>
      <c r="AH70" s="88"/>
      <c r="AI70" s="87">
        <v>133.97435897435881</v>
      </c>
      <c r="AJ70" s="96" t="s">
        <v>141</v>
      </c>
      <c r="AK70" s="85">
        <f t="shared" si="24"/>
        <v>78685.485576922976</v>
      </c>
      <c r="AL70" s="84">
        <f t="shared" si="8"/>
        <v>-4079.9147520244151</v>
      </c>
      <c r="AM70" s="81"/>
      <c r="AN70" s="88"/>
      <c r="AO70" s="87">
        <v>133.97435897435881</v>
      </c>
      <c r="AP70" s="96" t="s">
        <v>57</v>
      </c>
      <c r="AQ70" s="85">
        <f t="shared" si="25"/>
        <v>72545.105769230679</v>
      </c>
      <c r="AR70" s="84">
        <f t="shared" si="10"/>
        <v>-3761.5304149798758</v>
      </c>
      <c r="AS70" s="81"/>
      <c r="AT70" s="88"/>
      <c r="AU70" s="87">
        <v>133.97435897435881</v>
      </c>
      <c r="AV70" s="96" t="str">
        <f t="shared" si="11"/>
        <v>n/a</v>
      </c>
      <c r="AW70" s="85">
        <f t="shared" si="28"/>
        <v>77817.961745192209</v>
      </c>
      <c r="AX70" s="84">
        <f t="shared" si="13"/>
        <v>-4034.9328439525416</v>
      </c>
      <c r="AY70" s="83">
        <f t="shared" si="14"/>
        <v>78411.173076922976</v>
      </c>
      <c r="AZ70" s="83">
        <f t="shared" si="15"/>
        <v>78685.485576922976</v>
      </c>
      <c r="BA70" s="83">
        <f t="shared" si="16"/>
        <v>72545.105769230679</v>
      </c>
      <c r="BB70" s="83">
        <f t="shared" si="17"/>
        <v>77817.961745192209</v>
      </c>
      <c r="BC70" s="82">
        <f t="shared" si="18"/>
        <v>307459.72616826883</v>
      </c>
      <c r="BD70" s="81" t="s">
        <v>56</v>
      </c>
      <c r="BE70" s="80" t="s">
        <v>55</v>
      </c>
      <c r="BF70" s="95"/>
    </row>
    <row r="71" spans="1:58" s="57" customFormat="1" ht="18" customHeight="1" x14ac:dyDescent="0.35">
      <c r="A71" s="94">
        <v>619</v>
      </c>
      <c r="B71" s="94" t="s">
        <v>12</v>
      </c>
      <c r="C71" s="97" t="s">
        <v>12</v>
      </c>
      <c r="D71" s="97" t="s">
        <v>157</v>
      </c>
      <c r="E71" s="92">
        <v>1</v>
      </c>
      <c r="F71" s="92" t="s">
        <v>331</v>
      </c>
      <c r="G71" s="92">
        <v>0</v>
      </c>
      <c r="H71" s="93">
        <v>45</v>
      </c>
      <c r="I71" s="93">
        <v>45</v>
      </c>
      <c r="J71" s="93">
        <v>42</v>
      </c>
      <c r="K71" s="93">
        <v>45</v>
      </c>
      <c r="L71" s="92" t="s">
        <v>332</v>
      </c>
      <c r="M71" s="88"/>
      <c r="N71" s="91">
        <v>63.713999999999999</v>
      </c>
      <c r="O71" s="91">
        <v>63.713999999999999</v>
      </c>
      <c r="P71" s="91">
        <v>63.713999999999999</v>
      </c>
      <c r="Q71" s="91">
        <v>63.713999999999999</v>
      </c>
      <c r="R71" s="90">
        <v>1</v>
      </c>
      <c r="S71" s="90">
        <v>1</v>
      </c>
      <c r="T71" s="90">
        <v>1</v>
      </c>
      <c r="U71" s="90">
        <v>1</v>
      </c>
      <c r="V71" s="83">
        <f t="shared" si="22"/>
        <v>2867.13</v>
      </c>
      <c r="W71" s="83">
        <f t="shared" si="23"/>
        <v>2867.13</v>
      </c>
      <c r="X71" s="83">
        <f t="shared" si="26"/>
        <v>2675.9879999999998</v>
      </c>
      <c r="Y71" s="83">
        <f t="shared" si="27"/>
        <v>2867.13</v>
      </c>
      <c r="Z71" s="83">
        <f t="shared" si="4"/>
        <v>11277.378000000001</v>
      </c>
      <c r="AA71" s="81"/>
      <c r="AB71" s="88"/>
      <c r="AC71" s="89">
        <v>63.713999999999999</v>
      </c>
      <c r="AD71" s="86"/>
      <c r="AE71" s="85">
        <f t="shared" si="21"/>
        <v>2867.13</v>
      </c>
      <c r="AF71" s="84">
        <f t="shared" si="6"/>
        <v>0</v>
      </c>
      <c r="AG71" s="81"/>
      <c r="AH71" s="88"/>
      <c r="AI71" s="87">
        <v>63.713999999999999</v>
      </c>
      <c r="AJ71" s="96" t="s">
        <v>155</v>
      </c>
      <c r="AK71" s="85">
        <f t="shared" si="24"/>
        <v>2867.13</v>
      </c>
      <c r="AL71" s="84">
        <f t="shared" si="8"/>
        <v>0</v>
      </c>
      <c r="AM71" s="81"/>
      <c r="AN71" s="88"/>
      <c r="AO71" s="87">
        <v>63.713999999999999</v>
      </c>
      <c r="AP71" s="96" t="s">
        <v>57</v>
      </c>
      <c r="AQ71" s="85">
        <f t="shared" si="25"/>
        <v>2675.9879999999998</v>
      </c>
      <c r="AR71" s="84">
        <f t="shared" si="10"/>
        <v>0</v>
      </c>
      <c r="AS71" s="81"/>
      <c r="AT71" s="88"/>
      <c r="AU71" s="87">
        <v>63.713999999999999</v>
      </c>
      <c r="AV71" s="96" t="str">
        <f t="shared" si="11"/>
        <v>n/a</v>
      </c>
      <c r="AW71" s="85">
        <f t="shared" si="28"/>
        <v>2867.13</v>
      </c>
      <c r="AX71" s="84">
        <f t="shared" si="13"/>
        <v>0</v>
      </c>
      <c r="AY71" s="83">
        <f t="shared" si="14"/>
        <v>2867.13</v>
      </c>
      <c r="AZ71" s="83">
        <f t="shared" si="15"/>
        <v>2867.13</v>
      </c>
      <c r="BA71" s="83">
        <f t="shared" si="16"/>
        <v>2675.9879999999998</v>
      </c>
      <c r="BB71" s="83">
        <f t="shared" si="17"/>
        <v>2867.13</v>
      </c>
      <c r="BC71" s="82">
        <f t="shared" si="18"/>
        <v>11277.378000000001</v>
      </c>
      <c r="BD71" s="81" t="s">
        <v>56</v>
      </c>
      <c r="BE71" s="80" t="s">
        <v>55</v>
      </c>
      <c r="BF71" s="95"/>
    </row>
    <row r="72" spans="1:58" s="57" customFormat="1" ht="18" customHeight="1" x14ac:dyDescent="0.35">
      <c r="A72" s="94">
        <v>620</v>
      </c>
      <c r="B72" s="94" t="s">
        <v>12</v>
      </c>
      <c r="C72" s="97" t="s">
        <v>12</v>
      </c>
      <c r="D72" s="97" t="s">
        <v>156</v>
      </c>
      <c r="E72" s="92">
        <v>1</v>
      </c>
      <c r="F72" s="92" t="s">
        <v>331</v>
      </c>
      <c r="G72" s="92">
        <v>0</v>
      </c>
      <c r="H72" s="93">
        <v>45</v>
      </c>
      <c r="I72" s="93">
        <v>45</v>
      </c>
      <c r="J72" s="93">
        <v>42</v>
      </c>
      <c r="K72" s="93">
        <v>45</v>
      </c>
      <c r="L72" s="92" t="s">
        <v>332</v>
      </c>
      <c r="M72" s="88"/>
      <c r="N72" s="91">
        <v>63.713999999999999</v>
      </c>
      <c r="O72" s="91">
        <v>63.713999999999999</v>
      </c>
      <c r="P72" s="91">
        <v>63.713999999999999</v>
      </c>
      <c r="Q72" s="91">
        <v>63.713999999999999</v>
      </c>
      <c r="R72" s="90">
        <v>1</v>
      </c>
      <c r="S72" s="90">
        <v>1</v>
      </c>
      <c r="T72" s="90">
        <v>1</v>
      </c>
      <c r="U72" s="90">
        <v>1</v>
      </c>
      <c r="V72" s="83">
        <f t="shared" si="22"/>
        <v>2867.13</v>
      </c>
      <c r="W72" s="83">
        <f t="shared" si="23"/>
        <v>2867.13</v>
      </c>
      <c r="X72" s="83">
        <f t="shared" si="26"/>
        <v>2675.9879999999998</v>
      </c>
      <c r="Y72" s="83">
        <f t="shared" si="27"/>
        <v>2867.13</v>
      </c>
      <c r="Z72" s="83">
        <f t="shared" si="4"/>
        <v>11277.378000000001</v>
      </c>
      <c r="AA72" s="81"/>
      <c r="AB72" s="88"/>
      <c r="AC72" s="89">
        <v>63.713999999999999</v>
      </c>
      <c r="AD72" s="86"/>
      <c r="AE72" s="85">
        <f t="shared" si="21"/>
        <v>2867.13</v>
      </c>
      <c r="AF72" s="84">
        <f t="shared" si="6"/>
        <v>0</v>
      </c>
      <c r="AG72" s="81"/>
      <c r="AH72" s="88"/>
      <c r="AI72" s="87">
        <v>63.713999999999999</v>
      </c>
      <c r="AJ72" s="96" t="s">
        <v>155</v>
      </c>
      <c r="AK72" s="85">
        <f t="shared" si="24"/>
        <v>2867.13</v>
      </c>
      <c r="AL72" s="84">
        <f t="shared" si="8"/>
        <v>0</v>
      </c>
      <c r="AM72" s="81"/>
      <c r="AN72" s="88"/>
      <c r="AO72" s="87">
        <v>63.713999999999999</v>
      </c>
      <c r="AP72" s="96" t="s">
        <v>57</v>
      </c>
      <c r="AQ72" s="85">
        <f t="shared" si="25"/>
        <v>2675.9879999999998</v>
      </c>
      <c r="AR72" s="84">
        <f t="shared" si="10"/>
        <v>0</v>
      </c>
      <c r="AS72" s="81"/>
      <c r="AT72" s="88"/>
      <c r="AU72" s="87">
        <v>63.713999999999999</v>
      </c>
      <c r="AV72" s="96" t="str">
        <f t="shared" si="11"/>
        <v>n/a</v>
      </c>
      <c r="AW72" s="85">
        <f t="shared" si="28"/>
        <v>2867.13</v>
      </c>
      <c r="AX72" s="84">
        <f t="shared" si="13"/>
        <v>0</v>
      </c>
      <c r="AY72" s="83">
        <f t="shared" si="14"/>
        <v>2867.13</v>
      </c>
      <c r="AZ72" s="83">
        <f t="shared" si="15"/>
        <v>2867.13</v>
      </c>
      <c r="BA72" s="83">
        <f t="shared" si="16"/>
        <v>2675.9879999999998</v>
      </c>
      <c r="BB72" s="83">
        <f t="shared" si="17"/>
        <v>2867.13</v>
      </c>
      <c r="BC72" s="82">
        <f t="shared" si="18"/>
        <v>11277.378000000001</v>
      </c>
      <c r="BD72" s="81" t="s">
        <v>56</v>
      </c>
      <c r="BE72" s="80" t="s">
        <v>55</v>
      </c>
      <c r="BF72" s="95"/>
    </row>
    <row r="73" spans="1:58" s="57" customFormat="1" ht="18" customHeight="1" x14ac:dyDescent="0.35">
      <c r="A73" s="94">
        <v>591</v>
      </c>
      <c r="B73" s="94" t="s">
        <v>12</v>
      </c>
      <c r="C73" s="97" t="s">
        <v>12</v>
      </c>
      <c r="D73" s="97" t="s">
        <v>154</v>
      </c>
      <c r="E73" s="92">
        <v>1</v>
      </c>
      <c r="F73" s="92" t="s">
        <v>350</v>
      </c>
      <c r="G73" s="92">
        <v>0</v>
      </c>
      <c r="H73" s="93">
        <v>16</v>
      </c>
      <c r="I73" s="93">
        <v>16</v>
      </c>
      <c r="J73" s="93">
        <v>15</v>
      </c>
      <c r="K73" s="93">
        <v>16</v>
      </c>
      <c r="L73" s="92" t="s">
        <v>351</v>
      </c>
      <c r="M73" s="88"/>
      <c r="N73" s="91">
        <v>183.45506482091847</v>
      </c>
      <c r="O73" s="91">
        <v>183.45506482091847</v>
      </c>
      <c r="P73" s="91">
        <v>183.45506482091847</v>
      </c>
      <c r="Q73" s="91">
        <v>183.45506482091847</v>
      </c>
      <c r="R73" s="90">
        <v>1</v>
      </c>
      <c r="S73" s="90">
        <v>1</v>
      </c>
      <c r="T73" s="90">
        <v>1</v>
      </c>
      <c r="U73" s="90">
        <v>1</v>
      </c>
      <c r="V73" s="83">
        <f t="shared" si="22"/>
        <v>2935.2810371346955</v>
      </c>
      <c r="W73" s="83">
        <f t="shared" si="23"/>
        <v>2935.2810371346955</v>
      </c>
      <c r="X73" s="83">
        <f t="shared" si="26"/>
        <v>2751.8259723137771</v>
      </c>
      <c r="Y73" s="83">
        <f t="shared" si="27"/>
        <v>2935.2810371346955</v>
      </c>
      <c r="Z73" s="83">
        <f t="shared" ref="Z73:Z136" si="29">V73+W73+X73+Y73</f>
        <v>11557.669083717863</v>
      </c>
      <c r="AA73" s="81"/>
      <c r="AB73" s="88"/>
      <c r="AC73" s="89">
        <v>183.45506482091847</v>
      </c>
      <c r="AD73" s="86"/>
      <c r="AE73" s="85">
        <f t="shared" si="21"/>
        <v>2935.2810371346955</v>
      </c>
      <c r="AF73" s="84">
        <f t="shared" ref="AF73:AF136" si="30">AE73-V73</f>
        <v>0</v>
      </c>
      <c r="AG73" s="81"/>
      <c r="AH73" s="88"/>
      <c r="AI73" s="87">
        <v>183.45506482091847</v>
      </c>
      <c r="AJ73" s="96" t="s">
        <v>58</v>
      </c>
      <c r="AK73" s="85">
        <f t="shared" si="24"/>
        <v>2935.2810371346955</v>
      </c>
      <c r="AL73" s="84">
        <f t="shared" ref="AL73:AL136" si="31">AK73-W73</f>
        <v>0</v>
      </c>
      <c r="AM73" s="81"/>
      <c r="AN73" s="88"/>
      <c r="AO73" s="87">
        <v>183.45506482091847</v>
      </c>
      <c r="AP73" s="96" t="s">
        <v>57</v>
      </c>
      <c r="AQ73" s="85">
        <f t="shared" si="25"/>
        <v>2751.8259723137771</v>
      </c>
      <c r="AR73" s="84">
        <f t="shared" ref="AR73:AR136" si="32">AQ73-X73</f>
        <v>0</v>
      </c>
      <c r="AS73" s="81"/>
      <c r="AT73" s="88"/>
      <c r="AU73" s="87">
        <v>183.45506482091847</v>
      </c>
      <c r="AV73" s="96" t="str">
        <f t="shared" ref="AV73:AV136" si="33">AP73</f>
        <v>n/a</v>
      </c>
      <c r="AW73" s="85">
        <f t="shared" si="28"/>
        <v>2935.2810371346955</v>
      </c>
      <c r="AX73" s="84">
        <f t="shared" ref="AX73:AX136" si="34">AW73-Y73</f>
        <v>0</v>
      </c>
      <c r="AY73" s="83">
        <f t="shared" ref="AY73:AY136" si="35">IF(E73=1,AE73,V73)</f>
        <v>2935.2810371346955</v>
      </c>
      <c r="AZ73" s="83">
        <f t="shared" ref="AZ73:AZ136" si="36">IF(E73=1,AK73,W73)</f>
        <v>2935.2810371346955</v>
      </c>
      <c r="BA73" s="83">
        <f t="shared" ref="BA73:BA136" si="37">IF(E73=1,AQ73,X73)</f>
        <v>2751.8259723137771</v>
      </c>
      <c r="BB73" s="83">
        <f t="shared" ref="BB73:BB136" si="38">IF(E73=1,AW73,Y73)</f>
        <v>2935.2810371346955</v>
      </c>
      <c r="BC73" s="82">
        <f t="shared" ref="BC73:BC136" si="39">AY73+AZ73+BA73+BB73</f>
        <v>11557.669083717863</v>
      </c>
      <c r="BD73" s="81" t="s">
        <v>56</v>
      </c>
      <c r="BE73" s="80" t="s">
        <v>55</v>
      </c>
      <c r="BF73" s="95"/>
    </row>
    <row r="74" spans="1:58" s="57" customFormat="1" ht="18" customHeight="1" x14ac:dyDescent="0.35">
      <c r="A74" s="94">
        <v>593</v>
      </c>
      <c r="B74" s="94" t="s">
        <v>12</v>
      </c>
      <c r="C74" s="97" t="s">
        <v>12</v>
      </c>
      <c r="D74" s="97" t="s">
        <v>153</v>
      </c>
      <c r="E74" s="92">
        <v>1</v>
      </c>
      <c r="F74" s="92" t="s">
        <v>350</v>
      </c>
      <c r="G74" s="92">
        <v>0</v>
      </c>
      <c r="H74" s="93">
        <v>65</v>
      </c>
      <c r="I74" s="93">
        <v>65</v>
      </c>
      <c r="J74" s="93">
        <v>60</v>
      </c>
      <c r="K74" s="93">
        <v>64</v>
      </c>
      <c r="L74" s="92" t="s">
        <v>351</v>
      </c>
      <c r="M74" s="88"/>
      <c r="N74" s="91">
        <v>183.45506482091847</v>
      </c>
      <c r="O74" s="91">
        <v>183.45506482091847</v>
      </c>
      <c r="P74" s="91">
        <v>183.45506482091847</v>
      </c>
      <c r="Q74" s="91">
        <v>183.45506482091847</v>
      </c>
      <c r="R74" s="90">
        <v>1</v>
      </c>
      <c r="S74" s="90">
        <v>1</v>
      </c>
      <c r="T74" s="90">
        <v>1</v>
      </c>
      <c r="U74" s="90">
        <v>1</v>
      </c>
      <c r="V74" s="83">
        <f t="shared" si="22"/>
        <v>11924.579213359701</v>
      </c>
      <c r="W74" s="83">
        <f t="shared" si="23"/>
        <v>11924.579213359701</v>
      </c>
      <c r="X74" s="83">
        <f t="shared" si="26"/>
        <v>11007.303889255109</v>
      </c>
      <c r="Y74" s="83">
        <f t="shared" si="27"/>
        <v>11741.124148538782</v>
      </c>
      <c r="Z74" s="83">
        <f t="shared" si="29"/>
        <v>46597.58646451329</v>
      </c>
      <c r="AA74" s="81"/>
      <c r="AB74" s="88"/>
      <c r="AC74" s="89">
        <v>183.45506482091847</v>
      </c>
      <c r="AD74" s="86"/>
      <c r="AE74" s="85">
        <f t="shared" si="21"/>
        <v>11924.579213359701</v>
      </c>
      <c r="AF74" s="84">
        <f t="shared" si="30"/>
        <v>0</v>
      </c>
      <c r="AG74" s="81"/>
      <c r="AH74" s="88"/>
      <c r="AI74" s="87">
        <v>183.45506482091847</v>
      </c>
      <c r="AJ74" s="96" t="s">
        <v>58</v>
      </c>
      <c r="AK74" s="85">
        <f t="shared" si="24"/>
        <v>11924.579213359701</v>
      </c>
      <c r="AL74" s="84">
        <f t="shared" si="31"/>
        <v>0</v>
      </c>
      <c r="AM74" s="81"/>
      <c r="AN74" s="88"/>
      <c r="AO74" s="87">
        <v>183.45506482091847</v>
      </c>
      <c r="AP74" s="96" t="s">
        <v>57</v>
      </c>
      <c r="AQ74" s="85">
        <f t="shared" si="25"/>
        <v>11007.303889255109</v>
      </c>
      <c r="AR74" s="84">
        <f t="shared" si="32"/>
        <v>0</v>
      </c>
      <c r="AS74" s="81"/>
      <c r="AT74" s="88"/>
      <c r="AU74" s="87">
        <v>183.45506482091847</v>
      </c>
      <c r="AV74" s="96" t="str">
        <f t="shared" si="33"/>
        <v>n/a</v>
      </c>
      <c r="AW74" s="85">
        <f t="shared" si="28"/>
        <v>11741.124148538782</v>
      </c>
      <c r="AX74" s="84">
        <f t="shared" si="34"/>
        <v>0</v>
      </c>
      <c r="AY74" s="83">
        <f t="shared" si="35"/>
        <v>11924.579213359701</v>
      </c>
      <c r="AZ74" s="83">
        <f t="shared" si="36"/>
        <v>11924.579213359701</v>
      </c>
      <c r="BA74" s="83">
        <f t="shared" si="37"/>
        <v>11007.303889255109</v>
      </c>
      <c r="BB74" s="83">
        <f t="shared" si="38"/>
        <v>11741.124148538782</v>
      </c>
      <c r="BC74" s="82">
        <f t="shared" si="39"/>
        <v>46597.58646451329</v>
      </c>
      <c r="BD74" s="81" t="s">
        <v>56</v>
      </c>
      <c r="BE74" s="80" t="s">
        <v>55</v>
      </c>
      <c r="BF74" s="95"/>
    </row>
    <row r="75" spans="1:58" s="57" customFormat="1" ht="18" customHeight="1" x14ac:dyDescent="0.35">
      <c r="A75" s="94">
        <v>561</v>
      </c>
      <c r="B75" s="94" t="s">
        <v>12</v>
      </c>
      <c r="C75" s="97" t="s">
        <v>12</v>
      </c>
      <c r="D75" s="97" t="s">
        <v>152</v>
      </c>
      <c r="E75" s="92">
        <v>1</v>
      </c>
      <c r="F75" s="92" t="s">
        <v>341</v>
      </c>
      <c r="G75" s="92">
        <v>0</v>
      </c>
      <c r="H75" s="93">
        <v>718</v>
      </c>
      <c r="I75" s="93">
        <v>720</v>
      </c>
      <c r="J75" s="93">
        <v>664</v>
      </c>
      <c r="K75" s="93">
        <v>712</v>
      </c>
      <c r="L75" s="92" t="s">
        <v>342</v>
      </c>
      <c r="M75" s="88"/>
      <c r="N75" s="91">
        <v>115.48339534883723</v>
      </c>
      <c r="O75" s="91">
        <v>115.48339534883723</v>
      </c>
      <c r="P75" s="91">
        <v>115.48339534883723</v>
      </c>
      <c r="Q75" s="91">
        <v>115.48339534883723</v>
      </c>
      <c r="R75" s="90">
        <v>1</v>
      </c>
      <c r="S75" s="90">
        <v>1</v>
      </c>
      <c r="T75" s="90">
        <v>1</v>
      </c>
      <c r="U75" s="90">
        <v>1</v>
      </c>
      <c r="V75" s="83">
        <f t="shared" si="22"/>
        <v>82917.077860465128</v>
      </c>
      <c r="W75" s="83">
        <f t="shared" si="23"/>
        <v>83148.044651162811</v>
      </c>
      <c r="X75" s="83">
        <f t="shared" si="26"/>
        <v>76680.974511627923</v>
      </c>
      <c r="Y75" s="83">
        <f t="shared" si="27"/>
        <v>82224.177488372108</v>
      </c>
      <c r="Z75" s="83">
        <f t="shared" si="29"/>
        <v>324970.27451162797</v>
      </c>
      <c r="AA75" s="81"/>
      <c r="AB75" s="88"/>
      <c r="AC75" s="89">
        <v>118.71115624883724</v>
      </c>
      <c r="AD75" s="86"/>
      <c r="AE75" s="85">
        <f t="shared" si="21"/>
        <v>85234.610186665144</v>
      </c>
      <c r="AF75" s="84">
        <f t="shared" si="30"/>
        <v>2317.5323262000165</v>
      </c>
      <c r="AG75" s="81"/>
      <c r="AH75" s="88"/>
      <c r="AI75" s="87">
        <v>118.71115624883724</v>
      </c>
      <c r="AJ75" s="96" t="s">
        <v>151</v>
      </c>
      <c r="AK75" s="85">
        <f t="shared" si="24"/>
        <v>85472.032499162815</v>
      </c>
      <c r="AL75" s="84">
        <f t="shared" si="31"/>
        <v>2323.9878480000043</v>
      </c>
      <c r="AM75" s="81"/>
      <c r="AN75" s="88"/>
      <c r="AO75" s="87">
        <v>118.71115624883724</v>
      </c>
      <c r="AP75" s="96" t="s">
        <v>145</v>
      </c>
      <c r="AQ75" s="85">
        <f t="shared" si="25"/>
        <v>78824.207749227935</v>
      </c>
      <c r="AR75" s="84">
        <f t="shared" si="32"/>
        <v>2143.2332376000122</v>
      </c>
      <c r="AS75" s="81"/>
      <c r="AT75" s="88"/>
      <c r="AU75" s="87">
        <v>118.71115624883724</v>
      </c>
      <c r="AV75" s="96" t="str">
        <f t="shared" si="33"/>
        <v>Updated algorithms to include new variables</v>
      </c>
      <c r="AW75" s="85">
        <f t="shared" si="28"/>
        <v>84522.343249172118</v>
      </c>
      <c r="AX75" s="84">
        <f t="shared" si="34"/>
        <v>2298.1657608000096</v>
      </c>
      <c r="AY75" s="83">
        <f t="shared" si="35"/>
        <v>85234.610186665144</v>
      </c>
      <c r="AZ75" s="83">
        <f t="shared" si="36"/>
        <v>85472.032499162815</v>
      </c>
      <c r="BA75" s="83">
        <f t="shared" si="37"/>
        <v>78824.207749227935</v>
      </c>
      <c r="BB75" s="83">
        <f t="shared" si="38"/>
        <v>84522.343249172118</v>
      </c>
      <c r="BC75" s="82">
        <f t="shared" si="39"/>
        <v>334053.193684228</v>
      </c>
      <c r="BD75" s="81" t="s">
        <v>56</v>
      </c>
      <c r="BE75" s="80" t="s">
        <v>55</v>
      </c>
      <c r="BF75" s="95"/>
    </row>
    <row r="76" spans="1:58" s="57" customFormat="1" ht="18" customHeight="1" x14ac:dyDescent="0.35">
      <c r="A76" s="94">
        <v>570</v>
      </c>
      <c r="B76" s="94" t="s">
        <v>12</v>
      </c>
      <c r="C76" s="97" t="s">
        <v>12</v>
      </c>
      <c r="D76" s="97" t="s">
        <v>150</v>
      </c>
      <c r="E76" s="92">
        <v>1</v>
      </c>
      <c r="F76" s="92" t="s">
        <v>354</v>
      </c>
      <c r="G76" s="92">
        <v>0</v>
      </c>
      <c r="H76" s="93">
        <v>179</v>
      </c>
      <c r="I76" s="93">
        <v>180</v>
      </c>
      <c r="J76" s="93">
        <v>166</v>
      </c>
      <c r="K76" s="93">
        <v>178</v>
      </c>
      <c r="L76" s="92" t="s">
        <v>344</v>
      </c>
      <c r="M76" s="88"/>
      <c r="N76" s="91">
        <v>71.502857869916156</v>
      </c>
      <c r="O76" s="91">
        <v>71.502857869916156</v>
      </c>
      <c r="P76" s="91">
        <v>71.502857869916156</v>
      </c>
      <c r="Q76" s="91">
        <v>71.502857869916156</v>
      </c>
      <c r="R76" s="90">
        <v>1</v>
      </c>
      <c r="S76" s="90">
        <v>1</v>
      </c>
      <c r="T76" s="90">
        <v>1</v>
      </c>
      <c r="U76" s="90">
        <v>1</v>
      </c>
      <c r="V76" s="83">
        <f t="shared" si="22"/>
        <v>12799.011558714992</v>
      </c>
      <c r="W76" s="83">
        <f t="shared" si="23"/>
        <v>12870.514416584909</v>
      </c>
      <c r="X76" s="83">
        <f t="shared" si="26"/>
        <v>11869.474406406081</v>
      </c>
      <c r="Y76" s="83">
        <f t="shared" si="27"/>
        <v>12727.508700845076</v>
      </c>
      <c r="Z76" s="83">
        <f t="shared" si="29"/>
        <v>50266.509082551056</v>
      </c>
      <c r="AA76" s="81"/>
      <c r="AB76" s="88"/>
      <c r="AC76" s="89">
        <v>94.383772388289358</v>
      </c>
      <c r="AD76" s="86"/>
      <c r="AE76" s="85">
        <f t="shared" si="21"/>
        <v>16894.695257503794</v>
      </c>
      <c r="AF76" s="84">
        <f t="shared" si="30"/>
        <v>4095.6836987888018</v>
      </c>
      <c r="AG76" s="81"/>
      <c r="AH76" s="88"/>
      <c r="AI76" s="87">
        <v>94.383772388289358</v>
      </c>
      <c r="AJ76" s="96" t="s">
        <v>146</v>
      </c>
      <c r="AK76" s="85">
        <f t="shared" si="24"/>
        <v>16989.079029892084</v>
      </c>
      <c r="AL76" s="84">
        <f t="shared" si="31"/>
        <v>4118.564613307175</v>
      </c>
      <c r="AM76" s="81"/>
      <c r="AN76" s="88"/>
      <c r="AO76" s="87">
        <v>94.383772388289358</v>
      </c>
      <c r="AP76" s="96" t="s">
        <v>145</v>
      </c>
      <c r="AQ76" s="85">
        <f t="shared" si="25"/>
        <v>15667.706216456034</v>
      </c>
      <c r="AR76" s="84">
        <f t="shared" si="32"/>
        <v>3798.2318100499524</v>
      </c>
      <c r="AS76" s="81"/>
      <c r="AT76" s="88"/>
      <c r="AU76" s="87">
        <v>94.383772388289358</v>
      </c>
      <c r="AV76" s="96" t="str">
        <f t="shared" si="33"/>
        <v>Updated algorithms to include new variables</v>
      </c>
      <c r="AW76" s="85">
        <f t="shared" si="28"/>
        <v>16800.311485115504</v>
      </c>
      <c r="AX76" s="84">
        <f t="shared" si="34"/>
        <v>4072.8027842704287</v>
      </c>
      <c r="AY76" s="83">
        <f t="shared" si="35"/>
        <v>16894.695257503794</v>
      </c>
      <c r="AZ76" s="83">
        <f t="shared" si="36"/>
        <v>16989.079029892084</v>
      </c>
      <c r="BA76" s="83">
        <f t="shared" si="37"/>
        <v>15667.706216456034</v>
      </c>
      <c r="BB76" s="83">
        <f t="shared" si="38"/>
        <v>16800.311485115504</v>
      </c>
      <c r="BC76" s="82">
        <f t="shared" si="39"/>
        <v>66351.791988967423</v>
      </c>
      <c r="BD76" s="81" t="s">
        <v>56</v>
      </c>
      <c r="BE76" s="80" t="s">
        <v>55</v>
      </c>
      <c r="BF76" s="95"/>
    </row>
    <row r="77" spans="1:58" s="57" customFormat="1" ht="18" customHeight="1" x14ac:dyDescent="0.35">
      <c r="A77" s="94">
        <v>578</v>
      </c>
      <c r="B77" s="94" t="s">
        <v>12</v>
      </c>
      <c r="C77" s="97" t="s">
        <v>12</v>
      </c>
      <c r="D77" s="97" t="s">
        <v>149</v>
      </c>
      <c r="E77" s="92">
        <v>1</v>
      </c>
      <c r="F77" s="92" t="s">
        <v>354</v>
      </c>
      <c r="G77" s="92">
        <v>0</v>
      </c>
      <c r="H77" s="93">
        <v>45</v>
      </c>
      <c r="I77" s="93">
        <v>45</v>
      </c>
      <c r="J77" s="93">
        <v>42</v>
      </c>
      <c r="K77" s="93">
        <v>45</v>
      </c>
      <c r="L77" s="92" t="s">
        <v>344</v>
      </c>
      <c r="M77" s="88"/>
      <c r="N77" s="91">
        <v>192.26324005021897</v>
      </c>
      <c r="O77" s="91">
        <v>192.26324005021897</v>
      </c>
      <c r="P77" s="91">
        <v>192.26324005021897</v>
      </c>
      <c r="Q77" s="91">
        <v>192.26324005021897</v>
      </c>
      <c r="R77" s="90">
        <v>1</v>
      </c>
      <c r="S77" s="90">
        <v>1</v>
      </c>
      <c r="T77" s="90">
        <v>1</v>
      </c>
      <c r="U77" s="90">
        <v>1</v>
      </c>
      <c r="V77" s="83">
        <f t="shared" si="22"/>
        <v>8651.8458022598534</v>
      </c>
      <c r="W77" s="83">
        <f t="shared" si="23"/>
        <v>8651.8458022598534</v>
      </c>
      <c r="X77" s="83">
        <f t="shared" si="26"/>
        <v>8075.0560821091967</v>
      </c>
      <c r="Y77" s="83">
        <f t="shared" si="27"/>
        <v>8651.8458022598534</v>
      </c>
      <c r="Z77" s="83">
        <f t="shared" si="29"/>
        <v>34030.593488888757</v>
      </c>
      <c r="AA77" s="81"/>
      <c r="AB77" s="88"/>
      <c r="AC77" s="89">
        <v>253.78747686628907</v>
      </c>
      <c r="AD77" s="86"/>
      <c r="AE77" s="85">
        <f t="shared" si="21"/>
        <v>11420.436458983007</v>
      </c>
      <c r="AF77" s="84">
        <f t="shared" si="30"/>
        <v>2768.5906567231541</v>
      </c>
      <c r="AG77" s="81"/>
      <c r="AH77" s="88"/>
      <c r="AI77" s="87">
        <v>253.78747686628907</v>
      </c>
      <c r="AJ77" s="96" t="s">
        <v>146</v>
      </c>
      <c r="AK77" s="85">
        <f t="shared" si="24"/>
        <v>11420.436458983007</v>
      </c>
      <c r="AL77" s="84">
        <f t="shared" si="31"/>
        <v>2768.5906567231541</v>
      </c>
      <c r="AM77" s="81"/>
      <c r="AN77" s="88"/>
      <c r="AO77" s="87">
        <v>253.78747686628907</v>
      </c>
      <c r="AP77" s="96" t="s">
        <v>145</v>
      </c>
      <c r="AQ77" s="85">
        <f t="shared" si="25"/>
        <v>10659.074028384141</v>
      </c>
      <c r="AR77" s="84">
        <f t="shared" si="32"/>
        <v>2584.0179462749438</v>
      </c>
      <c r="AS77" s="81"/>
      <c r="AT77" s="88"/>
      <c r="AU77" s="87">
        <v>253.78747686628907</v>
      </c>
      <c r="AV77" s="96" t="str">
        <f t="shared" si="33"/>
        <v>Updated algorithms to include new variables</v>
      </c>
      <c r="AW77" s="85">
        <f t="shared" si="28"/>
        <v>11420.436458983007</v>
      </c>
      <c r="AX77" s="84">
        <f t="shared" si="34"/>
        <v>2768.5906567231541</v>
      </c>
      <c r="AY77" s="83">
        <f t="shared" si="35"/>
        <v>11420.436458983007</v>
      </c>
      <c r="AZ77" s="83">
        <f t="shared" si="36"/>
        <v>11420.436458983007</v>
      </c>
      <c r="BA77" s="83">
        <f t="shared" si="37"/>
        <v>10659.074028384141</v>
      </c>
      <c r="BB77" s="83">
        <f t="shared" si="38"/>
        <v>11420.436458983007</v>
      </c>
      <c r="BC77" s="82">
        <f t="shared" si="39"/>
        <v>44920.383405333167</v>
      </c>
      <c r="BD77" s="81" t="s">
        <v>56</v>
      </c>
      <c r="BE77" s="80" t="s">
        <v>55</v>
      </c>
      <c r="BF77" s="95"/>
    </row>
    <row r="78" spans="1:58" s="57" customFormat="1" ht="18" customHeight="1" x14ac:dyDescent="0.35">
      <c r="A78" s="94">
        <v>569</v>
      </c>
      <c r="B78" s="94" t="s">
        <v>12</v>
      </c>
      <c r="C78" s="97" t="s">
        <v>12</v>
      </c>
      <c r="D78" s="97" t="s">
        <v>148</v>
      </c>
      <c r="E78" s="92">
        <v>1</v>
      </c>
      <c r="F78" s="92" t="s">
        <v>354</v>
      </c>
      <c r="G78" s="92">
        <v>0</v>
      </c>
      <c r="H78" s="93">
        <v>80.637200000000007</v>
      </c>
      <c r="I78" s="93">
        <v>80.919300000000007</v>
      </c>
      <c r="J78" s="93">
        <v>74.604599999999991</v>
      </c>
      <c r="K78" s="93">
        <v>80.027147899999989</v>
      </c>
      <c r="L78" s="92" t="s">
        <v>344</v>
      </c>
      <c r="M78" s="88"/>
      <c r="N78" s="91">
        <v>71.502857869916156</v>
      </c>
      <c r="O78" s="91">
        <v>71.502857869916156</v>
      </c>
      <c r="P78" s="91">
        <v>71.502857869916156</v>
      </c>
      <c r="Q78" s="91">
        <v>71.502857869916156</v>
      </c>
      <c r="R78" s="90">
        <v>1</v>
      </c>
      <c r="S78" s="90">
        <v>1</v>
      </c>
      <c r="T78" s="90">
        <v>1</v>
      </c>
      <c r="U78" s="90">
        <v>1</v>
      </c>
      <c r="V78" s="83">
        <f t="shared" si="22"/>
        <v>5765.7902506280034</v>
      </c>
      <c r="W78" s="83">
        <f t="shared" si="23"/>
        <v>5785.9612068331071</v>
      </c>
      <c r="X78" s="83">
        <f t="shared" si="26"/>
        <v>5334.4421102419465</v>
      </c>
      <c r="Y78" s="83">
        <f t="shared" si="27"/>
        <v>5722.169782028458</v>
      </c>
      <c r="Z78" s="83">
        <f t="shared" si="29"/>
        <v>22608.363349731513</v>
      </c>
      <c r="AA78" s="81"/>
      <c r="AB78" s="88"/>
      <c r="AC78" s="89">
        <v>94.383772388289358</v>
      </c>
      <c r="AD78" s="86"/>
      <c r="AE78" s="85">
        <f t="shared" si="21"/>
        <v>7610.8431308289673</v>
      </c>
      <c r="AF78" s="84">
        <f t="shared" si="30"/>
        <v>1845.052880200964</v>
      </c>
      <c r="AG78" s="81"/>
      <c r="AH78" s="88"/>
      <c r="AI78" s="87">
        <v>94.383772388289358</v>
      </c>
      <c r="AJ78" s="96" t="s">
        <v>146</v>
      </c>
      <c r="AK78" s="85">
        <f t="shared" si="24"/>
        <v>7637.4687930197033</v>
      </c>
      <c r="AL78" s="84">
        <f t="shared" si="31"/>
        <v>1851.5075861865962</v>
      </c>
      <c r="AM78" s="81"/>
      <c r="AN78" s="88"/>
      <c r="AO78" s="87">
        <v>94.383772388289358</v>
      </c>
      <c r="AP78" s="96" t="s">
        <v>145</v>
      </c>
      <c r="AQ78" s="85">
        <f t="shared" si="25"/>
        <v>7041.463585519371</v>
      </c>
      <c r="AR78" s="84">
        <f t="shared" si="32"/>
        <v>1707.0214752774245</v>
      </c>
      <c r="AS78" s="81"/>
      <c r="AT78" s="88"/>
      <c r="AU78" s="87">
        <v>94.383772388289358</v>
      </c>
      <c r="AV78" s="96" t="str">
        <f t="shared" si="33"/>
        <v>Updated algorithms to include new variables</v>
      </c>
      <c r="AW78" s="85">
        <f t="shared" si="28"/>
        <v>7553.2641122775676</v>
      </c>
      <c r="AX78" s="84">
        <f t="shared" si="34"/>
        <v>1831.0943302491096</v>
      </c>
      <c r="AY78" s="83">
        <f t="shared" si="35"/>
        <v>7610.8431308289673</v>
      </c>
      <c r="AZ78" s="83">
        <f t="shared" si="36"/>
        <v>7637.4687930197033</v>
      </c>
      <c r="BA78" s="83">
        <f t="shared" si="37"/>
        <v>7041.463585519371</v>
      </c>
      <c r="BB78" s="83">
        <f t="shared" si="38"/>
        <v>7553.2641122775676</v>
      </c>
      <c r="BC78" s="82">
        <f t="shared" si="39"/>
        <v>29843.03962164561</v>
      </c>
      <c r="BD78" s="81" t="s">
        <v>56</v>
      </c>
      <c r="BE78" s="80" t="s">
        <v>55</v>
      </c>
      <c r="BF78" s="95"/>
    </row>
    <row r="79" spans="1:58" s="57" customFormat="1" ht="18" customHeight="1" x14ac:dyDescent="0.35">
      <c r="A79" s="94">
        <v>577</v>
      </c>
      <c r="B79" s="94" t="s">
        <v>12</v>
      </c>
      <c r="C79" s="97" t="s">
        <v>12</v>
      </c>
      <c r="D79" s="97" t="s">
        <v>147</v>
      </c>
      <c r="E79" s="92">
        <v>1</v>
      </c>
      <c r="F79" s="92" t="s">
        <v>354</v>
      </c>
      <c r="G79" s="92">
        <v>0</v>
      </c>
      <c r="H79" s="93">
        <v>20.159300000000002</v>
      </c>
      <c r="I79" s="93">
        <v>20.229825000000002</v>
      </c>
      <c r="J79" s="93">
        <v>18.651149999999998</v>
      </c>
      <c r="K79" s="93">
        <v>20.006786974999997</v>
      </c>
      <c r="L79" s="92" t="s">
        <v>344</v>
      </c>
      <c r="M79" s="88"/>
      <c r="N79" s="91">
        <v>192.26324005021897</v>
      </c>
      <c r="O79" s="91">
        <v>192.26324005021897</v>
      </c>
      <c r="P79" s="91">
        <v>192.26324005021897</v>
      </c>
      <c r="Q79" s="91">
        <v>192.26324005021897</v>
      </c>
      <c r="R79" s="90">
        <v>1</v>
      </c>
      <c r="S79" s="90">
        <v>1</v>
      </c>
      <c r="T79" s="90">
        <v>1</v>
      </c>
      <c r="U79" s="90">
        <v>1</v>
      </c>
      <c r="V79" s="83">
        <f t="shared" si="22"/>
        <v>3875.8923351443796</v>
      </c>
      <c r="W79" s="83">
        <f t="shared" si="23"/>
        <v>3889.4517001489212</v>
      </c>
      <c r="X79" s="83">
        <f t="shared" si="26"/>
        <v>3585.9305296626412</v>
      </c>
      <c r="Y79" s="83">
        <f t="shared" si="27"/>
        <v>3846.5696868080186</v>
      </c>
      <c r="Z79" s="83">
        <f t="shared" si="29"/>
        <v>15197.84425176396</v>
      </c>
      <c r="AA79" s="81"/>
      <c r="AB79" s="88"/>
      <c r="AC79" s="89">
        <v>253.78747686628907</v>
      </c>
      <c r="AD79" s="86"/>
      <c r="AE79" s="85">
        <f t="shared" si="21"/>
        <v>5116.1778823905815</v>
      </c>
      <c r="AF79" s="84">
        <f t="shared" si="30"/>
        <v>1240.285547246202</v>
      </c>
      <c r="AG79" s="81"/>
      <c r="AH79" s="88"/>
      <c r="AI79" s="87">
        <v>253.78747686628907</v>
      </c>
      <c r="AJ79" s="96" t="s">
        <v>146</v>
      </c>
      <c r="AK79" s="85">
        <f t="shared" si="24"/>
        <v>5134.0762441965771</v>
      </c>
      <c r="AL79" s="84">
        <f t="shared" si="31"/>
        <v>1244.6245440476559</v>
      </c>
      <c r="AM79" s="81"/>
      <c r="AN79" s="88"/>
      <c r="AO79" s="87">
        <v>253.78747686628907</v>
      </c>
      <c r="AP79" s="96" t="s">
        <v>145</v>
      </c>
      <c r="AQ79" s="85">
        <f t="shared" si="25"/>
        <v>4733.428299154687</v>
      </c>
      <c r="AR79" s="84">
        <f t="shared" si="32"/>
        <v>1147.4977694920458</v>
      </c>
      <c r="AS79" s="81"/>
      <c r="AT79" s="88"/>
      <c r="AU79" s="87">
        <v>253.78747686628907</v>
      </c>
      <c r="AV79" s="96" t="str">
        <f t="shared" si="33"/>
        <v>Updated algorithms to include new variables</v>
      </c>
      <c r="AW79" s="85">
        <f t="shared" si="28"/>
        <v>5077.4719865865854</v>
      </c>
      <c r="AX79" s="84">
        <f t="shared" si="34"/>
        <v>1230.9022997785669</v>
      </c>
      <c r="AY79" s="83">
        <f t="shared" si="35"/>
        <v>5116.1778823905815</v>
      </c>
      <c r="AZ79" s="83">
        <f t="shared" si="36"/>
        <v>5134.0762441965771</v>
      </c>
      <c r="BA79" s="83">
        <f t="shared" si="37"/>
        <v>4733.428299154687</v>
      </c>
      <c r="BB79" s="83">
        <f t="shared" si="38"/>
        <v>5077.4719865865854</v>
      </c>
      <c r="BC79" s="82">
        <f t="shared" si="39"/>
        <v>20061.154412328429</v>
      </c>
      <c r="BD79" s="81" t="s">
        <v>56</v>
      </c>
      <c r="BE79" s="80" t="s">
        <v>55</v>
      </c>
      <c r="BF79" s="95"/>
    </row>
    <row r="80" spans="1:58" s="57" customFormat="1" ht="18" customHeight="1" x14ac:dyDescent="0.35">
      <c r="A80" s="94">
        <v>607</v>
      </c>
      <c r="B80" s="94" t="s">
        <v>12</v>
      </c>
      <c r="C80" s="97" t="s">
        <v>12</v>
      </c>
      <c r="D80" s="97" t="s">
        <v>144</v>
      </c>
      <c r="E80" s="92">
        <v>1</v>
      </c>
      <c r="F80" s="92" t="s">
        <v>337</v>
      </c>
      <c r="G80" s="92">
        <v>0</v>
      </c>
      <c r="H80" s="93">
        <v>650</v>
      </c>
      <c r="I80" s="93">
        <v>653</v>
      </c>
      <c r="J80" s="93">
        <v>602</v>
      </c>
      <c r="K80" s="93">
        <v>645</v>
      </c>
      <c r="L80" s="92" t="s">
        <v>338</v>
      </c>
      <c r="M80" s="88"/>
      <c r="N80" s="91">
        <v>5.2865723076923077</v>
      </c>
      <c r="O80" s="91">
        <v>5.2865723076923077</v>
      </c>
      <c r="P80" s="91">
        <v>5.2865723076923077</v>
      </c>
      <c r="Q80" s="91">
        <v>5.2865723076923077</v>
      </c>
      <c r="R80" s="90">
        <v>1</v>
      </c>
      <c r="S80" s="90">
        <v>1</v>
      </c>
      <c r="T80" s="90">
        <v>1</v>
      </c>
      <c r="U80" s="90">
        <v>1</v>
      </c>
      <c r="V80" s="83">
        <f t="shared" si="22"/>
        <v>3436.2719999999999</v>
      </c>
      <c r="W80" s="83">
        <f t="shared" si="23"/>
        <v>3452.131716923077</v>
      </c>
      <c r="X80" s="83">
        <f t="shared" si="26"/>
        <v>3182.5165292307693</v>
      </c>
      <c r="Y80" s="83">
        <f t="shared" si="27"/>
        <v>3409.8391384615384</v>
      </c>
      <c r="Z80" s="83">
        <f t="shared" si="29"/>
        <v>13480.759384615385</v>
      </c>
      <c r="AA80" s="81"/>
      <c r="AB80" s="88"/>
      <c r="AC80" s="89">
        <v>4.4032292307692309</v>
      </c>
      <c r="AD80" s="86"/>
      <c r="AE80" s="85">
        <f t="shared" ref="AE80:AE111" si="40">H80*AC80*R80</f>
        <v>2862.0990000000002</v>
      </c>
      <c r="AF80" s="84">
        <f t="shared" si="30"/>
        <v>-574.17299999999977</v>
      </c>
      <c r="AG80" s="81"/>
      <c r="AH80" s="88"/>
      <c r="AI80" s="87">
        <v>4.4032292307692309</v>
      </c>
      <c r="AJ80" s="96" t="s">
        <v>143</v>
      </c>
      <c r="AK80" s="85">
        <f t="shared" si="24"/>
        <v>2875.3086876923076</v>
      </c>
      <c r="AL80" s="84">
        <f t="shared" si="31"/>
        <v>-576.82302923076941</v>
      </c>
      <c r="AM80" s="81"/>
      <c r="AN80" s="88"/>
      <c r="AO80" s="87">
        <v>4.4032292307692309</v>
      </c>
      <c r="AP80" s="96" t="s">
        <v>57</v>
      </c>
      <c r="AQ80" s="85">
        <f t="shared" si="25"/>
        <v>2650.7439969230768</v>
      </c>
      <c r="AR80" s="84">
        <f t="shared" si="32"/>
        <v>-531.77253230769247</v>
      </c>
      <c r="AS80" s="81"/>
      <c r="AT80" s="88"/>
      <c r="AU80" s="87">
        <v>4.4032292307692309</v>
      </c>
      <c r="AV80" s="96" t="str">
        <f t="shared" si="33"/>
        <v>n/a</v>
      </c>
      <c r="AW80" s="85">
        <f t="shared" si="28"/>
        <v>2840.0828538461537</v>
      </c>
      <c r="AX80" s="84">
        <f t="shared" si="34"/>
        <v>-569.75628461538463</v>
      </c>
      <c r="AY80" s="83">
        <f t="shared" si="35"/>
        <v>2862.0990000000002</v>
      </c>
      <c r="AZ80" s="83">
        <f t="shared" si="36"/>
        <v>2875.3086876923076</v>
      </c>
      <c r="BA80" s="83">
        <f t="shared" si="37"/>
        <v>2650.7439969230768</v>
      </c>
      <c r="BB80" s="83">
        <f t="shared" si="38"/>
        <v>2840.0828538461537</v>
      </c>
      <c r="BC80" s="82">
        <f t="shared" si="39"/>
        <v>11228.234538461538</v>
      </c>
      <c r="BD80" s="81" t="s">
        <v>56</v>
      </c>
      <c r="BE80" s="80" t="s">
        <v>55</v>
      </c>
      <c r="BF80" s="95"/>
    </row>
    <row r="81" spans="1:58" s="57" customFormat="1" ht="18" customHeight="1" x14ac:dyDescent="0.35">
      <c r="A81" s="94">
        <v>698</v>
      </c>
      <c r="B81" s="94" t="s">
        <v>12</v>
      </c>
      <c r="C81" s="97" t="s">
        <v>12</v>
      </c>
      <c r="D81" s="97" t="s">
        <v>137</v>
      </c>
      <c r="E81" s="92">
        <v>1</v>
      </c>
      <c r="F81" s="92" t="s">
        <v>333</v>
      </c>
      <c r="G81" s="92">
        <v>0</v>
      </c>
      <c r="H81" s="93">
        <v>1122</v>
      </c>
      <c r="I81" s="93">
        <v>1126</v>
      </c>
      <c r="J81" s="93">
        <v>1038</v>
      </c>
      <c r="K81" s="93">
        <v>1113</v>
      </c>
      <c r="L81" s="92" t="s">
        <v>334</v>
      </c>
      <c r="M81" s="88"/>
      <c r="N81" s="91">
        <v>11.04</v>
      </c>
      <c r="O81" s="91">
        <v>11.04</v>
      </c>
      <c r="P81" s="91">
        <v>11.04</v>
      </c>
      <c r="Q81" s="91">
        <v>11.04</v>
      </c>
      <c r="R81" s="90">
        <v>1</v>
      </c>
      <c r="S81" s="90">
        <v>1</v>
      </c>
      <c r="T81" s="90">
        <v>1</v>
      </c>
      <c r="U81" s="90">
        <v>1</v>
      </c>
      <c r="V81" s="83">
        <f t="shared" si="22"/>
        <v>12386.88</v>
      </c>
      <c r="W81" s="83">
        <f t="shared" si="23"/>
        <v>12431.039999999999</v>
      </c>
      <c r="X81" s="83">
        <f t="shared" si="26"/>
        <v>11459.519999999999</v>
      </c>
      <c r="Y81" s="83">
        <f t="shared" si="27"/>
        <v>12287.519999999999</v>
      </c>
      <c r="Z81" s="83">
        <f t="shared" si="29"/>
        <v>48564.959999999992</v>
      </c>
      <c r="AA81" s="81"/>
      <c r="AB81" s="88"/>
      <c r="AC81" s="89">
        <v>5.82</v>
      </c>
      <c r="AD81" s="86"/>
      <c r="AE81" s="85">
        <f t="shared" si="40"/>
        <v>6530.04</v>
      </c>
      <c r="AF81" s="84">
        <f t="shared" si="30"/>
        <v>-5856.8399999999992</v>
      </c>
      <c r="AG81" s="81"/>
      <c r="AH81" s="88"/>
      <c r="AI81" s="87">
        <v>5.82</v>
      </c>
      <c r="AJ81" s="96" t="s">
        <v>136</v>
      </c>
      <c r="AK81" s="85">
        <f t="shared" si="24"/>
        <v>6553.3200000000006</v>
      </c>
      <c r="AL81" s="84">
        <f t="shared" si="31"/>
        <v>-5877.7199999999984</v>
      </c>
      <c r="AM81" s="81"/>
      <c r="AN81" s="88"/>
      <c r="AO81" s="87">
        <v>5.82</v>
      </c>
      <c r="AP81" s="96" t="s">
        <v>57</v>
      </c>
      <c r="AQ81" s="85">
        <f t="shared" si="25"/>
        <v>6041.16</v>
      </c>
      <c r="AR81" s="84">
        <f t="shared" si="32"/>
        <v>-5418.3599999999988</v>
      </c>
      <c r="AS81" s="81"/>
      <c r="AT81" s="88"/>
      <c r="AU81" s="87">
        <v>5.82</v>
      </c>
      <c r="AV81" s="96" t="str">
        <f t="shared" si="33"/>
        <v>n/a</v>
      </c>
      <c r="AW81" s="85">
        <f t="shared" si="28"/>
        <v>6477.6600000000008</v>
      </c>
      <c r="AX81" s="84">
        <f t="shared" si="34"/>
        <v>-5809.8599999999979</v>
      </c>
      <c r="AY81" s="83">
        <f t="shared" si="35"/>
        <v>6530.04</v>
      </c>
      <c r="AZ81" s="83">
        <f t="shared" si="36"/>
        <v>6553.3200000000006</v>
      </c>
      <c r="BA81" s="83">
        <f t="shared" si="37"/>
        <v>6041.16</v>
      </c>
      <c r="BB81" s="83">
        <f t="shared" si="38"/>
        <v>6477.6600000000008</v>
      </c>
      <c r="BC81" s="82">
        <f t="shared" si="39"/>
        <v>25602.18</v>
      </c>
      <c r="BD81" s="81" t="s">
        <v>56</v>
      </c>
      <c r="BE81" s="80" t="s">
        <v>55</v>
      </c>
      <c r="BF81" s="95"/>
    </row>
    <row r="82" spans="1:58" s="57" customFormat="1" ht="18" customHeight="1" x14ac:dyDescent="0.35">
      <c r="A82" s="94">
        <v>677</v>
      </c>
      <c r="B82" s="94" t="s">
        <v>12</v>
      </c>
      <c r="C82" s="97" t="s">
        <v>12</v>
      </c>
      <c r="D82" s="97" t="s">
        <v>170</v>
      </c>
      <c r="E82" s="92">
        <v>1</v>
      </c>
      <c r="F82" s="92" t="s">
        <v>335</v>
      </c>
      <c r="G82" s="92">
        <v>0</v>
      </c>
      <c r="H82" s="93">
        <v>1795</v>
      </c>
      <c r="I82" s="93">
        <v>1801</v>
      </c>
      <c r="J82" s="93">
        <v>1661</v>
      </c>
      <c r="K82" s="93">
        <v>1781</v>
      </c>
      <c r="L82" s="92" t="s">
        <v>336</v>
      </c>
      <c r="M82" s="88"/>
      <c r="N82" s="91">
        <v>2.94</v>
      </c>
      <c r="O82" s="91">
        <v>2.94</v>
      </c>
      <c r="P82" s="91">
        <v>2.94</v>
      </c>
      <c r="Q82" s="91">
        <v>2.94</v>
      </c>
      <c r="R82" s="90">
        <v>1</v>
      </c>
      <c r="S82" s="90">
        <v>1</v>
      </c>
      <c r="T82" s="90">
        <v>1</v>
      </c>
      <c r="U82" s="90">
        <v>1</v>
      </c>
      <c r="V82" s="83">
        <f t="shared" ref="V82:V113" si="41">H82*N82*R82</f>
        <v>5277.3</v>
      </c>
      <c r="W82" s="83">
        <f t="shared" si="23"/>
        <v>5294.94</v>
      </c>
      <c r="X82" s="83">
        <f t="shared" si="26"/>
        <v>4883.34</v>
      </c>
      <c r="Y82" s="83">
        <f t="shared" si="27"/>
        <v>5236.1400000000003</v>
      </c>
      <c r="Z82" s="83">
        <f t="shared" si="29"/>
        <v>20691.72</v>
      </c>
      <c r="AA82" s="81"/>
      <c r="AB82" s="88"/>
      <c r="AC82" s="89">
        <v>4.18</v>
      </c>
      <c r="AD82" s="86"/>
      <c r="AE82" s="85">
        <f t="shared" si="40"/>
        <v>7503.0999999999995</v>
      </c>
      <c r="AF82" s="84">
        <f t="shared" si="30"/>
        <v>2225.7999999999993</v>
      </c>
      <c r="AG82" s="81"/>
      <c r="AH82" s="88"/>
      <c r="AI82" s="87">
        <v>4.18</v>
      </c>
      <c r="AJ82" s="96" t="s">
        <v>138</v>
      </c>
      <c r="AK82" s="85">
        <f t="shared" si="24"/>
        <v>7528.1799999999994</v>
      </c>
      <c r="AL82" s="84">
        <f t="shared" si="31"/>
        <v>2233.2399999999998</v>
      </c>
      <c r="AM82" s="81"/>
      <c r="AN82" s="88"/>
      <c r="AO82" s="87">
        <v>4.18</v>
      </c>
      <c r="AP82" s="96" t="s">
        <v>57</v>
      </c>
      <c r="AQ82" s="85">
        <f t="shared" si="25"/>
        <v>6942.98</v>
      </c>
      <c r="AR82" s="84">
        <f t="shared" si="32"/>
        <v>2059.6399999999994</v>
      </c>
      <c r="AS82" s="81"/>
      <c r="AT82" s="88"/>
      <c r="AU82" s="87">
        <v>4.18</v>
      </c>
      <c r="AV82" s="96" t="str">
        <f t="shared" si="33"/>
        <v>n/a</v>
      </c>
      <c r="AW82" s="85">
        <f t="shared" si="28"/>
        <v>7444.58</v>
      </c>
      <c r="AX82" s="84">
        <f t="shared" si="34"/>
        <v>2208.4399999999996</v>
      </c>
      <c r="AY82" s="83">
        <f t="shared" si="35"/>
        <v>7503.0999999999995</v>
      </c>
      <c r="AZ82" s="83">
        <f t="shared" si="36"/>
        <v>7528.1799999999994</v>
      </c>
      <c r="BA82" s="83">
        <f t="shared" si="37"/>
        <v>6942.98</v>
      </c>
      <c r="BB82" s="83">
        <f t="shared" si="38"/>
        <v>7444.58</v>
      </c>
      <c r="BC82" s="82">
        <f t="shared" si="39"/>
        <v>29418.839999999997</v>
      </c>
      <c r="BD82" s="81" t="s">
        <v>56</v>
      </c>
      <c r="BE82" s="80" t="s">
        <v>55</v>
      </c>
      <c r="BF82" s="95"/>
    </row>
    <row r="83" spans="1:58" s="57" customFormat="1" ht="18" customHeight="1" x14ac:dyDescent="0.35">
      <c r="A83" s="94">
        <v>637</v>
      </c>
      <c r="B83" s="94" t="s">
        <v>12</v>
      </c>
      <c r="C83" s="97" t="s">
        <v>12</v>
      </c>
      <c r="D83" s="97" t="s">
        <v>169</v>
      </c>
      <c r="E83" s="92">
        <v>1</v>
      </c>
      <c r="F83" s="92" t="s">
        <v>341</v>
      </c>
      <c r="G83" s="92">
        <v>0</v>
      </c>
      <c r="H83" s="93">
        <v>718</v>
      </c>
      <c r="I83" s="93">
        <v>720</v>
      </c>
      <c r="J83" s="93">
        <v>664</v>
      </c>
      <c r="K83" s="93">
        <v>712</v>
      </c>
      <c r="L83" s="92" t="s">
        <v>342</v>
      </c>
      <c r="M83" s="88"/>
      <c r="N83" s="91">
        <v>115.48339534883723</v>
      </c>
      <c r="O83" s="91">
        <v>115.48339534883723</v>
      </c>
      <c r="P83" s="91">
        <v>115.48339534883723</v>
      </c>
      <c r="Q83" s="91">
        <v>115.48339534883723</v>
      </c>
      <c r="R83" s="90">
        <v>1</v>
      </c>
      <c r="S83" s="90">
        <v>1</v>
      </c>
      <c r="T83" s="90">
        <v>1</v>
      </c>
      <c r="U83" s="90">
        <v>1</v>
      </c>
      <c r="V83" s="83">
        <f t="shared" si="41"/>
        <v>82917.077860465128</v>
      </c>
      <c r="W83" s="83">
        <f t="shared" si="23"/>
        <v>83148.044651162811</v>
      </c>
      <c r="X83" s="83">
        <f t="shared" si="26"/>
        <v>76680.974511627923</v>
      </c>
      <c r="Y83" s="83">
        <f t="shared" si="27"/>
        <v>82224.177488372108</v>
      </c>
      <c r="Z83" s="83">
        <f t="shared" si="29"/>
        <v>324970.27451162797</v>
      </c>
      <c r="AA83" s="81"/>
      <c r="AB83" s="88"/>
      <c r="AC83" s="89">
        <v>118.71115624883724</v>
      </c>
      <c r="AD83" s="86"/>
      <c r="AE83" s="85">
        <f t="shared" si="40"/>
        <v>85234.610186665144</v>
      </c>
      <c r="AF83" s="84">
        <f t="shared" si="30"/>
        <v>2317.5323262000165</v>
      </c>
      <c r="AG83" s="81"/>
      <c r="AH83" s="88"/>
      <c r="AI83" s="87">
        <v>118.71115624883724</v>
      </c>
      <c r="AJ83" s="96" t="s">
        <v>151</v>
      </c>
      <c r="AK83" s="85">
        <f t="shared" si="24"/>
        <v>85472.032499162815</v>
      </c>
      <c r="AL83" s="84">
        <f t="shared" si="31"/>
        <v>2323.9878480000043</v>
      </c>
      <c r="AM83" s="81"/>
      <c r="AN83" s="88"/>
      <c r="AO83" s="87">
        <v>118.71115624883724</v>
      </c>
      <c r="AP83" s="96" t="s">
        <v>145</v>
      </c>
      <c r="AQ83" s="85">
        <f t="shared" si="25"/>
        <v>78824.207749227935</v>
      </c>
      <c r="AR83" s="84">
        <f t="shared" si="32"/>
        <v>2143.2332376000122</v>
      </c>
      <c r="AS83" s="81"/>
      <c r="AT83" s="88"/>
      <c r="AU83" s="87">
        <v>118.71115624883724</v>
      </c>
      <c r="AV83" s="96" t="str">
        <f t="shared" si="33"/>
        <v>Updated algorithms to include new variables</v>
      </c>
      <c r="AW83" s="85">
        <f t="shared" si="28"/>
        <v>84522.343249172118</v>
      </c>
      <c r="AX83" s="84">
        <f t="shared" si="34"/>
        <v>2298.1657608000096</v>
      </c>
      <c r="AY83" s="83">
        <f t="shared" si="35"/>
        <v>85234.610186665144</v>
      </c>
      <c r="AZ83" s="83">
        <f t="shared" si="36"/>
        <v>85472.032499162815</v>
      </c>
      <c r="BA83" s="83">
        <f t="shared" si="37"/>
        <v>78824.207749227935</v>
      </c>
      <c r="BB83" s="83">
        <f t="shared" si="38"/>
        <v>84522.343249172118</v>
      </c>
      <c r="BC83" s="82">
        <f t="shared" si="39"/>
        <v>334053.193684228</v>
      </c>
      <c r="BD83" s="81" t="s">
        <v>56</v>
      </c>
      <c r="BE83" s="80" t="s">
        <v>55</v>
      </c>
      <c r="BF83" s="95"/>
    </row>
    <row r="84" spans="1:58" s="57" customFormat="1" ht="18" customHeight="1" x14ac:dyDescent="0.35">
      <c r="A84" s="94">
        <v>693</v>
      </c>
      <c r="B84" s="94" t="s">
        <v>12</v>
      </c>
      <c r="C84" s="97" t="s">
        <v>12</v>
      </c>
      <c r="D84" s="97" t="s">
        <v>168</v>
      </c>
      <c r="E84" s="92">
        <v>1</v>
      </c>
      <c r="F84" s="92" t="s">
        <v>343</v>
      </c>
      <c r="G84" s="92">
        <v>0</v>
      </c>
      <c r="H84" s="93">
        <v>135</v>
      </c>
      <c r="I84" s="93">
        <v>135</v>
      </c>
      <c r="J84" s="93">
        <v>125</v>
      </c>
      <c r="K84" s="93">
        <v>134</v>
      </c>
      <c r="L84" s="92" t="s">
        <v>344</v>
      </c>
      <c r="M84" s="88"/>
      <c r="N84" s="91">
        <v>52.704917843226852</v>
      </c>
      <c r="O84" s="91">
        <v>52.704917843226852</v>
      </c>
      <c r="P84" s="91">
        <v>52.704917843226852</v>
      </c>
      <c r="Q84" s="91">
        <v>52.704917843226852</v>
      </c>
      <c r="R84" s="90">
        <v>1</v>
      </c>
      <c r="S84" s="90">
        <v>1</v>
      </c>
      <c r="T84" s="90">
        <v>1</v>
      </c>
      <c r="U84" s="90">
        <v>1</v>
      </c>
      <c r="V84" s="83">
        <f t="shared" si="41"/>
        <v>7115.1639088356251</v>
      </c>
      <c r="W84" s="83">
        <f t="shared" ref="W84:W115" si="42">I84*O84*S84</f>
        <v>7115.1639088356251</v>
      </c>
      <c r="X84" s="83">
        <f t="shared" si="26"/>
        <v>6588.1147304033566</v>
      </c>
      <c r="Y84" s="83">
        <f t="shared" si="27"/>
        <v>7062.458990992398</v>
      </c>
      <c r="Z84" s="83">
        <f t="shared" si="29"/>
        <v>27880.901539067003</v>
      </c>
      <c r="AA84" s="81"/>
      <c r="AB84" s="88"/>
      <c r="AC84" s="89">
        <v>52.704917843226852</v>
      </c>
      <c r="AD84" s="86"/>
      <c r="AE84" s="85">
        <f t="shared" si="40"/>
        <v>7115.1639088356251</v>
      </c>
      <c r="AF84" s="84">
        <f t="shared" si="30"/>
        <v>0</v>
      </c>
      <c r="AG84" s="81"/>
      <c r="AH84" s="88"/>
      <c r="AI84" s="87">
        <v>52.704917843226852</v>
      </c>
      <c r="AJ84" s="96" t="s">
        <v>167</v>
      </c>
      <c r="AK84" s="85">
        <f t="shared" ref="AK84:AK115" si="43">I84*AI84*S84</f>
        <v>7115.1639088356251</v>
      </c>
      <c r="AL84" s="84">
        <f t="shared" si="31"/>
        <v>0</v>
      </c>
      <c r="AM84" s="81"/>
      <c r="AN84" s="88"/>
      <c r="AO84" s="87">
        <v>52.704917843226852</v>
      </c>
      <c r="AP84" s="96" t="s">
        <v>57</v>
      </c>
      <c r="AQ84" s="85">
        <f t="shared" si="25"/>
        <v>6588.1147304033566</v>
      </c>
      <c r="AR84" s="84">
        <f t="shared" si="32"/>
        <v>0</v>
      </c>
      <c r="AS84" s="81"/>
      <c r="AT84" s="88"/>
      <c r="AU84" s="87">
        <v>52.704917843226852</v>
      </c>
      <c r="AV84" s="96" t="str">
        <f t="shared" si="33"/>
        <v>n/a</v>
      </c>
      <c r="AW84" s="85">
        <f t="shared" si="28"/>
        <v>7062.458990992398</v>
      </c>
      <c r="AX84" s="84">
        <f t="shared" si="34"/>
        <v>0</v>
      </c>
      <c r="AY84" s="83">
        <f t="shared" si="35"/>
        <v>7115.1639088356251</v>
      </c>
      <c r="AZ84" s="83">
        <f t="shared" si="36"/>
        <v>7115.1639088356251</v>
      </c>
      <c r="BA84" s="83">
        <f t="shared" si="37"/>
        <v>6588.1147304033566</v>
      </c>
      <c r="BB84" s="83">
        <f t="shared" si="38"/>
        <v>7062.458990992398</v>
      </c>
      <c r="BC84" s="82">
        <f t="shared" si="39"/>
        <v>27880.901539067003</v>
      </c>
      <c r="BD84" s="81" t="s">
        <v>56</v>
      </c>
      <c r="BE84" s="80" t="s">
        <v>55</v>
      </c>
      <c r="BF84" s="95"/>
    </row>
    <row r="85" spans="1:58" s="57" customFormat="1" ht="18" customHeight="1" x14ac:dyDescent="0.35">
      <c r="A85" s="94">
        <v>695</v>
      </c>
      <c r="B85" s="94" t="s">
        <v>12</v>
      </c>
      <c r="C85" s="97" t="s">
        <v>12</v>
      </c>
      <c r="D85" s="97" t="s">
        <v>166</v>
      </c>
      <c r="E85" s="92">
        <v>1</v>
      </c>
      <c r="F85" s="92" t="s">
        <v>345</v>
      </c>
      <c r="G85" s="92">
        <v>0</v>
      </c>
      <c r="H85" s="93">
        <v>314</v>
      </c>
      <c r="I85" s="93">
        <v>315</v>
      </c>
      <c r="J85" s="93">
        <v>291</v>
      </c>
      <c r="K85" s="93">
        <v>312</v>
      </c>
      <c r="L85" s="92" t="s">
        <v>344</v>
      </c>
      <c r="M85" s="88"/>
      <c r="N85" s="91">
        <v>2.7096845113773766</v>
      </c>
      <c r="O85" s="91">
        <v>2.7096845113773766</v>
      </c>
      <c r="P85" s="91">
        <v>2.7096845113773766</v>
      </c>
      <c r="Q85" s="91">
        <v>2.7096845113773766</v>
      </c>
      <c r="R85" s="90">
        <v>1</v>
      </c>
      <c r="S85" s="90">
        <v>1</v>
      </c>
      <c r="T85" s="90">
        <v>1</v>
      </c>
      <c r="U85" s="90">
        <v>1</v>
      </c>
      <c r="V85" s="83">
        <f t="shared" si="41"/>
        <v>850.84093657249628</v>
      </c>
      <c r="W85" s="83">
        <f t="shared" si="42"/>
        <v>853.55062108387369</v>
      </c>
      <c r="X85" s="83">
        <f t="shared" si="26"/>
        <v>788.51819281081657</v>
      </c>
      <c r="Y85" s="83">
        <f t="shared" si="27"/>
        <v>845.42156754974155</v>
      </c>
      <c r="Z85" s="83">
        <f t="shared" si="29"/>
        <v>3338.331318016928</v>
      </c>
      <c r="AA85" s="81"/>
      <c r="AB85" s="88"/>
      <c r="AC85" s="89">
        <v>2.7096845113773766</v>
      </c>
      <c r="AD85" s="86"/>
      <c r="AE85" s="85">
        <f t="shared" si="40"/>
        <v>850.84093657249628</v>
      </c>
      <c r="AF85" s="84">
        <f t="shared" si="30"/>
        <v>0</v>
      </c>
      <c r="AG85" s="81"/>
      <c r="AH85" s="88"/>
      <c r="AI85" s="87">
        <v>2.7096845113773766</v>
      </c>
      <c r="AJ85" s="96" t="s">
        <v>165</v>
      </c>
      <c r="AK85" s="85">
        <f t="shared" si="43"/>
        <v>853.55062108387369</v>
      </c>
      <c r="AL85" s="84">
        <f t="shared" si="31"/>
        <v>0</v>
      </c>
      <c r="AM85" s="81"/>
      <c r="AN85" s="88"/>
      <c r="AO85" s="87">
        <v>2.7096845113773766</v>
      </c>
      <c r="AP85" s="96" t="s">
        <v>57</v>
      </c>
      <c r="AQ85" s="85">
        <f t="shared" si="25"/>
        <v>788.51819281081657</v>
      </c>
      <c r="AR85" s="84">
        <f t="shared" si="32"/>
        <v>0</v>
      </c>
      <c r="AS85" s="81"/>
      <c r="AT85" s="88"/>
      <c r="AU85" s="87">
        <v>2.7096845113773766</v>
      </c>
      <c r="AV85" s="96" t="str">
        <f t="shared" si="33"/>
        <v>n/a</v>
      </c>
      <c r="AW85" s="85">
        <f t="shared" si="28"/>
        <v>845.42156754974155</v>
      </c>
      <c r="AX85" s="84">
        <f t="shared" si="34"/>
        <v>0</v>
      </c>
      <c r="AY85" s="83">
        <f t="shared" si="35"/>
        <v>850.84093657249628</v>
      </c>
      <c r="AZ85" s="83">
        <f t="shared" si="36"/>
        <v>853.55062108387369</v>
      </c>
      <c r="BA85" s="83">
        <f t="shared" si="37"/>
        <v>788.51819281081657</v>
      </c>
      <c r="BB85" s="83">
        <f t="shared" si="38"/>
        <v>845.42156754974155</v>
      </c>
      <c r="BC85" s="82">
        <f t="shared" si="39"/>
        <v>3338.331318016928</v>
      </c>
      <c r="BD85" s="81" t="s">
        <v>56</v>
      </c>
      <c r="BE85" s="80" t="s">
        <v>55</v>
      </c>
      <c r="BF85" s="95"/>
    </row>
    <row r="86" spans="1:58" s="57" customFormat="1" ht="18" customHeight="1" x14ac:dyDescent="0.35">
      <c r="A86" s="94">
        <v>663</v>
      </c>
      <c r="B86" s="94" t="s">
        <v>12</v>
      </c>
      <c r="C86" s="97" t="s">
        <v>12</v>
      </c>
      <c r="D86" s="97" t="s">
        <v>164</v>
      </c>
      <c r="E86" s="92">
        <v>1</v>
      </c>
      <c r="F86" s="92" t="s">
        <v>346</v>
      </c>
      <c r="G86" s="92">
        <v>0</v>
      </c>
      <c r="H86" s="93">
        <v>45</v>
      </c>
      <c r="I86" s="93">
        <v>45</v>
      </c>
      <c r="J86" s="93">
        <v>42</v>
      </c>
      <c r="K86" s="93">
        <v>45</v>
      </c>
      <c r="L86" s="92" t="s">
        <v>347</v>
      </c>
      <c r="M86" s="88"/>
      <c r="N86" s="91">
        <v>86.055308345348962</v>
      </c>
      <c r="O86" s="91">
        <v>86.055308345348962</v>
      </c>
      <c r="P86" s="91">
        <v>86.055308345348962</v>
      </c>
      <c r="Q86" s="91">
        <v>86.055308345348962</v>
      </c>
      <c r="R86" s="90">
        <v>1</v>
      </c>
      <c r="S86" s="90">
        <v>1</v>
      </c>
      <c r="T86" s="90">
        <v>1</v>
      </c>
      <c r="U86" s="90">
        <v>1</v>
      </c>
      <c r="V86" s="83">
        <f t="shared" si="41"/>
        <v>3872.4888755407032</v>
      </c>
      <c r="W86" s="83">
        <f t="shared" si="42"/>
        <v>3872.4888755407032</v>
      </c>
      <c r="X86" s="83">
        <f t="shared" si="26"/>
        <v>3614.3229505046565</v>
      </c>
      <c r="Y86" s="83">
        <f t="shared" si="27"/>
        <v>3872.4888755407032</v>
      </c>
      <c r="Z86" s="83">
        <f t="shared" si="29"/>
        <v>15231.789577126767</v>
      </c>
      <c r="AA86" s="81"/>
      <c r="AB86" s="88"/>
      <c r="AC86" s="89">
        <v>11.869697702806754</v>
      </c>
      <c r="AD86" s="86"/>
      <c r="AE86" s="85">
        <f t="shared" si="40"/>
        <v>534.13639662630396</v>
      </c>
      <c r="AF86" s="84">
        <f t="shared" si="30"/>
        <v>-3338.3524789143994</v>
      </c>
      <c r="AG86" s="81"/>
      <c r="AH86" s="88"/>
      <c r="AI86" s="87">
        <v>11.869697702806754</v>
      </c>
      <c r="AJ86" s="96" t="s">
        <v>58</v>
      </c>
      <c r="AK86" s="85">
        <f t="shared" si="43"/>
        <v>534.13639662630396</v>
      </c>
      <c r="AL86" s="84">
        <f t="shared" si="31"/>
        <v>-3338.3524789143994</v>
      </c>
      <c r="AM86" s="81"/>
      <c r="AN86" s="88"/>
      <c r="AO86" s="87">
        <v>11.869697702806754</v>
      </c>
      <c r="AP86" s="96" t="s">
        <v>57</v>
      </c>
      <c r="AQ86" s="85">
        <f t="shared" si="25"/>
        <v>498.52730351788364</v>
      </c>
      <c r="AR86" s="84">
        <f t="shared" si="32"/>
        <v>-3115.7956469867731</v>
      </c>
      <c r="AS86" s="81"/>
      <c r="AT86" s="88"/>
      <c r="AU86" s="87">
        <v>11.869697702806754</v>
      </c>
      <c r="AV86" s="96" t="str">
        <f t="shared" si="33"/>
        <v>n/a</v>
      </c>
      <c r="AW86" s="85">
        <f t="shared" si="28"/>
        <v>534.13639662630396</v>
      </c>
      <c r="AX86" s="84">
        <f t="shared" si="34"/>
        <v>-3338.3524789143994</v>
      </c>
      <c r="AY86" s="83">
        <f t="shared" si="35"/>
        <v>534.13639662630396</v>
      </c>
      <c r="AZ86" s="83">
        <f t="shared" si="36"/>
        <v>534.13639662630396</v>
      </c>
      <c r="BA86" s="83">
        <f t="shared" si="37"/>
        <v>498.52730351788364</v>
      </c>
      <c r="BB86" s="83">
        <f t="shared" si="38"/>
        <v>534.13639662630396</v>
      </c>
      <c r="BC86" s="82">
        <f t="shared" si="39"/>
        <v>2100.9364933967954</v>
      </c>
      <c r="BD86" s="81" t="s">
        <v>56</v>
      </c>
      <c r="BE86" s="80" t="s">
        <v>55</v>
      </c>
      <c r="BF86" s="95"/>
    </row>
    <row r="87" spans="1:58" s="57" customFormat="1" ht="18" customHeight="1" x14ac:dyDescent="0.35">
      <c r="A87" s="94">
        <v>644</v>
      </c>
      <c r="B87" s="94" t="s">
        <v>12</v>
      </c>
      <c r="C87" s="97" t="s">
        <v>12</v>
      </c>
      <c r="D87" s="97" t="s">
        <v>163</v>
      </c>
      <c r="E87" s="92">
        <v>1</v>
      </c>
      <c r="F87" s="92" t="s">
        <v>348</v>
      </c>
      <c r="G87" s="92">
        <v>0</v>
      </c>
      <c r="H87" s="93">
        <v>3</v>
      </c>
      <c r="I87" s="93">
        <v>3</v>
      </c>
      <c r="J87" s="93">
        <v>3</v>
      </c>
      <c r="K87" s="93">
        <v>3</v>
      </c>
      <c r="L87" s="92" t="s">
        <v>349</v>
      </c>
      <c r="M87" s="88"/>
      <c r="N87" s="91">
        <v>144.38</v>
      </c>
      <c r="O87" s="91">
        <v>144.38</v>
      </c>
      <c r="P87" s="91">
        <v>144.38</v>
      </c>
      <c r="Q87" s="91">
        <v>144.38</v>
      </c>
      <c r="R87" s="90">
        <v>1</v>
      </c>
      <c r="S87" s="90">
        <v>1</v>
      </c>
      <c r="T87" s="90">
        <v>1</v>
      </c>
      <c r="U87" s="90">
        <v>1</v>
      </c>
      <c r="V87" s="83">
        <f t="shared" si="41"/>
        <v>433.14</v>
      </c>
      <c r="W87" s="83">
        <f t="shared" si="42"/>
        <v>433.14</v>
      </c>
      <c r="X87" s="83">
        <f t="shared" si="26"/>
        <v>433.14</v>
      </c>
      <c r="Y87" s="83">
        <f t="shared" si="27"/>
        <v>433.14</v>
      </c>
      <c r="Z87" s="83">
        <f t="shared" si="29"/>
        <v>1732.56</v>
      </c>
      <c r="AA87" s="81"/>
      <c r="AB87" s="88"/>
      <c r="AC87" s="89">
        <v>107.05</v>
      </c>
      <c r="AD87" s="86"/>
      <c r="AE87" s="85">
        <f t="shared" si="40"/>
        <v>321.14999999999998</v>
      </c>
      <c r="AF87" s="84">
        <f t="shared" si="30"/>
        <v>-111.99000000000001</v>
      </c>
      <c r="AG87" s="81"/>
      <c r="AH87" s="88"/>
      <c r="AI87" s="87">
        <v>107.05</v>
      </c>
      <c r="AJ87" s="96" t="s">
        <v>141</v>
      </c>
      <c r="AK87" s="85">
        <f t="shared" si="43"/>
        <v>321.14999999999998</v>
      </c>
      <c r="AL87" s="84">
        <f t="shared" si="31"/>
        <v>-111.99000000000001</v>
      </c>
      <c r="AM87" s="81"/>
      <c r="AN87" s="88"/>
      <c r="AO87" s="87">
        <v>107.05</v>
      </c>
      <c r="AP87" s="96" t="s">
        <v>57</v>
      </c>
      <c r="AQ87" s="85">
        <f t="shared" si="25"/>
        <v>321.14999999999998</v>
      </c>
      <c r="AR87" s="84">
        <f t="shared" si="32"/>
        <v>-111.99000000000001</v>
      </c>
      <c r="AS87" s="81"/>
      <c r="AT87" s="88"/>
      <c r="AU87" s="87">
        <v>107.05</v>
      </c>
      <c r="AV87" s="96" t="str">
        <f t="shared" si="33"/>
        <v>n/a</v>
      </c>
      <c r="AW87" s="85">
        <f t="shared" si="28"/>
        <v>321.14999999999998</v>
      </c>
      <c r="AX87" s="84">
        <f t="shared" si="34"/>
        <v>-111.99000000000001</v>
      </c>
      <c r="AY87" s="83">
        <f t="shared" si="35"/>
        <v>321.14999999999998</v>
      </c>
      <c r="AZ87" s="83">
        <f t="shared" si="36"/>
        <v>321.14999999999998</v>
      </c>
      <c r="BA87" s="83">
        <f t="shared" si="37"/>
        <v>321.14999999999998</v>
      </c>
      <c r="BB87" s="83">
        <f t="shared" si="38"/>
        <v>321.14999999999998</v>
      </c>
      <c r="BC87" s="82">
        <f t="shared" si="39"/>
        <v>1284.5999999999999</v>
      </c>
      <c r="BD87" s="81" t="s">
        <v>56</v>
      </c>
      <c r="BE87" s="80" t="s">
        <v>55</v>
      </c>
      <c r="BF87" s="95"/>
    </row>
    <row r="88" spans="1:58" s="57" customFormat="1" ht="18" customHeight="1" x14ac:dyDescent="0.35">
      <c r="A88" s="94">
        <v>691</v>
      </c>
      <c r="B88" s="94" t="s">
        <v>12</v>
      </c>
      <c r="C88" s="97" t="s">
        <v>12</v>
      </c>
      <c r="D88" s="97" t="s">
        <v>162</v>
      </c>
      <c r="E88" s="92">
        <v>1</v>
      </c>
      <c r="F88" s="92" t="s">
        <v>329</v>
      </c>
      <c r="G88" s="92">
        <v>0</v>
      </c>
      <c r="H88" s="93">
        <v>1170.54</v>
      </c>
      <c r="I88" s="93">
        <v>1174.635</v>
      </c>
      <c r="J88" s="93">
        <v>1082.97</v>
      </c>
      <c r="K88" s="93">
        <v>580.84220249999998</v>
      </c>
      <c r="L88" s="92" t="s">
        <v>330</v>
      </c>
      <c r="M88" s="88"/>
      <c r="N88" s="91">
        <v>53.381999999999998</v>
      </c>
      <c r="O88" s="91">
        <v>53.381999999999998</v>
      </c>
      <c r="P88" s="91">
        <v>53.381999999999998</v>
      </c>
      <c r="Q88" s="91">
        <v>53.381999999999998</v>
      </c>
      <c r="R88" s="90">
        <v>1</v>
      </c>
      <c r="S88" s="90">
        <v>1</v>
      </c>
      <c r="T88" s="90">
        <v>1</v>
      </c>
      <c r="U88" s="90">
        <v>1</v>
      </c>
      <c r="V88" s="83">
        <f t="shared" si="41"/>
        <v>62485.766279999996</v>
      </c>
      <c r="W88" s="83">
        <f t="shared" si="42"/>
        <v>62704.365569999994</v>
      </c>
      <c r="X88" s="83">
        <f t="shared" si="26"/>
        <v>57811.10454</v>
      </c>
      <c r="Y88" s="83">
        <f t="shared" si="27"/>
        <v>31006.518453854998</v>
      </c>
      <c r="Z88" s="83">
        <f t="shared" si="29"/>
        <v>214007.75484385499</v>
      </c>
      <c r="AA88" s="81"/>
      <c r="AB88" s="88"/>
      <c r="AC88" s="89">
        <v>53.381999999999998</v>
      </c>
      <c r="AD88" s="86"/>
      <c r="AE88" s="85">
        <f t="shared" si="40"/>
        <v>62485.766279999996</v>
      </c>
      <c r="AF88" s="84">
        <f t="shared" si="30"/>
        <v>0</v>
      </c>
      <c r="AG88" s="81"/>
      <c r="AH88" s="88"/>
      <c r="AI88" s="87">
        <v>53.381999999999998</v>
      </c>
      <c r="AJ88" s="96" t="s">
        <v>161</v>
      </c>
      <c r="AK88" s="85">
        <f t="shared" si="43"/>
        <v>62704.365569999994</v>
      </c>
      <c r="AL88" s="84">
        <f t="shared" si="31"/>
        <v>0</v>
      </c>
      <c r="AM88" s="81"/>
      <c r="AN88" s="88"/>
      <c r="AO88" s="87">
        <v>53.381999999999998</v>
      </c>
      <c r="AP88" s="96" t="s">
        <v>57</v>
      </c>
      <c r="AQ88" s="85">
        <f t="shared" ref="AQ88:AQ119" si="44">J88*AO88*T88</f>
        <v>57811.10454</v>
      </c>
      <c r="AR88" s="84">
        <f t="shared" si="32"/>
        <v>0</v>
      </c>
      <c r="AS88" s="81"/>
      <c r="AT88" s="88"/>
      <c r="AU88" s="87">
        <v>53.381999999999998</v>
      </c>
      <c r="AV88" s="96" t="str">
        <f t="shared" si="33"/>
        <v>n/a</v>
      </c>
      <c r="AW88" s="85">
        <f t="shared" si="28"/>
        <v>31006.518453854998</v>
      </c>
      <c r="AX88" s="84">
        <f t="shared" si="34"/>
        <v>0</v>
      </c>
      <c r="AY88" s="83">
        <f t="shared" si="35"/>
        <v>62485.766279999996</v>
      </c>
      <c r="AZ88" s="83">
        <f t="shared" si="36"/>
        <v>62704.365569999994</v>
      </c>
      <c r="BA88" s="83">
        <f t="shared" si="37"/>
        <v>57811.10454</v>
      </c>
      <c r="BB88" s="83">
        <f t="shared" si="38"/>
        <v>31006.518453854998</v>
      </c>
      <c r="BC88" s="82">
        <f t="shared" si="39"/>
        <v>214007.75484385499</v>
      </c>
      <c r="BD88" s="81" t="s">
        <v>56</v>
      </c>
      <c r="BE88" s="80" t="s">
        <v>55</v>
      </c>
      <c r="BF88" s="95"/>
    </row>
    <row r="89" spans="1:58" s="57" customFormat="1" ht="18" customHeight="1" x14ac:dyDescent="0.35">
      <c r="A89" s="94">
        <v>669</v>
      </c>
      <c r="B89" s="94" t="s">
        <v>12</v>
      </c>
      <c r="C89" s="97" t="s">
        <v>12</v>
      </c>
      <c r="D89" s="97" t="s">
        <v>160</v>
      </c>
      <c r="E89" s="92">
        <v>1</v>
      </c>
      <c r="F89" s="92" t="s">
        <v>350</v>
      </c>
      <c r="G89" s="92">
        <v>0</v>
      </c>
      <c r="H89" s="93">
        <v>179</v>
      </c>
      <c r="I89" s="93">
        <v>180</v>
      </c>
      <c r="J89" s="93">
        <v>166</v>
      </c>
      <c r="K89" s="93">
        <v>178</v>
      </c>
      <c r="L89" s="92" t="s">
        <v>351</v>
      </c>
      <c r="M89" s="88"/>
      <c r="N89" s="91">
        <v>183.45506482091847</v>
      </c>
      <c r="O89" s="91">
        <v>183.45506482091847</v>
      </c>
      <c r="P89" s="91">
        <v>183.45506482091847</v>
      </c>
      <c r="Q89" s="91">
        <v>183.45506482091847</v>
      </c>
      <c r="R89" s="90">
        <v>1</v>
      </c>
      <c r="S89" s="90">
        <v>1</v>
      </c>
      <c r="T89" s="90">
        <v>1</v>
      </c>
      <c r="U89" s="90">
        <v>1</v>
      </c>
      <c r="V89" s="83">
        <f t="shared" si="41"/>
        <v>32838.456602944403</v>
      </c>
      <c r="W89" s="83">
        <f t="shared" si="42"/>
        <v>33021.911667765322</v>
      </c>
      <c r="X89" s="83">
        <f t="shared" si="26"/>
        <v>30453.540760272466</v>
      </c>
      <c r="Y89" s="83">
        <f t="shared" si="27"/>
        <v>32655.001538123488</v>
      </c>
      <c r="Z89" s="83">
        <f t="shared" si="29"/>
        <v>128968.91056910569</v>
      </c>
      <c r="AA89" s="81"/>
      <c r="AB89" s="88"/>
      <c r="AC89" s="89">
        <v>183.45506482091847</v>
      </c>
      <c r="AD89" s="86"/>
      <c r="AE89" s="85">
        <f t="shared" si="40"/>
        <v>32838.456602944403</v>
      </c>
      <c r="AF89" s="84">
        <f t="shared" si="30"/>
        <v>0</v>
      </c>
      <c r="AG89" s="81"/>
      <c r="AH89" s="88"/>
      <c r="AI89" s="87">
        <v>183.45506482091847</v>
      </c>
      <c r="AJ89" s="96" t="s">
        <v>58</v>
      </c>
      <c r="AK89" s="85">
        <f t="shared" si="43"/>
        <v>33021.911667765322</v>
      </c>
      <c r="AL89" s="84">
        <f t="shared" si="31"/>
        <v>0</v>
      </c>
      <c r="AM89" s="81"/>
      <c r="AN89" s="88"/>
      <c r="AO89" s="87">
        <v>183.45506482091847</v>
      </c>
      <c r="AP89" s="96" t="s">
        <v>57</v>
      </c>
      <c r="AQ89" s="85">
        <f t="shared" si="44"/>
        <v>30453.540760272466</v>
      </c>
      <c r="AR89" s="84">
        <f t="shared" si="32"/>
        <v>0</v>
      </c>
      <c r="AS89" s="81"/>
      <c r="AT89" s="88"/>
      <c r="AU89" s="87">
        <v>183.45506482091847</v>
      </c>
      <c r="AV89" s="96" t="str">
        <f t="shared" si="33"/>
        <v>n/a</v>
      </c>
      <c r="AW89" s="85">
        <f t="shared" si="28"/>
        <v>32655.001538123488</v>
      </c>
      <c r="AX89" s="84">
        <f t="shared" si="34"/>
        <v>0</v>
      </c>
      <c r="AY89" s="83">
        <f t="shared" si="35"/>
        <v>32838.456602944403</v>
      </c>
      <c r="AZ89" s="83">
        <f t="shared" si="36"/>
        <v>33021.911667765322</v>
      </c>
      <c r="BA89" s="83">
        <f t="shared" si="37"/>
        <v>30453.540760272466</v>
      </c>
      <c r="BB89" s="83">
        <f t="shared" si="38"/>
        <v>32655.001538123488</v>
      </c>
      <c r="BC89" s="82">
        <f t="shared" si="39"/>
        <v>128968.91056910569</v>
      </c>
      <c r="BD89" s="81" t="s">
        <v>56</v>
      </c>
      <c r="BE89" s="80" t="s">
        <v>55</v>
      </c>
      <c r="BF89" s="95"/>
    </row>
    <row r="90" spans="1:58" s="57" customFormat="1" ht="18" customHeight="1" x14ac:dyDescent="0.35">
      <c r="A90" s="94">
        <v>671</v>
      </c>
      <c r="B90" s="94" t="s">
        <v>12</v>
      </c>
      <c r="C90" s="97" t="s">
        <v>12</v>
      </c>
      <c r="D90" s="97" t="s">
        <v>159</v>
      </c>
      <c r="E90" s="92">
        <v>1</v>
      </c>
      <c r="F90" s="92" t="s">
        <v>350</v>
      </c>
      <c r="G90" s="92">
        <v>0</v>
      </c>
      <c r="H90" s="93">
        <v>179</v>
      </c>
      <c r="I90" s="93">
        <v>180</v>
      </c>
      <c r="J90" s="93">
        <v>166</v>
      </c>
      <c r="K90" s="93">
        <v>178</v>
      </c>
      <c r="L90" s="92" t="s">
        <v>351</v>
      </c>
      <c r="M90" s="88"/>
      <c r="N90" s="91">
        <v>183.45506482091847</v>
      </c>
      <c r="O90" s="91">
        <v>183.45506482091847</v>
      </c>
      <c r="P90" s="91">
        <v>183.45506482091847</v>
      </c>
      <c r="Q90" s="91">
        <v>183.45506482091847</v>
      </c>
      <c r="R90" s="90">
        <v>1</v>
      </c>
      <c r="S90" s="90">
        <v>1</v>
      </c>
      <c r="T90" s="90">
        <v>1</v>
      </c>
      <c r="U90" s="90">
        <v>1</v>
      </c>
      <c r="V90" s="83">
        <f t="shared" si="41"/>
        <v>32838.456602944403</v>
      </c>
      <c r="W90" s="83">
        <f t="shared" si="42"/>
        <v>33021.911667765322</v>
      </c>
      <c r="X90" s="83">
        <f t="shared" ref="X90:X121" si="45">J90*P90*T90</f>
        <v>30453.540760272466</v>
      </c>
      <c r="Y90" s="83">
        <f t="shared" si="27"/>
        <v>32655.001538123488</v>
      </c>
      <c r="Z90" s="83">
        <f t="shared" si="29"/>
        <v>128968.91056910569</v>
      </c>
      <c r="AA90" s="81"/>
      <c r="AB90" s="88"/>
      <c r="AC90" s="89">
        <v>183.45506482091847</v>
      </c>
      <c r="AD90" s="86"/>
      <c r="AE90" s="85">
        <f t="shared" si="40"/>
        <v>32838.456602944403</v>
      </c>
      <c r="AF90" s="84">
        <f t="shared" si="30"/>
        <v>0</v>
      </c>
      <c r="AG90" s="81"/>
      <c r="AH90" s="88"/>
      <c r="AI90" s="87">
        <v>183.45506482091847</v>
      </c>
      <c r="AJ90" s="96" t="s">
        <v>58</v>
      </c>
      <c r="AK90" s="85">
        <f t="shared" si="43"/>
        <v>33021.911667765322</v>
      </c>
      <c r="AL90" s="84">
        <f t="shared" si="31"/>
        <v>0</v>
      </c>
      <c r="AM90" s="81"/>
      <c r="AN90" s="88"/>
      <c r="AO90" s="87">
        <v>183.45506482091847</v>
      </c>
      <c r="AP90" s="96" t="s">
        <v>57</v>
      </c>
      <c r="AQ90" s="85">
        <f t="shared" si="44"/>
        <v>30453.540760272466</v>
      </c>
      <c r="AR90" s="84">
        <f t="shared" si="32"/>
        <v>0</v>
      </c>
      <c r="AS90" s="81"/>
      <c r="AT90" s="88"/>
      <c r="AU90" s="87">
        <v>183.45506482091847</v>
      </c>
      <c r="AV90" s="96" t="str">
        <f t="shared" si="33"/>
        <v>n/a</v>
      </c>
      <c r="AW90" s="85">
        <f t="shared" si="28"/>
        <v>32655.001538123488</v>
      </c>
      <c r="AX90" s="84">
        <f t="shared" si="34"/>
        <v>0</v>
      </c>
      <c r="AY90" s="83">
        <f t="shared" si="35"/>
        <v>32838.456602944403</v>
      </c>
      <c r="AZ90" s="83">
        <f t="shared" si="36"/>
        <v>33021.911667765322</v>
      </c>
      <c r="BA90" s="83">
        <f t="shared" si="37"/>
        <v>30453.540760272466</v>
      </c>
      <c r="BB90" s="83">
        <f t="shared" si="38"/>
        <v>32655.001538123488</v>
      </c>
      <c r="BC90" s="82">
        <f t="shared" si="39"/>
        <v>128968.91056910569</v>
      </c>
      <c r="BD90" s="81" t="s">
        <v>56</v>
      </c>
      <c r="BE90" s="80" t="s">
        <v>55</v>
      </c>
      <c r="BF90" s="95"/>
    </row>
    <row r="91" spans="1:58" s="57" customFormat="1" ht="18" customHeight="1" x14ac:dyDescent="0.35">
      <c r="A91" s="94">
        <v>634</v>
      </c>
      <c r="B91" s="94" t="s">
        <v>12</v>
      </c>
      <c r="C91" s="97" t="s">
        <v>12</v>
      </c>
      <c r="D91" s="97" t="s">
        <v>158</v>
      </c>
      <c r="E91" s="92">
        <v>1</v>
      </c>
      <c r="F91" s="92" t="s">
        <v>352</v>
      </c>
      <c r="G91" s="92">
        <v>0</v>
      </c>
      <c r="H91" s="93">
        <v>585.27</v>
      </c>
      <c r="I91" s="93">
        <v>587.3175</v>
      </c>
      <c r="J91" s="93">
        <v>541.48500000000001</v>
      </c>
      <c r="K91" s="93">
        <v>580.84220249999998</v>
      </c>
      <c r="L91" s="92" t="s">
        <v>353</v>
      </c>
      <c r="M91" s="88"/>
      <c r="N91" s="91">
        <v>140.92105263157899</v>
      </c>
      <c r="O91" s="91">
        <v>140.92105263157899</v>
      </c>
      <c r="P91" s="91">
        <v>140.92105263157899</v>
      </c>
      <c r="Q91" s="91">
        <v>140.92105263157899</v>
      </c>
      <c r="R91" s="90">
        <v>1</v>
      </c>
      <c r="S91" s="90">
        <v>1</v>
      </c>
      <c r="T91" s="90">
        <v>1</v>
      </c>
      <c r="U91" s="90">
        <v>1</v>
      </c>
      <c r="V91" s="83">
        <f t="shared" si="41"/>
        <v>82476.864473684225</v>
      </c>
      <c r="W91" s="83">
        <f t="shared" si="42"/>
        <v>82765.400328947391</v>
      </c>
      <c r="X91" s="83">
        <f t="shared" si="45"/>
        <v>76306.636184210554</v>
      </c>
      <c r="Y91" s="83">
        <f t="shared" si="27"/>
        <v>81852.894589144751</v>
      </c>
      <c r="Z91" s="83">
        <f t="shared" si="29"/>
        <v>323401.79557598691</v>
      </c>
      <c r="AA91" s="81"/>
      <c r="AB91" s="88"/>
      <c r="AC91" s="89">
        <v>133.97435897435881</v>
      </c>
      <c r="AD91" s="86"/>
      <c r="AE91" s="85">
        <f t="shared" si="40"/>
        <v>78411.173076922976</v>
      </c>
      <c r="AF91" s="84">
        <f t="shared" si="30"/>
        <v>-4065.6913967612491</v>
      </c>
      <c r="AG91" s="81"/>
      <c r="AH91" s="88"/>
      <c r="AI91" s="87">
        <v>133.97435897435881</v>
      </c>
      <c r="AJ91" s="96" t="s">
        <v>141</v>
      </c>
      <c r="AK91" s="85">
        <f t="shared" si="43"/>
        <v>78685.485576922976</v>
      </c>
      <c r="AL91" s="84">
        <f t="shared" si="31"/>
        <v>-4079.9147520244151</v>
      </c>
      <c r="AM91" s="81"/>
      <c r="AN91" s="88"/>
      <c r="AO91" s="87">
        <v>133.97435897435881</v>
      </c>
      <c r="AP91" s="96" t="s">
        <v>57</v>
      </c>
      <c r="AQ91" s="85">
        <f t="shared" si="44"/>
        <v>72545.105769230679</v>
      </c>
      <c r="AR91" s="84">
        <f t="shared" si="32"/>
        <v>-3761.5304149798758</v>
      </c>
      <c r="AS91" s="81"/>
      <c r="AT91" s="88"/>
      <c r="AU91" s="87">
        <v>133.97435897435881</v>
      </c>
      <c r="AV91" s="96" t="str">
        <f t="shared" si="33"/>
        <v>n/a</v>
      </c>
      <c r="AW91" s="85">
        <f t="shared" si="28"/>
        <v>77817.961745192209</v>
      </c>
      <c r="AX91" s="84">
        <f t="shared" si="34"/>
        <v>-4034.9328439525416</v>
      </c>
      <c r="AY91" s="83">
        <f t="shared" si="35"/>
        <v>78411.173076922976</v>
      </c>
      <c r="AZ91" s="83">
        <f t="shared" si="36"/>
        <v>78685.485576922976</v>
      </c>
      <c r="BA91" s="83">
        <f t="shared" si="37"/>
        <v>72545.105769230679</v>
      </c>
      <c r="BB91" s="83">
        <f t="shared" si="38"/>
        <v>77817.961745192209</v>
      </c>
      <c r="BC91" s="82">
        <f t="shared" si="39"/>
        <v>307459.72616826883</v>
      </c>
      <c r="BD91" s="81" t="s">
        <v>56</v>
      </c>
      <c r="BE91" s="80" t="s">
        <v>55</v>
      </c>
      <c r="BF91" s="95"/>
    </row>
    <row r="92" spans="1:58" s="57" customFormat="1" ht="18" customHeight="1" x14ac:dyDescent="0.35">
      <c r="A92" s="94">
        <v>702</v>
      </c>
      <c r="B92" s="94" t="s">
        <v>12</v>
      </c>
      <c r="C92" s="97" t="s">
        <v>12</v>
      </c>
      <c r="D92" s="97" t="s">
        <v>157</v>
      </c>
      <c r="E92" s="92">
        <v>1</v>
      </c>
      <c r="F92" s="92" t="s">
        <v>331</v>
      </c>
      <c r="G92" s="92">
        <v>0</v>
      </c>
      <c r="H92" s="93">
        <v>45</v>
      </c>
      <c r="I92" s="93">
        <v>45</v>
      </c>
      <c r="J92" s="93">
        <v>42</v>
      </c>
      <c r="K92" s="93">
        <v>45</v>
      </c>
      <c r="L92" s="92" t="s">
        <v>332</v>
      </c>
      <c r="M92" s="88"/>
      <c r="N92" s="91">
        <v>63.713999999999999</v>
      </c>
      <c r="O92" s="91">
        <v>63.713999999999999</v>
      </c>
      <c r="P92" s="91">
        <v>63.713999999999999</v>
      </c>
      <c r="Q92" s="91">
        <v>63.713999999999999</v>
      </c>
      <c r="R92" s="90">
        <v>1</v>
      </c>
      <c r="S92" s="90">
        <v>1</v>
      </c>
      <c r="T92" s="90">
        <v>1</v>
      </c>
      <c r="U92" s="90">
        <v>1</v>
      </c>
      <c r="V92" s="83">
        <f t="shared" si="41"/>
        <v>2867.13</v>
      </c>
      <c r="W92" s="83">
        <f t="shared" si="42"/>
        <v>2867.13</v>
      </c>
      <c r="X92" s="83">
        <f t="shared" si="45"/>
        <v>2675.9879999999998</v>
      </c>
      <c r="Y92" s="83">
        <f t="shared" ref="Y92:Y123" si="46">K92*Q92*U92</f>
        <v>2867.13</v>
      </c>
      <c r="Z92" s="83">
        <f t="shared" si="29"/>
        <v>11277.378000000001</v>
      </c>
      <c r="AA92" s="81"/>
      <c r="AB92" s="88"/>
      <c r="AC92" s="89">
        <v>63.713999999999999</v>
      </c>
      <c r="AD92" s="86"/>
      <c r="AE92" s="85">
        <f t="shared" si="40"/>
        <v>2867.13</v>
      </c>
      <c r="AF92" s="84">
        <f t="shared" si="30"/>
        <v>0</v>
      </c>
      <c r="AG92" s="81"/>
      <c r="AH92" s="88"/>
      <c r="AI92" s="87">
        <v>63.713999999999999</v>
      </c>
      <c r="AJ92" s="96" t="s">
        <v>155</v>
      </c>
      <c r="AK92" s="85">
        <f t="shared" si="43"/>
        <v>2867.13</v>
      </c>
      <c r="AL92" s="84">
        <f t="shared" si="31"/>
        <v>0</v>
      </c>
      <c r="AM92" s="81"/>
      <c r="AN92" s="88"/>
      <c r="AO92" s="87">
        <v>63.713999999999999</v>
      </c>
      <c r="AP92" s="96" t="s">
        <v>57</v>
      </c>
      <c r="AQ92" s="85">
        <f t="shared" si="44"/>
        <v>2675.9879999999998</v>
      </c>
      <c r="AR92" s="84">
        <f t="shared" si="32"/>
        <v>0</v>
      </c>
      <c r="AS92" s="81"/>
      <c r="AT92" s="88"/>
      <c r="AU92" s="87">
        <v>63.713999999999999</v>
      </c>
      <c r="AV92" s="96" t="str">
        <f t="shared" si="33"/>
        <v>n/a</v>
      </c>
      <c r="AW92" s="85">
        <f t="shared" ref="AW92:AW123" si="47">K92*AU92*U92</f>
        <v>2867.13</v>
      </c>
      <c r="AX92" s="84">
        <f t="shared" si="34"/>
        <v>0</v>
      </c>
      <c r="AY92" s="83">
        <f t="shared" si="35"/>
        <v>2867.13</v>
      </c>
      <c r="AZ92" s="83">
        <f t="shared" si="36"/>
        <v>2867.13</v>
      </c>
      <c r="BA92" s="83">
        <f t="shared" si="37"/>
        <v>2675.9879999999998</v>
      </c>
      <c r="BB92" s="83">
        <f t="shared" si="38"/>
        <v>2867.13</v>
      </c>
      <c r="BC92" s="82">
        <f t="shared" si="39"/>
        <v>11277.378000000001</v>
      </c>
      <c r="BD92" s="81" t="s">
        <v>56</v>
      </c>
      <c r="BE92" s="80" t="s">
        <v>55</v>
      </c>
      <c r="BF92" s="95"/>
    </row>
    <row r="93" spans="1:58" s="57" customFormat="1" ht="18" customHeight="1" x14ac:dyDescent="0.35">
      <c r="A93" s="94">
        <v>703</v>
      </c>
      <c r="B93" s="94" t="s">
        <v>12</v>
      </c>
      <c r="C93" s="97" t="s">
        <v>12</v>
      </c>
      <c r="D93" s="97" t="s">
        <v>156</v>
      </c>
      <c r="E93" s="92">
        <v>1</v>
      </c>
      <c r="F93" s="92" t="s">
        <v>331</v>
      </c>
      <c r="G93" s="92">
        <v>0</v>
      </c>
      <c r="H93" s="93">
        <v>45</v>
      </c>
      <c r="I93" s="93">
        <v>45</v>
      </c>
      <c r="J93" s="93">
        <v>42</v>
      </c>
      <c r="K93" s="93">
        <v>45</v>
      </c>
      <c r="L93" s="92" t="s">
        <v>332</v>
      </c>
      <c r="M93" s="88"/>
      <c r="N93" s="91">
        <v>63.713999999999999</v>
      </c>
      <c r="O93" s="91">
        <v>63.713999999999999</v>
      </c>
      <c r="P93" s="91">
        <v>63.713999999999999</v>
      </c>
      <c r="Q93" s="91">
        <v>63.713999999999999</v>
      </c>
      <c r="R93" s="90">
        <v>1</v>
      </c>
      <c r="S93" s="90">
        <v>1</v>
      </c>
      <c r="T93" s="90">
        <v>1</v>
      </c>
      <c r="U93" s="90">
        <v>1</v>
      </c>
      <c r="V93" s="83">
        <f t="shared" si="41"/>
        <v>2867.13</v>
      </c>
      <c r="W93" s="83">
        <f t="shared" si="42"/>
        <v>2867.13</v>
      </c>
      <c r="X93" s="83">
        <f t="shared" si="45"/>
        <v>2675.9879999999998</v>
      </c>
      <c r="Y93" s="83">
        <f t="shared" si="46"/>
        <v>2867.13</v>
      </c>
      <c r="Z93" s="83">
        <f t="shared" si="29"/>
        <v>11277.378000000001</v>
      </c>
      <c r="AA93" s="81"/>
      <c r="AB93" s="88"/>
      <c r="AC93" s="89">
        <v>63.713999999999999</v>
      </c>
      <c r="AD93" s="86"/>
      <c r="AE93" s="85">
        <f t="shared" si="40"/>
        <v>2867.13</v>
      </c>
      <c r="AF93" s="84">
        <f t="shared" si="30"/>
        <v>0</v>
      </c>
      <c r="AG93" s="81"/>
      <c r="AH93" s="88"/>
      <c r="AI93" s="87">
        <v>63.713999999999999</v>
      </c>
      <c r="AJ93" s="96" t="s">
        <v>155</v>
      </c>
      <c r="AK93" s="85">
        <f t="shared" si="43"/>
        <v>2867.13</v>
      </c>
      <c r="AL93" s="84">
        <f t="shared" si="31"/>
        <v>0</v>
      </c>
      <c r="AM93" s="81"/>
      <c r="AN93" s="88"/>
      <c r="AO93" s="87">
        <v>63.713999999999999</v>
      </c>
      <c r="AP93" s="96" t="s">
        <v>57</v>
      </c>
      <c r="AQ93" s="85">
        <f t="shared" si="44"/>
        <v>2675.9879999999998</v>
      </c>
      <c r="AR93" s="84">
        <f t="shared" si="32"/>
        <v>0</v>
      </c>
      <c r="AS93" s="81"/>
      <c r="AT93" s="88"/>
      <c r="AU93" s="87">
        <v>63.713999999999999</v>
      </c>
      <c r="AV93" s="96" t="str">
        <f t="shared" si="33"/>
        <v>n/a</v>
      </c>
      <c r="AW93" s="85">
        <f t="shared" si="47"/>
        <v>2867.13</v>
      </c>
      <c r="AX93" s="84">
        <f t="shared" si="34"/>
        <v>0</v>
      </c>
      <c r="AY93" s="83">
        <f t="shared" si="35"/>
        <v>2867.13</v>
      </c>
      <c r="AZ93" s="83">
        <f t="shared" si="36"/>
        <v>2867.13</v>
      </c>
      <c r="BA93" s="83">
        <f t="shared" si="37"/>
        <v>2675.9879999999998</v>
      </c>
      <c r="BB93" s="83">
        <f t="shared" si="38"/>
        <v>2867.13</v>
      </c>
      <c r="BC93" s="82">
        <f t="shared" si="39"/>
        <v>11277.378000000001</v>
      </c>
      <c r="BD93" s="81" t="s">
        <v>56</v>
      </c>
      <c r="BE93" s="80" t="s">
        <v>55</v>
      </c>
      <c r="BF93" s="95"/>
    </row>
    <row r="94" spans="1:58" s="57" customFormat="1" ht="18" customHeight="1" x14ac:dyDescent="0.35">
      <c r="A94" s="94">
        <v>668</v>
      </c>
      <c r="B94" s="94" t="s">
        <v>12</v>
      </c>
      <c r="C94" s="97" t="s">
        <v>12</v>
      </c>
      <c r="D94" s="97" t="s">
        <v>154</v>
      </c>
      <c r="E94" s="92">
        <v>1</v>
      </c>
      <c r="F94" s="92" t="s">
        <v>350</v>
      </c>
      <c r="G94" s="92">
        <v>0</v>
      </c>
      <c r="H94" s="93">
        <v>81</v>
      </c>
      <c r="I94" s="93">
        <v>81</v>
      </c>
      <c r="J94" s="93">
        <v>75</v>
      </c>
      <c r="K94" s="93">
        <v>80</v>
      </c>
      <c r="L94" s="92" t="s">
        <v>351</v>
      </c>
      <c r="M94" s="88"/>
      <c r="N94" s="91">
        <v>183.45506482091847</v>
      </c>
      <c r="O94" s="91">
        <v>183.45506482091847</v>
      </c>
      <c r="P94" s="91">
        <v>183.45506482091847</v>
      </c>
      <c r="Q94" s="91">
        <v>183.45506482091847</v>
      </c>
      <c r="R94" s="90">
        <v>1</v>
      </c>
      <c r="S94" s="90">
        <v>1</v>
      </c>
      <c r="T94" s="90">
        <v>1</v>
      </c>
      <c r="U94" s="90">
        <v>1</v>
      </c>
      <c r="V94" s="83">
        <f t="shared" si="41"/>
        <v>14859.860250494396</v>
      </c>
      <c r="W94" s="83">
        <f t="shared" si="42"/>
        <v>14859.860250494396</v>
      </c>
      <c r="X94" s="83">
        <f t="shared" si="45"/>
        <v>13759.129861568885</v>
      </c>
      <c r="Y94" s="83">
        <f t="shared" si="46"/>
        <v>14676.405185673477</v>
      </c>
      <c r="Z94" s="83">
        <f t="shared" si="29"/>
        <v>58155.255548231158</v>
      </c>
      <c r="AA94" s="81"/>
      <c r="AB94" s="88"/>
      <c r="AC94" s="89">
        <v>183.45506482091847</v>
      </c>
      <c r="AD94" s="86"/>
      <c r="AE94" s="85">
        <f t="shared" si="40"/>
        <v>14859.860250494396</v>
      </c>
      <c r="AF94" s="84">
        <f t="shared" si="30"/>
        <v>0</v>
      </c>
      <c r="AG94" s="81"/>
      <c r="AH94" s="88"/>
      <c r="AI94" s="87">
        <v>183.45506482091847</v>
      </c>
      <c r="AJ94" s="96" t="s">
        <v>58</v>
      </c>
      <c r="AK94" s="85">
        <f t="shared" si="43"/>
        <v>14859.860250494396</v>
      </c>
      <c r="AL94" s="84">
        <f t="shared" si="31"/>
        <v>0</v>
      </c>
      <c r="AM94" s="81"/>
      <c r="AN94" s="88"/>
      <c r="AO94" s="87">
        <v>183.45506482091847</v>
      </c>
      <c r="AP94" s="96" t="s">
        <v>57</v>
      </c>
      <c r="AQ94" s="85">
        <f t="shared" si="44"/>
        <v>13759.129861568885</v>
      </c>
      <c r="AR94" s="84">
        <f t="shared" si="32"/>
        <v>0</v>
      </c>
      <c r="AS94" s="81"/>
      <c r="AT94" s="88"/>
      <c r="AU94" s="87">
        <v>183.45506482091847</v>
      </c>
      <c r="AV94" s="96" t="str">
        <f t="shared" si="33"/>
        <v>n/a</v>
      </c>
      <c r="AW94" s="85">
        <f t="shared" si="47"/>
        <v>14676.405185673477</v>
      </c>
      <c r="AX94" s="84">
        <f t="shared" si="34"/>
        <v>0</v>
      </c>
      <c r="AY94" s="83">
        <f t="shared" si="35"/>
        <v>14859.860250494396</v>
      </c>
      <c r="AZ94" s="83">
        <f t="shared" si="36"/>
        <v>14859.860250494396</v>
      </c>
      <c r="BA94" s="83">
        <f t="shared" si="37"/>
        <v>13759.129861568885</v>
      </c>
      <c r="BB94" s="83">
        <f t="shared" si="38"/>
        <v>14676.405185673477</v>
      </c>
      <c r="BC94" s="82">
        <f t="shared" si="39"/>
        <v>58155.255548231158</v>
      </c>
      <c r="BD94" s="81" t="s">
        <v>56</v>
      </c>
      <c r="BE94" s="80" t="s">
        <v>55</v>
      </c>
      <c r="BF94" s="95"/>
    </row>
    <row r="95" spans="1:58" s="57" customFormat="1" ht="18" customHeight="1" x14ac:dyDescent="0.35">
      <c r="A95" s="94">
        <v>670</v>
      </c>
      <c r="B95" s="94" t="s">
        <v>12</v>
      </c>
      <c r="C95" s="97" t="s">
        <v>12</v>
      </c>
      <c r="D95" s="97" t="s">
        <v>153</v>
      </c>
      <c r="E95" s="92">
        <v>1</v>
      </c>
      <c r="F95" s="92" t="s">
        <v>350</v>
      </c>
      <c r="G95" s="92">
        <v>0</v>
      </c>
      <c r="H95" s="93">
        <v>81</v>
      </c>
      <c r="I95" s="93">
        <v>81</v>
      </c>
      <c r="J95" s="93">
        <v>75</v>
      </c>
      <c r="K95" s="93">
        <v>80</v>
      </c>
      <c r="L95" s="92" t="s">
        <v>351</v>
      </c>
      <c r="M95" s="88"/>
      <c r="N95" s="91">
        <v>183.45506482091847</v>
      </c>
      <c r="O95" s="91">
        <v>183.45506482091847</v>
      </c>
      <c r="P95" s="91">
        <v>183.45506482091847</v>
      </c>
      <c r="Q95" s="91">
        <v>183.45506482091847</v>
      </c>
      <c r="R95" s="90">
        <v>1</v>
      </c>
      <c r="S95" s="90">
        <v>1</v>
      </c>
      <c r="T95" s="90">
        <v>1</v>
      </c>
      <c r="U95" s="90">
        <v>1</v>
      </c>
      <c r="V95" s="83">
        <f t="shared" si="41"/>
        <v>14859.860250494396</v>
      </c>
      <c r="W95" s="83">
        <f t="shared" si="42"/>
        <v>14859.860250494396</v>
      </c>
      <c r="X95" s="83">
        <f t="shared" si="45"/>
        <v>13759.129861568885</v>
      </c>
      <c r="Y95" s="83">
        <f t="shared" si="46"/>
        <v>14676.405185673477</v>
      </c>
      <c r="Z95" s="83">
        <f t="shared" si="29"/>
        <v>58155.255548231158</v>
      </c>
      <c r="AA95" s="81"/>
      <c r="AB95" s="88"/>
      <c r="AC95" s="89">
        <v>183.45506482091847</v>
      </c>
      <c r="AD95" s="86"/>
      <c r="AE95" s="85">
        <f t="shared" si="40"/>
        <v>14859.860250494396</v>
      </c>
      <c r="AF95" s="84">
        <f t="shared" si="30"/>
        <v>0</v>
      </c>
      <c r="AG95" s="81"/>
      <c r="AH95" s="88"/>
      <c r="AI95" s="87">
        <v>183.45506482091847</v>
      </c>
      <c r="AJ95" s="96" t="s">
        <v>58</v>
      </c>
      <c r="AK95" s="85">
        <f t="shared" si="43"/>
        <v>14859.860250494396</v>
      </c>
      <c r="AL95" s="84">
        <f t="shared" si="31"/>
        <v>0</v>
      </c>
      <c r="AM95" s="81"/>
      <c r="AN95" s="88"/>
      <c r="AO95" s="87">
        <v>183.45506482091847</v>
      </c>
      <c r="AP95" s="96" t="s">
        <v>57</v>
      </c>
      <c r="AQ95" s="85">
        <f t="shared" si="44"/>
        <v>13759.129861568885</v>
      </c>
      <c r="AR95" s="84">
        <f t="shared" si="32"/>
        <v>0</v>
      </c>
      <c r="AS95" s="81"/>
      <c r="AT95" s="88"/>
      <c r="AU95" s="87">
        <v>183.45506482091847</v>
      </c>
      <c r="AV95" s="96" t="str">
        <f t="shared" si="33"/>
        <v>n/a</v>
      </c>
      <c r="AW95" s="85">
        <f t="shared" si="47"/>
        <v>14676.405185673477</v>
      </c>
      <c r="AX95" s="84">
        <f t="shared" si="34"/>
        <v>0</v>
      </c>
      <c r="AY95" s="83">
        <f t="shared" si="35"/>
        <v>14859.860250494396</v>
      </c>
      <c r="AZ95" s="83">
        <f t="shared" si="36"/>
        <v>14859.860250494396</v>
      </c>
      <c r="BA95" s="83">
        <f t="shared" si="37"/>
        <v>13759.129861568885</v>
      </c>
      <c r="BB95" s="83">
        <f t="shared" si="38"/>
        <v>14676.405185673477</v>
      </c>
      <c r="BC95" s="82">
        <f t="shared" si="39"/>
        <v>58155.255548231158</v>
      </c>
      <c r="BD95" s="81" t="s">
        <v>56</v>
      </c>
      <c r="BE95" s="80" t="s">
        <v>55</v>
      </c>
      <c r="BF95" s="95"/>
    </row>
    <row r="96" spans="1:58" s="57" customFormat="1" ht="18" customHeight="1" x14ac:dyDescent="0.35">
      <c r="A96" s="94">
        <v>638</v>
      </c>
      <c r="B96" s="94" t="s">
        <v>12</v>
      </c>
      <c r="C96" s="97" t="s">
        <v>12</v>
      </c>
      <c r="D96" s="97" t="s">
        <v>152</v>
      </c>
      <c r="E96" s="92">
        <v>1</v>
      </c>
      <c r="F96" s="92" t="s">
        <v>341</v>
      </c>
      <c r="G96" s="92">
        <v>0</v>
      </c>
      <c r="H96" s="93">
        <v>718</v>
      </c>
      <c r="I96" s="93">
        <v>720</v>
      </c>
      <c r="J96" s="93">
        <v>664</v>
      </c>
      <c r="K96" s="93">
        <v>712</v>
      </c>
      <c r="L96" s="92" t="s">
        <v>342</v>
      </c>
      <c r="M96" s="88"/>
      <c r="N96" s="91">
        <v>115.48339534883723</v>
      </c>
      <c r="O96" s="91">
        <v>115.48339534883723</v>
      </c>
      <c r="P96" s="91">
        <v>115.48339534883723</v>
      </c>
      <c r="Q96" s="91">
        <v>115.48339534883723</v>
      </c>
      <c r="R96" s="90">
        <v>1</v>
      </c>
      <c r="S96" s="90">
        <v>1</v>
      </c>
      <c r="T96" s="90">
        <v>1</v>
      </c>
      <c r="U96" s="90">
        <v>1</v>
      </c>
      <c r="V96" s="83">
        <f t="shared" si="41"/>
        <v>82917.077860465128</v>
      </c>
      <c r="W96" s="83">
        <f t="shared" si="42"/>
        <v>83148.044651162811</v>
      </c>
      <c r="X96" s="83">
        <f t="shared" si="45"/>
        <v>76680.974511627923</v>
      </c>
      <c r="Y96" s="83">
        <f t="shared" si="46"/>
        <v>82224.177488372108</v>
      </c>
      <c r="Z96" s="83">
        <f t="shared" si="29"/>
        <v>324970.27451162797</v>
      </c>
      <c r="AA96" s="81"/>
      <c r="AB96" s="88"/>
      <c r="AC96" s="89">
        <v>118.71115624883724</v>
      </c>
      <c r="AD96" s="86"/>
      <c r="AE96" s="85">
        <f t="shared" si="40"/>
        <v>85234.610186665144</v>
      </c>
      <c r="AF96" s="84">
        <f t="shared" si="30"/>
        <v>2317.5323262000165</v>
      </c>
      <c r="AG96" s="81"/>
      <c r="AH96" s="88"/>
      <c r="AI96" s="87">
        <v>118.71115624883724</v>
      </c>
      <c r="AJ96" s="96" t="s">
        <v>151</v>
      </c>
      <c r="AK96" s="85">
        <f t="shared" si="43"/>
        <v>85472.032499162815</v>
      </c>
      <c r="AL96" s="84">
        <f t="shared" si="31"/>
        <v>2323.9878480000043</v>
      </c>
      <c r="AM96" s="81"/>
      <c r="AN96" s="88"/>
      <c r="AO96" s="87">
        <v>118.71115624883724</v>
      </c>
      <c r="AP96" s="96" t="s">
        <v>145</v>
      </c>
      <c r="AQ96" s="85">
        <f t="shared" si="44"/>
        <v>78824.207749227935</v>
      </c>
      <c r="AR96" s="84">
        <f t="shared" si="32"/>
        <v>2143.2332376000122</v>
      </c>
      <c r="AS96" s="81"/>
      <c r="AT96" s="88"/>
      <c r="AU96" s="87">
        <v>118.71115624883724</v>
      </c>
      <c r="AV96" s="96" t="str">
        <f t="shared" si="33"/>
        <v>Updated algorithms to include new variables</v>
      </c>
      <c r="AW96" s="85">
        <f t="shared" si="47"/>
        <v>84522.343249172118</v>
      </c>
      <c r="AX96" s="84">
        <f t="shared" si="34"/>
        <v>2298.1657608000096</v>
      </c>
      <c r="AY96" s="83">
        <f t="shared" si="35"/>
        <v>85234.610186665144</v>
      </c>
      <c r="AZ96" s="83">
        <f t="shared" si="36"/>
        <v>85472.032499162815</v>
      </c>
      <c r="BA96" s="83">
        <f t="shared" si="37"/>
        <v>78824.207749227935</v>
      </c>
      <c r="BB96" s="83">
        <f t="shared" si="38"/>
        <v>84522.343249172118</v>
      </c>
      <c r="BC96" s="82">
        <f t="shared" si="39"/>
        <v>334053.193684228</v>
      </c>
      <c r="BD96" s="81" t="s">
        <v>56</v>
      </c>
      <c r="BE96" s="80" t="s">
        <v>55</v>
      </c>
      <c r="BF96" s="95"/>
    </row>
    <row r="97" spans="1:58" s="57" customFormat="1" ht="18" customHeight="1" x14ac:dyDescent="0.35">
      <c r="A97" s="94">
        <v>647</v>
      </c>
      <c r="B97" s="94" t="s">
        <v>12</v>
      </c>
      <c r="C97" s="97" t="s">
        <v>12</v>
      </c>
      <c r="D97" s="97" t="s">
        <v>150</v>
      </c>
      <c r="E97" s="92">
        <v>1</v>
      </c>
      <c r="F97" s="92" t="s">
        <v>354</v>
      </c>
      <c r="G97" s="92">
        <v>0</v>
      </c>
      <c r="H97" s="93">
        <v>144</v>
      </c>
      <c r="I97" s="93">
        <v>144</v>
      </c>
      <c r="J97" s="93">
        <v>133</v>
      </c>
      <c r="K97" s="93">
        <v>142</v>
      </c>
      <c r="L97" s="92" t="s">
        <v>344</v>
      </c>
      <c r="M97" s="88"/>
      <c r="N97" s="91">
        <v>71.502857869916156</v>
      </c>
      <c r="O97" s="91">
        <v>71.502857869916156</v>
      </c>
      <c r="P97" s="91">
        <v>71.502857869916156</v>
      </c>
      <c r="Q97" s="91">
        <v>71.502857869916156</v>
      </c>
      <c r="R97" s="90">
        <v>1</v>
      </c>
      <c r="S97" s="90">
        <v>1</v>
      </c>
      <c r="T97" s="90">
        <v>1</v>
      </c>
      <c r="U97" s="90">
        <v>1</v>
      </c>
      <c r="V97" s="83">
        <f t="shared" si="41"/>
        <v>10296.411533267927</v>
      </c>
      <c r="W97" s="83">
        <f t="shared" si="42"/>
        <v>10296.411533267927</v>
      </c>
      <c r="X97" s="83">
        <f t="shared" si="45"/>
        <v>9509.8800966988492</v>
      </c>
      <c r="Y97" s="83">
        <f t="shared" si="46"/>
        <v>10153.405817528093</v>
      </c>
      <c r="Z97" s="83">
        <f t="shared" si="29"/>
        <v>40256.108980762794</v>
      </c>
      <c r="AA97" s="81"/>
      <c r="AB97" s="88"/>
      <c r="AC97" s="89">
        <v>94.383772388289358</v>
      </c>
      <c r="AD97" s="86"/>
      <c r="AE97" s="85">
        <f t="shared" si="40"/>
        <v>13591.263223913667</v>
      </c>
      <c r="AF97" s="84">
        <f t="shared" si="30"/>
        <v>3294.8516906457407</v>
      </c>
      <c r="AG97" s="81"/>
      <c r="AH97" s="88"/>
      <c r="AI97" s="87">
        <v>94.383772388289358</v>
      </c>
      <c r="AJ97" s="96" t="s">
        <v>146</v>
      </c>
      <c r="AK97" s="85">
        <f t="shared" si="43"/>
        <v>13591.263223913667</v>
      </c>
      <c r="AL97" s="84">
        <f t="shared" si="31"/>
        <v>3294.8516906457407</v>
      </c>
      <c r="AM97" s="81"/>
      <c r="AN97" s="88"/>
      <c r="AO97" s="87">
        <v>94.383772388289358</v>
      </c>
      <c r="AP97" s="96" t="s">
        <v>145</v>
      </c>
      <c r="AQ97" s="85">
        <f t="shared" si="44"/>
        <v>12553.041727642485</v>
      </c>
      <c r="AR97" s="84">
        <f t="shared" si="32"/>
        <v>3043.1616309436358</v>
      </c>
      <c r="AS97" s="81"/>
      <c r="AT97" s="88"/>
      <c r="AU97" s="87">
        <v>94.383772388289358</v>
      </c>
      <c r="AV97" s="96" t="str">
        <f t="shared" si="33"/>
        <v>Updated algorithms to include new variables</v>
      </c>
      <c r="AW97" s="85">
        <f t="shared" si="47"/>
        <v>13402.49567913709</v>
      </c>
      <c r="AX97" s="84">
        <f t="shared" si="34"/>
        <v>3249.0898616089962</v>
      </c>
      <c r="AY97" s="83">
        <f t="shared" si="35"/>
        <v>13591.263223913667</v>
      </c>
      <c r="AZ97" s="83">
        <f t="shared" si="36"/>
        <v>13591.263223913667</v>
      </c>
      <c r="BA97" s="83">
        <f t="shared" si="37"/>
        <v>12553.041727642485</v>
      </c>
      <c r="BB97" s="83">
        <f t="shared" si="38"/>
        <v>13402.49567913709</v>
      </c>
      <c r="BC97" s="82">
        <f t="shared" si="39"/>
        <v>53138.063854606909</v>
      </c>
      <c r="BD97" s="81" t="s">
        <v>56</v>
      </c>
      <c r="BE97" s="80" t="s">
        <v>55</v>
      </c>
      <c r="BF97" s="95"/>
    </row>
    <row r="98" spans="1:58" s="57" customFormat="1" ht="18" customHeight="1" x14ac:dyDescent="0.35">
      <c r="A98" s="94">
        <v>655</v>
      </c>
      <c r="B98" s="94" t="s">
        <v>12</v>
      </c>
      <c r="C98" s="97" t="s">
        <v>12</v>
      </c>
      <c r="D98" s="97" t="s">
        <v>149</v>
      </c>
      <c r="E98" s="92">
        <v>1</v>
      </c>
      <c r="F98" s="92" t="s">
        <v>354</v>
      </c>
      <c r="G98" s="92">
        <v>0</v>
      </c>
      <c r="H98" s="93">
        <v>36</v>
      </c>
      <c r="I98" s="93">
        <v>36</v>
      </c>
      <c r="J98" s="93">
        <v>33</v>
      </c>
      <c r="K98" s="93">
        <v>36</v>
      </c>
      <c r="L98" s="92" t="s">
        <v>344</v>
      </c>
      <c r="M98" s="88"/>
      <c r="N98" s="91">
        <v>192.26324005021897</v>
      </c>
      <c r="O98" s="91">
        <v>192.26324005021897</v>
      </c>
      <c r="P98" s="91">
        <v>192.26324005021897</v>
      </c>
      <c r="Q98" s="91">
        <v>192.26324005021897</v>
      </c>
      <c r="R98" s="90">
        <v>1</v>
      </c>
      <c r="S98" s="90">
        <v>1</v>
      </c>
      <c r="T98" s="90">
        <v>1</v>
      </c>
      <c r="U98" s="90">
        <v>1</v>
      </c>
      <c r="V98" s="83">
        <f t="shared" si="41"/>
        <v>6921.4766418078825</v>
      </c>
      <c r="W98" s="83">
        <f t="shared" si="42"/>
        <v>6921.4766418078825</v>
      </c>
      <c r="X98" s="83">
        <f t="shared" si="45"/>
        <v>6344.6869216572259</v>
      </c>
      <c r="Y98" s="83">
        <f t="shared" si="46"/>
        <v>6921.4766418078825</v>
      </c>
      <c r="Z98" s="83">
        <f t="shared" si="29"/>
        <v>27109.116847080873</v>
      </c>
      <c r="AA98" s="81"/>
      <c r="AB98" s="88"/>
      <c r="AC98" s="89">
        <v>253.78747686628907</v>
      </c>
      <c r="AD98" s="86"/>
      <c r="AE98" s="85">
        <f t="shared" si="40"/>
        <v>9136.3491671864067</v>
      </c>
      <c r="AF98" s="84">
        <f t="shared" si="30"/>
        <v>2214.8725253785242</v>
      </c>
      <c r="AG98" s="81"/>
      <c r="AH98" s="88"/>
      <c r="AI98" s="87">
        <v>253.78747686628907</v>
      </c>
      <c r="AJ98" s="96" t="s">
        <v>146</v>
      </c>
      <c r="AK98" s="85">
        <f t="shared" si="43"/>
        <v>9136.3491671864067</v>
      </c>
      <c r="AL98" s="84">
        <f t="shared" si="31"/>
        <v>2214.8725253785242</v>
      </c>
      <c r="AM98" s="81"/>
      <c r="AN98" s="88"/>
      <c r="AO98" s="87">
        <v>253.78747686628907</v>
      </c>
      <c r="AP98" s="96" t="s">
        <v>145</v>
      </c>
      <c r="AQ98" s="85">
        <f t="shared" si="44"/>
        <v>8374.9867365875398</v>
      </c>
      <c r="AR98" s="84">
        <f t="shared" si="32"/>
        <v>2030.2998149303139</v>
      </c>
      <c r="AS98" s="81"/>
      <c r="AT98" s="88"/>
      <c r="AU98" s="87">
        <v>253.78747686628907</v>
      </c>
      <c r="AV98" s="96" t="str">
        <f t="shared" si="33"/>
        <v>Updated algorithms to include new variables</v>
      </c>
      <c r="AW98" s="85">
        <f t="shared" si="47"/>
        <v>9136.3491671864067</v>
      </c>
      <c r="AX98" s="84">
        <f t="shared" si="34"/>
        <v>2214.8725253785242</v>
      </c>
      <c r="AY98" s="83">
        <f t="shared" si="35"/>
        <v>9136.3491671864067</v>
      </c>
      <c r="AZ98" s="83">
        <f t="shared" si="36"/>
        <v>9136.3491671864067</v>
      </c>
      <c r="BA98" s="83">
        <f t="shared" si="37"/>
        <v>8374.9867365875398</v>
      </c>
      <c r="BB98" s="83">
        <f t="shared" si="38"/>
        <v>9136.3491671864067</v>
      </c>
      <c r="BC98" s="82">
        <f t="shared" si="39"/>
        <v>35784.034238146764</v>
      </c>
      <c r="BD98" s="81" t="s">
        <v>56</v>
      </c>
      <c r="BE98" s="80" t="s">
        <v>55</v>
      </c>
      <c r="BF98" s="95"/>
    </row>
    <row r="99" spans="1:58" s="57" customFormat="1" ht="18" customHeight="1" x14ac:dyDescent="0.35">
      <c r="A99" s="94">
        <v>646</v>
      </c>
      <c r="B99" s="94" t="s">
        <v>12</v>
      </c>
      <c r="C99" s="97" t="s">
        <v>12</v>
      </c>
      <c r="D99" s="97" t="s">
        <v>148</v>
      </c>
      <c r="E99" s="92">
        <v>1</v>
      </c>
      <c r="F99" s="92" t="s">
        <v>354</v>
      </c>
      <c r="G99" s="92">
        <v>0</v>
      </c>
      <c r="H99" s="93">
        <v>80.637200000000007</v>
      </c>
      <c r="I99" s="93">
        <v>80.919300000000007</v>
      </c>
      <c r="J99" s="93">
        <v>74.604599999999991</v>
      </c>
      <c r="K99" s="93">
        <v>80.027147899999989</v>
      </c>
      <c r="L99" s="92" t="s">
        <v>344</v>
      </c>
      <c r="M99" s="88"/>
      <c r="N99" s="91">
        <v>71.502857869916156</v>
      </c>
      <c r="O99" s="91">
        <v>71.502857869916156</v>
      </c>
      <c r="P99" s="91">
        <v>71.502857869916156</v>
      </c>
      <c r="Q99" s="91">
        <v>71.502857869916156</v>
      </c>
      <c r="R99" s="90">
        <v>1</v>
      </c>
      <c r="S99" s="90">
        <v>1</v>
      </c>
      <c r="T99" s="90">
        <v>1</v>
      </c>
      <c r="U99" s="90">
        <v>1</v>
      </c>
      <c r="V99" s="83">
        <f t="shared" si="41"/>
        <v>5765.7902506280034</v>
      </c>
      <c r="W99" s="83">
        <f t="shared" si="42"/>
        <v>5785.9612068331071</v>
      </c>
      <c r="X99" s="83">
        <f t="shared" si="45"/>
        <v>5334.4421102419465</v>
      </c>
      <c r="Y99" s="83">
        <f t="shared" si="46"/>
        <v>5722.169782028458</v>
      </c>
      <c r="Z99" s="83">
        <f t="shared" si="29"/>
        <v>22608.363349731513</v>
      </c>
      <c r="AA99" s="81"/>
      <c r="AB99" s="88"/>
      <c r="AC99" s="89">
        <v>94.383772388289358</v>
      </c>
      <c r="AD99" s="86"/>
      <c r="AE99" s="85">
        <f t="shared" si="40"/>
        <v>7610.8431308289673</v>
      </c>
      <c r="AF99" s="84">
        <f t="shared" si="30"/>
        <v>1845.052880200964</v>
      </c>
      <c r="AG99" s="81"/>
      <c r="AH99" s="88"/>
      <c r="AI99" s="87">
        <v>94.383772388289358</v>
      </c>
      <c r="AJ99" s="96" t="s">
        <v>146</v>
      </c>
      <c r="AK99" s="85">
        <f t="shared" si="43"/>
        <v>7637.4687930197033</v>
      </c>
      <c r="AL99" s="84">
        <f t="shared" si="31"/>
        <v>1851.5075861865962</v>
      </c>
      <c r="AM99" s="81"/>
      <c r="AN99" s="88"/>
      <c r="AO99" s="87">
        <v>94.383772388289358</v>
      </c>
      <c r="AP99" s="96" t="s">
        <v>145</v>
      </c>
      <c r="AQ99" s="85">
        <f t="shared" si="44"/>
        <v>7041.463585519371</v>
      </c>
      <c r="AR99" s="84">
        <f t="shared" si="32"/>
        <v>1707.0214752774245</v>
      </c>
      <c r="AS99" s="81"/>
      <c r="AT99" s="88"/>
      <c r="AU99" s="87">
        <v>94.383772388289358</v>
      </c>
      <c r="AV99" s="96" t="str">
        <f t="shared" si="33"/>
        <v>Updated algorithms to include new variables</v>
      </c>
      <c r="AW99" s="85">
        <f t="shared" si="47"/>
        <v>7553.2641122775676</v>
      </c>
      <c r="AX99" s="84">
        <f t="shared" si="34"/>
        <v>1831.0943302491096</v>
      </c>
      <c r="AY99" s="83">
        <f t="shared" si="35"/>
        <v>7610.8431308289673</v>
      </c>
      <c r="AZ99" s="83">
        <f t="shared" si="36"/>
        <v>7637.4687930197033</v>
      </c>
      <c r="BA99" s="83">
        <f t="shared" si="37"/>
        <v>7041.463585519371</v>
      </c>
      <c r="BB99" s="83">
        <f t="shared" si="38"/>
        <v>7553.2641122775676</v>
      </c>
      <c r="BC99" s="82">
        <f t="shared" si="39"/>
        <v>29843.03962164561</v>
      </c>
      <c r="BD99" s="81" t="s">
        <v>56</v>
      </c>
      <c r="BE99" s="80" t="s">
        <v>55</v>
      </c>
      <c r="BF99" s="95"/>
    </row>
    <row r="100" spans="1:58" s="57" customFormat="1" ht="18" customHeight="1" x14ac:dyDescent="0.35">
      <c r="A100" s="94">
        <v>654</v>
      </c>
      <c r="B100" s="94" t="s">
        <v>12</v>
      </c>
      <c r="C100" s="97" t="s">
        <v>12</v>
      </c>
      <c r="D100" s="97" t="s">
        <v>147</v>
      </c>
      <c r="E100" s="92">
        <v>1</v>
      </c>
      <c r="F100" s="92" t="s">
        <v>354</v>
      </c>
      <c r="G100" s="92">
        <v>0</v>
      </c>
      <c r="H100" s="93">
        <v>20.159300000000002</v>
      </c>
      <c r="I100" s="93">
        <v>20.229825000000002</v>
      </c>
      <c r="J100" s="93">
        <v>18.651149999999998</v>
      </c>
      <c r="K100" s="93">
        <v>20.006786974999997</v>
      </c>
      <c r="L100" s="92" t="s">
        <v>344</v>
      </c>
      <c r="M100" s="88"/>
      <c r="N100" s="91">
        <v>192.26324005021897</v>
      </c>
      <c r="O100" s="91">
        <v>192.26324005021897</v>
      </c>
      <c r="P100" s="91">
        <v>192.26324005021897</v>
      </c>
      <c r="Q100" s="91">
        <v>192.26324005021897</v>
      </c>
      <c r="R100" s="90">
        <v>1</v>
      </c>
      <c r="S100" s="90">
        <v>1</v>
      </c>
      <c r="T100" s="90">
        <v>1</v>
      </c>
      <c r="U100" s="90">
        <v>1</v>
      </c>
      <c r="V100" s="83">
        <f t="shared" si="41"/>
        <v>3875.8923351443796</v>
      </c>
      <c r="W100" s="83">
        <f t="shared" si="42"/>
        <v>3889.4517001489212</v>
      </c>
      <c r="X100" s="83">
        <f t="shared" si="45"/>
        <v>3585.9305296626412</v>
      </c>
      <c r="Y100" s="83">
        <f t="shared" si="46"/>
        <v>3846.5696868080186</v>
      </c>
      <c r="Z100" s="83">
        <f t="shared" si="29"/>
        <v>15197.84425176396</v>
      </c>
      <c r="AA100" s="81"/>
      <c r="AB100" s="88"/>
      <c r="AC100" s="89">
        <v>253.78747686628907</v>
      </c>
      <c r="AD100" s="86"/>
      <c r="AE100" s="85">
        <f t="shared" si="40"/>
        <v>5116.1778823905815</v>
      </c>
      <c r="AF100" s="84">
        <f t="shared" si="30"/>
        <v>1240.285547246202</v>
      </c>
      <c r="AG100" s="81"/>
      <c r="AH100" s="88"/>
      <c r="AI100" s="87">
        <v>253.78747686628907</v>
      </c>
      <c r="AJ100" s="96" t="s">
        <v>146</v>
      </c>
      <c r="AK100" s="85">
        <f t="shared" si="43"/>
        <v>5134.0762441965771</v>
      </c>
      <c r="AL100" s="84">
        <f t="shared" si="31"/>
        <v>1244.6245440476559</v>
      </c>
      <c r="AM100" s="81"/>
      <c r="AN100" s="88"/>
      <c r="AO100" s="87">
        <v>253.78747686628907</v>
      </c>
      <c r="AP100" s="96" t="s">
        <v>145</v>
      </c>
      <c r="AQ100" s="85">
        <f t="shared" si="44"/>
        <v>4733.428299154687</v>
      </c>
      <c r="AR100" s="84">
        <f t="shared" si="32"/>
        <v>1147.4977694920458</v>
      </c>
      <c r="AS100" s="81"/>
      <c r="AT100" s="88"/>
      <c r="AU100" s="87">
        <v>253.78747686628907</v>
      </c>
      <c r="AV100" s="96" t="str">
        <f t="shared" si="33"/>
        <v>Updated algorithms to include new variables</v>
      </c>
      <c r="AW100" s="85">
        <f t="shared" si="47"/>
        <v>5077.4719865865854</v>
      </c>
      <c r="AX100" s="84">
        <f t="shared" si="34"/>
        <v>1230.9022997785669</v>
      </c>
      <c r="AY100" s="83">
        <f t="shared" si="35"/>
        <v>5116.1778823905815</v>
      </c>
      <c r="AZ100" s="83">
        <f t="shared" si="36"/>
        <v>5134.0762441965771</v>
      </c>
      <c r="BA100" s="83">
        <f t="shared" si="37"/>
        <v>4733.428299154687</v>
      </c>
      <c r="BB100" s="83">
        <f t="shared" si="38"/>
        <v>5077.4719865865854</v>
      </c>
      <c r="BC100" s="82">
        <f t="shared" si="39"/>
        <v>20061.154412328429</v>
      </c>
      <c r="BD100" s="81" t="s">
        <v>56</v>
      </c>
      <c r="BE100" s="80" t="s">
        <v>55</v>
      </c>
      <c r="BF100" s="95"/>
    </row>
    <row r="101" spans="1:58" s="57" customFormat="1" ht="18" customHeight="1" x14ac:dyDescent="0.35">
      <c r="A101" s="94">
        <v>689</v>
      </c>
      <c r="B101" s="94" t="s">
        <v>12</v>
      </c>
      <c r="C101" s="97" t="s">
        <v>12</v>
      </c>
      <c r="D101" s="97" t="s">
        <v>144</v>
      </c>
      <c r="E101" s="92">
        <v>1</v>
      </c>
      <c r="F101" s="92" t="s">
        <v>337</v>
      </c>
      <c r="G101" s="92">
        <v>0</v>
      </c>
      <c r="H101" s="93">
        <v>650</v>
      </c>
      <c r="I101" s="93">
        <v>653</v>
      </c>
      <c r="J101" s="93">
        <v>602</v>
      </c>
      <c r="K101" s="93">
        <v>645</v>
      </c>
      <c r="L101" s="92" t="s">
        <v>338</v>
      </c>
      <c r="M101" s="88"/>
      <c r="N101" s="91">
        <v>5.2865723076923077</v>
      </c>
      <c r="O101" s="91">
        <v>5.2865723076923077</v>
      </c>
      <c r="P101" s="91">
        <v>5.2865723076923077</v>
      </c>
      <c r="Q101" s="91">
        <v>5.2865723076923077</v>
      </c>
      <c r="R101" s="90">
        <v>1</v>
      </c>
      <c r="S101" s="90">
        <v>1</v>
      </c>
      <c r="T101" s="90">
        <v>1</v>
      </c>
      <c r="U101" s="90">
        <v>1</v>
      </c>
      <c r="V101" s="83">
        <f t="shared" si="41"/>
        <v>3436.2719999999999</v>
      </c>
      <c r="W101" s="83">
        <f t="shared" si="42"/>
        <v>3452.131716923077</v>
      </c>
      <c r="X101" s="83">
        <f t="shared" si="45"/>
        <v>3182.5165292307693</v>
      </c>
      <c r="Y101" s="83">
        <f t="shared" si="46"/>
        <v>3409.8391384615384</v>
      </c>
      <c r="Z101" s="83">
        <f t="shared" si="29"/>
        <v>13480.759384615385</v>
      </c>
      <c r="AA101" s="81"/>
      <c r="AB101" s="88"/>
      <c r="AC101" s="89">
        <v>4.4032292307692309</v>
      </c>
      <c r="AD101" s="86"/>
      <c r="AE101" s="85">
        <f t="shared" si="40"/>
        <v>2862.0990000000002</v>
      </c>
      <c r="AF101" s="84">
        <f t="shared" si="30"/>
        <v>-574.17299999999977</v>
      </c>
      <c r="AG101" s="81"/>
      <c r="AH101" s="88"/>
      <c r="AI101" s="87">
        <v>4.4032292307692309</v>
      </c>
      <c r="AJ101" s="96" t="s">
        <v>143</v>
      </c>
      <c r="AK101" s="85">
        <f t="shared" si="43"/>
        <v>2875.3086876923076</v>
      </c>
      <c r="AL101" s="84">
        <f t="shared" si="31"/>
        <v>-576.82302923076941</v>
      </c>
      <c r="AM101" s="81"/>
      <c r="AN101" s="88"/>
      <c r="AO101" s="87">
        <v>4.4032292307692309</v>
      </c>
      <c r="AP101" s="96" t="s">
        <v>57</v>
      </c>
      <c r="AQ101" s="85">
        <f t="shared" si="44"/>
        <v>2650.7439969230768</v>
      </c>
      <c r="AR101" s="84">
        <f t="shared" si="32"/>
        <v>-531.77253230769247</v>
      </c>
      <c r="AS101" s="81"/>
      <c r="AT101" s="88"/>
      <c r="AU101" s="87">
        <v>4.4032292307692309</v>
      </c>
      <c r="AV101" s="96" t="str">
        <f t="shared" si="33"/>
        <v>n/a</v>
      </c>
      <c r="AW101" s="85">
        <f t="shared" si="47"/>
        <v>2840.0828538461537</v>
      </c>
      <c r="AX101" s="84">
        <f t="shared" si="34"/>
        <v>-569.75628461538463</v>
      </c>
      <c r="AY101" s="83">
        <f t="shared" si="35"/>
        <v>2862.0990000000002</v>
      </c>
      <c r="AZ101" s="83">
        <f t="shared" si="36"/>
        <v>2875.3086876923076</v>
      </c>
      <c r="BA101" s="83">
        <f t="shared" si="37"/>
        <v>2650.7439969230768</v>
      </c>
      <c r="BB101" s="83">
        <f t="shared" si="38"/>
        <v>2840.0828538461537</v>
      </c>
      <c r="BC101" s="82">
        <f t="shared" si="39"/>
        <v>11228.234538461538</v>
      </c>
      <c r="BD101" s="81" t="s">
        <v>56</v>
      </c>
      <c r="BE101" s="80" t="s">
        <v>55</v>
      </c>
      <c r="BF101" s="95"/>
    </row>
    <row r="102" spans="1:58" s="57" customFormat="1" ht="18" customHeight="1" x14ac:dyDescent="0.35">
      <c r="A102" s="94">
        <v>555</v>
      </c>
      <c r="B102" s="94" t="s">
        <v>12</v>
      </c>
      <c r="C102" s="97" t="s">
        <v>12</v>
      </c>
      <c r="D102" s="97" t="s">
        <v>142</v>
      </c>
      <c r="E102" s="92">
        <v>1</v>
      </c>
      <c r="F102" s="92" t="s">
        <v>352</v>
      </c>
      <c r="G102" s="92">
        <v>0</v>
      </c>
      <c r="H102" s="93">
        <v>50</v>
      </c>
      <c r="I102" s="93">
        <v>50</v>
      </c>
      <c r="J102" s="93">
        <v>50</v>
      </c>
      <c r="K102" s="93">
        <v>50</v>
      </c>
      <c r="L102" s="92" t="s">
        <v>353</v>
      </c>
      <c r="M102" s="88"/>
      <c r="N102" s="91">
        <v>140.92105263157899</v>
      </c>
      <c r="O102" s="91">
        <v>140.92105263157899</v>
      </c>
      <c r="P102" s="91">
        <v>140.92105263157899</v>
      </c>
      <c r="Q102" s="91">
        <v>140.92105263157899</v>
      </c>
      <c r="R102" s="90">
        <v>1</v>
      </c>
      <c r="S102" s="90">
        <v>1</v>
      </c>
      <c r="T102" s="90">
        <v>1</v>
      </c>
      <c r="U102" s="90">
        <v>1</v>
      </c>
      <c r="V102" s="83">
        <f t="shared" si="41"/>
        <v>7046.0526315789493</v>
      </c>
      <c r="W102" s="83">
        <f t="shared" si="42"/>
        <v>7046.0526315789493</v>
      </c>
      <c r="X102" s="83">
        <f t="shared" si="45"/>
        <v>7046.0526315789493</v>
      </c>
      <c r="Y102" s="83">
        <f t="shared" si="46"/>
        <v>7046.0526315789493</v>
      </c>
      <c r="Z102" s="83">
        <f t="shared" si="29"/>
        <v>28184.210526315797</v>
      </c>
      <c r="AA102" s="81"/>
      <c r="AB102" s="88"/>
      <c r="AC102" s="89">
        <v>133.97435897435881</v>
      </c>
      <c r="AD102" s="86"/>
      <c r="AE102" s="85">
        <f t="shared" si="40"/>
        <v>6698.7179487179401</v>
      </c>
      <c r="AF102" s="84">
        <f t="shared" si="30"/>
        <v>-347.33468286100924</v>
      </c>
      <c r="AG102" s="81"/>
      <c r="AH102" s="88"/>
      <c r="AI102" s="87">
        <v>133.97435897435881</v>
      </c>
      <c r="AJ102" s="96" t="s">
        <v>141</v>
      </c>
      <c r="AK102" s="85">
        <f t="shared" si="43"/>
        <v>6698.7179487179401</v>
      </c>
      <c r="AL102" s="84">
        <f t="shared" si="31"/>
        <v>-347.33468286100924</v>
      </c>
      <c r="AM102" s="81"/>
      <c r="AN102" s="88"/>
      <c r="AO102" s="87">
        <v>133.97435897435881</v>
      </c>
      <c r="AP102" s="96" t="s">
        <v>57</v>
      </c>
      <c r="AQ102" s="85">
        <f t="shared" si="44"/>
        <v>6698.7179487179401</v>
      </c>
      <c r="AR102" s="84">
        <f t="shared" si="32"/>
        <v>-347.33468286100924</v>
      </c>
      <c r="AS102" s="81"/>
      <c r="AT102" s="88"/>
      <c r="AU102" s="87">
        <v>133.97435897435881</v>
      </c>
      <c r="AV102" s="96" t="str">
        <f t="shared" si="33"/>
        <v>n/a</v>
      </c>
      <c r="AW102" s="85">
        <f t="shared" si="47"/>
        <v>6698.7179487179401</v>
      </c>
      <c r="AX102" s="84">
        <f t="shared" si="34"/>
        <v>-347.33468286100924</v>
      </c>
      <c r="AY102" s="83">
        <f t="shared" si="35"/>
        <v>6698.7179487179401</v>
      </c>
      <c r="AZ102" s="83">
        <f t="shared" si="36"/>
        <v>6698.7179487179401</v>
      </c>
      <c r="BA102" s="83">
        <f t="shared" si="37"/>
        <v>6698.7179487179401</v>
      </c>
      <c r="BB102" s="83">
        <f t="shared" si="38"/>
        <v>6698.7179487179401</v>
      </c>
      <c r="BC102" s="82">
        <f t="shared" si="39"/>
        <v>26794.87179487176</v>
      </c>
      <c r="BD102" s="81" t="s">
        <v>56</v>
      </c>
      <c r="BE102" s="80" t="s">
        <v>55</v>
      </c>
      <c r="BF102" s="95"/>
    </row>
    <row r="103" spans="1:58" s="57" customFormat="1" ht="18" customHeight="1" x14ac:dyDescent="0.35">
      <c r="A103" s="94">
        <v>551</v>
      </c>
      <c r="B103" s="94" t="s">
        <v>12</v>
      </c>
      <c r="C103" s="97" t="s">
        <v>12</v>
      </c>
      <c r="D103" s="97" t="s">
        <v>137</v>
      </c>
      <c r="E103" s="92">
        <v>1</v>
      </c>
      <c r="F103" s="92" t="s">
        <v>333</v>
      </c>
      <c r="G103" s="92">
        <v>0</v>
      </c>
      <c r="H103" s="93">
        <v>1663.1999999999998</v>
      </c>
      <c r="I103" s="93">
        <v>1649.1999999999998</v>
      </c>
      <c r="J103" s="93">
        <v>5593</v>
      </c>
      <c r="K103" s="93">
        <v>3747.1</v>
      </c>
      <c r="L103" s="92" t="s">
        <v>334</v>
      </c>
      <c r="M103" s="88"/>
      <c r="N103" s="91">
        <v>3.38</v>
      </c>
      <c r="O103" s="91">
        <v>3.38</v>
      </c>
      <c r="P103" s="91">
        <v>3.38</v>
      </c>
      <c r="Q103" s="91">
        <v>3.38</v>
      </c>
      <c r="R103" s="90">
        <v>1</v>
      </c>
      <c r="S103" s="90">
        <v>1</v>
      </c>
      <c r="T103" s="90">
        <v>1</v>
      </c>
      <c r="U103" s="90">
        <v>1</v>
      </c>
      <c r="V103" s="83">
        <f t="shared" si="41"/>
        <v>5621.6159999999991</v>
      </c>
      <c r="W103" s="83">
        <f t="shared" si="42"/>
        <v>5574.2959999999994</v>
      </c>
      <c r="X103" s="83">
        <f t="shared" si="45"/>
        <v>18904.34</v>
      </c>
      <c r="Y103" s="83">
        <f t="shared" si="46"/>
        <v>12665.197999999999</v>
      </c>
      <c r="Z103" s="83">
        <f t="shared" si="29"/>
        <v>42765.45</v>
      </c>
      <c r="AA103" s="81"/>
      <c r="AB103" s="88"/>
      <c r="AC103" s="89">
        <v>4.5599999999999996</v>
      </c>
      <c r="AD103" s="86"/>
      <c r="AE103" s="85">
        <f t="shared" si="40"/>
        <v>7584.1919999999982</v>
      </c>
      <c r="AF103" s="84">
        <f t="shared" si="30"/>
        <v>1962.5759999999991</v>
      </c>
      <c r="AG103" s="81"/>
      <c r="AH103" s="88"/>
      <c r="AI103" s="87">
        <v>4.5599999999999996</v>
      </c>
      <c r="AJ103" s="96" t="s">
        <v>136</v>
      </c>
      <c r="AK103" s="85">
        <f t="shared" si="43"/>
        <v>7520.351999999999</v>
      </c>
      <c r="AL103" s="84">
        <f t="shared" si="31"/>
        <v>1946.0559999999996</v>
      </c>
      <c r="AM103" s="81"/>
      <c r="AN103" s="88"/>
      <c r="AO103" s="87">
        <v>4.5599999999999996</v>
      </c>
      <c r="AP103" s="96" t="s">
        <v>57</v>
      </c>
      <c r="AQ103" s="85">
        <f t="shared" si="44"/>
        <v>25504.079999999998</v>
      </c>
      <c r="AR103" s="84">
        <f t="shared" si="32"/>
        <v>6599.739999999998</v>
      </c>
      <c r="AS103" s="81"/>
      <c r="AT103" s="88"/>
      <c r="AU103" s="87">
        <v>4.5599999999999996</v>
      </c>
      <c r="AV103" s="96" t="str">
        <f t="shared" si="33"/>
        <v>n/a</v>
      </c>
      <c r="AW103" s="85">
        <f t="shared" si="47"/>
        <v>17086.775999999998</v>
      </c>
      <c r="AX103" s="84">
        <f t="shared" si="34"/>
        <v>4421.5779999999995</v>
      </c>
      <c r="AY103" s="83">
        <f t="shared" si="35"/>
        <v>7584.1919999999982</v>
      </c>
      <c r="AZ103" s="83">
        <f t="shared" si="36"/>
        <v>7520.351999999999</v>
      </c>
      <c r="BA103" s="83">
        <f t="shared" si="37"/>
        <v>25504.079999999998</v>
      </c>
      <c r="BB103" s="83">
        <f t="shared" si="38"/>
        <v>17086.775999999998</v>
      </c>
      <c r="BC103" s="82">
        <f t="shared" si="39"/>
        <v>57695.399999999994</v>
      </c>
      <c r="BD103" s="81" t="s">
        <v>56</v>
      </c>
      <c r="BE103" s="80" t="s">
        <v>55</v>
      </c>
      <c r="BF103" s="95"/>
    </row>
    <row r="104" spans="1:58" s="57" customFormat="1" ht="18" customHeight="1" x14ac:dyDescent="0.35">
      <c r="A104" s="94">
        <v>547</v>
      </c>
      <c r="B104" s="94" t="s">
        <v>12</v>
      </c>
      <c r="C104" s="97" t="s">
        <v>12</v>
      </c>
      <c r="D104" s="97" t="s">
        <v>140</v>
      </c>
      <c r="E104" s="92">
        <v>1</v>
      </c>
      <c r="F104" s="92" t="s">
        <v>335</v>
      </c>
      <c r="G104" s="92">
        <v>0</v>
      </c>
      <c r="H104" s="93">
        <v>1663.1999999999998</v>
      </c>
      <c r="I104" s="93">
        <v>1649.1999999999998</v>
      </c>
      <c r="J104" s="93">
        <v>5593</v>
      </c>
      <c r="K104" s="93">
        <v>3747.1</v>
      </c>
      <c r="L104" s="92" t="s">
        <v>336</v>
      </c>
      <c r="M104" s="88"/>
      <c r="N104" s="91">
        <v>0.35</v>
      </c>
      <c r="O104" s="91">
        <v>0.35</v>
      </c>
      <c r="P104" s="91">
        <v>0.35</v>
      </c>
      <c r="Q104" s="91">
        <v>0.35</v>
      </c>
      <c r="R104" s="90">
        <v>1</v>
      </c>
      <c r="S104" s="90">
        <v>1</v>
      </c>
      <c r="T104" s="90">
        <v>1</v>
      </c>
      <c r="U104" s="90">
        <v>1</v>
      </c>
      <c r="V104" s="83">
        <f t="shared" si="41"/>
        <v>582.11999999999989</v>
      </c>
      <c r="W104" s="83">
        <f t="shared" si="42"/>
        <v>577.21999999999991</v>
      </c>
      <c r="X104" s="83">
        <f t="shared" si="45"/>
        <v>1957.55</v>
      </c>
      <c r="Y104" s="83">
        <f t="shared" si="46"/>
        <v>1311.4849999999999</v>
      </c>
      <c r="Z104" s="83">
        <f t="shared" si="29"/>
        <v>4428.3749999999991</v>
      </c>
      <c r="AA104" s="81"/>
      <c r="AB104" s="88"/>
      <c r="AC104" s="89">
        <v>0.67</v>
      </c>
      <c r="AD104" s="86"/>
      <c r="AE104" s="85">
        <f t="shared" si="40"/>
        <v>1114.3440000000001</v>
      </c>
      <c r="AF104" s="84">
        <f t="shared" si="30"/>
        <v>532.22400000000016</v>
      </c>
      <c r="AG104" s="81"/>
      <c r="AH104" s="88"/>
      <c r="AI104" s="87">
        <v>0.67</v>
      </c>
      <c r="AJ104" s="96" t="s">
        <v>138</v>
      </c>
      <c r="AK104" s="85">
        <f t="shared" si="43"/>
        <v>1104.9639999999999</v>
      </c>
      <c r="AL104" s="84">
        <f t="shared" si="31"/>
        <v>527.74400000000003</v>
      </c>
      <c r="AM104" s="81"/>
      <c r="AN104" s="88"/>
      <c r="AO104" s="87">
        <v>0.67</v>
      </c>
      <c r="AP104" s="96" t="s">
        <v>57</v>
      </c>
      <c r="AQ104" s="85">
        <f t="shared" si="44"/>
        <v>3747.3100000000004</v>
      </c>
      <c r="AR104" s="84">
        <f t="shared" si="32"/>
        <v>1789.7600000000004</v>
      </c>
      <c r="AS104" s="81"/>
      <c r="AT104" s="88"/>
      <c r="AU104" s="87">
        <v>0.67</v>
      </c>
      <c r="AV104" s="96" t="str">
        <f t="shared" si="33"/>
        <v>n/a</v>
      </c>
      <c r="AW104" s="85">
        <f t="shared" si="47"/>
        <v>2510.5570000000002</v>
      </c>
      <c r="AX104" s="84">
        <f t="shared" si="34"/>
        <v>1199.0720000000003</v>
      </c>
      <c r="AY104" s="83">
        <f t="shared" si="35"/>
        <v>1114.3440000000001</v>
      </c>
      <c r="AZ104" s="83">
        <f t="shared" si="36"/>
        <v>1104.9639999999999</v>
      </c>
      <c r="BA104" s="83">
        <f t="shared" si="37"/>
        <v>3747.3100000000004</v>
      </c>
      <c r="BB104" s="83">
        <f t="shared" si="38"/>
        <v>2510.5570000000002</v>
      </c>
      <c r="BC104" s="82">
        <f t="shared" si="39"/>
        <v>8477.1750000000011</v>
      </c>
      <c r="BD104" s="81" t="s">
        <v>56</v>
      </c>
      <c r="BE104" s="80" t="s">
        <v>55</v>
      </c>
      <c r="BF104" s="95"/>
    </row>
    <row r="105" spans="1:58" s="57" customFormat="1" ht="18" customHeight="1" x14ac:dyDescent="0.35">
      <c r="A105" s="94">
        <v>549</v>
      </c>
      <c r="B105" s="94" t="s">
        <v>12</v>
      </c>
      <c r="C105" s="97" t="s">
        <v>12</v>
      </c>
      <c r="D105" s="97" t="s">
        <v>139</v>
      </c>
      <c r="E105" s="92">
        <v>1</v>
      </c>
      <c r="F105" s="92" t="s">
        <v>335</v>
      </c>
      <c r="G105" s="92">
        <v>0</v>
      </c>
      <c r="H105" s="93">
        <v>1663.1999999999998</v>
      </c>
      <c r="I105" s="93">
        <v>1649.1999999999998</v>
      </c>
      <c r="J105" s="93">
        <v>5593</v>
      </c>
      <c r="K105" s="93">
        <v>3747.1</v>
      </c>
      <c r="L105" s="92" t="s">
        <v>336</v>
      </c>
      <c r="M105" s="88"/>
      <c r="N105" s="91">
        <v>2.41</v>
      </c>
      <c r="O105" s="91">
        <v>2.41</v>
      </c>
      <c r="P105" s="91">
        <v>2.41</v>
      </c>
      <c r="Q105" s="91">
        <v>2.41</v>
      </c>
      <c r="R105" s="90">
        <v>1</v>
      </c>
      <c r="S105" s="90">
        <v>1</v>
      </c>
      <c r="T105" s="90">
        <v>1</v>
      </c>
      <c r="U105" s="90">
        <v>1</v>
      </c>
      <c r="V105" s="83">
        <f t="shared" si="41"/>
        <v>4008.3119999999999</v>
      </c>
      <c r="W105" s="83">
        <f t="shared" si="42"/>
        <v>3974.5719999999997</v>
      </c>
      <c r="X105" s="83">
        <f t="shared" si="45"/>
        <v>13479.130000000001</v>
      </c>
      <c r="Y105" s="83">
        <f t="shared" si="46"/>
        <v>9030.5110000000004</v>
      </c>
      <c r="Z105" s="83">
        <f t="shared" si="29"/>
        <v>30492.525000000001</v>
      </c>
      <c r="AA105" s="81"/>
      <c r="AB105" s="88"/>
      <c r="AC105" s="89">
        <v>4.9800000000000004</v>
      </c>
      <c r="AD105" s="86"/>
      <c r="AE105" s="85">
        <f t="shared" si="40"/>
        <v>8282.735999999999</v>
      </c>
      <c r="AF105" s="84">
        <f t="shared" si="30"/>
        <v>4274.4239999999991</v>
      </c>
      <c r="AG105" s="81"/>
      <c r="AH105" s="88"/>
      <c r="AI105" s="87">
        <v>4.9800000000000004</v>
      </c>
      <c r="AJ105" s="96" t="s">
        <v>138</v>
      </c>
      <c r="AK105" s="85">
        <f t="shared" si="43"/>
        <v>8213.0159999999996</v>
      </c>
      <c r="AL105" s="84">
        <f t="shared" si="31"/>
        <v>4238.4439999999995</v>
      </c>
      <c r="AM105" s="81"/>
      <c r="AN105" s="88"/>
      <c r="AO105" s="87">
        <v>4.9800000000000004</v>
      </c>
      <c r="AP105" s="96" t="s">
        <v>57</v>
      </c>
      <c r="AQ105" s="85">
        <f t="shared" si="44"/>
        <v>27853.140000000003</v>
      </c>
      <c r="AR105" s="84">
        <f t="shared" si="32"/>
        <v>14374.010000000002</v>
      </c>
      <c r="AS105" s="81"/>
      <c r="AT105" s="88"/>
      <c r="AU105" s="87">
        <v>4.9800000000000004</v>
      </c>
      <c r="AV105" s="96" t="str">
        <f t="shared" si="33"/>
        <v>n/a</v>
      </c>
      <c r="AW105" s="85">
        <f t="shared" si="47"/>
        <v>18660.558000000001</v>
      </c>
      <c r="AX105" s="84">
        <f t="shared" si="34"/>
        <v>9630.0470000000005</v>
      </c>
      <c r="AY105" s="83">
        <f t="shared" si="35"/>
        <v>8282.735999999999</v>
      </c>
      <c r="AZ105" s="83">
        <f t="shared" si="36"/>
        <v>8213.0159999999996</v>
      </c>
      <c r="BA105" s="83">
        <f t="shared" si="37"/>
        <v>27853.140000000003</v>
      </c>
      <c r="BB105" s="83">
        <f t="shared" si="38"/>
        <v>18660.558000000001</v>
      </c>
      <c r="BC105" s="82">
        <f t="shared" si="39"/>
        <v>63009.450000000012</v>
      </c>
      <c r="BD105" s="81" t="s">
        <v>56</v>
      </c>
      <c r="BE105" s="80" t="s">
        <v>55</v>
      </c>
      <c r="BF105" s="95"/>
    </row>
    <row r="106" spans="1:58" s="57" customFormat="1" ht="18" customHeight="1" x14ac:dyDescent="0.35">
      <c r="A106" s="94">
        <v>554</v>
      </c>
      <c r="B106" s="94" t="s">
        <v>12</v>
      </c>
      <c r="C106" s="97" t="s">
        <v>12</v>
      </c>
      <c r="D106" s="97" t="s">
        <v>135</v>
      </c>
      <c r="E106" s="92">
        <v>1</v>
      </c>
      <c r="F106" s="92" t="s">
        <v>339</v>
      </c>
      <c r="G106" s="92">
        <v>0</v>
      </c>
      <c r="H106" s="93">
        <v>1663.1999999999998</v>
      </c>
      <c r="I106" s="93">
        <v>1649.1999999999998</v>
      </c>
      <c r="J106" s="93">
        <v>5593</v>
      </c>
      <c r="K106" s="93">
        <v>3747.1</v>
      </c>
      <c r="L106" s="92" t="s">
        <v>340</v>
      </c>
      <c r="M106" s="88"/>
      <c r="N106" s="91">
        <v>1.6151727892153844</v>
      </c>
      <c r="O106" s="91">
        <v>1.6151727892153844</v>
      </c>
      <c r="P106" s="91">
        <v>1.6151727892153844</v>
      </c>
      <c r="Q106" s="91">
        <v>1.6151727892153844</v>
      </c>
      <c r="R106" s="90">
        <v>1</v>
      </c>
      <c r="S106" s="90">
        <v>1</v>
      </c>
      <c r="T106" s="90">
        <v>1</v>
      </c>
      <c r="U106" s="90">
        <v>1</v>
      </c>
      <c r="V106" s="83">
        <f t="shared" si="41"/>
        <v>2686.3553830230271</v>
      </c>
      <c r="W106" s="83">
        <f t="shared" si="42"/>
        <v>2663.7429639740117</v>
      </c>
      <c r="X106" s="83">
        <f t="shared" si="45"/>
        <v>9033.661410081646</v>
      </c>
      <c r="Y106" s="83">
        <f t="shared" si="46"/>
        <v>6052.2139584689667</v>
      </c>
      <c r="Z106" s="83">
        <f t="shared" si="29"/>
        <v>20435.973715547654</v>
      </c>
      <c r="AA106" s="81"/>
      <c r="AB106" s="88"/>
      <c r="AC106" s="89">
        <v>1.6151727892153844</v>
      </c>
      <c r="AD106" s="86"/>
      <c r="AE106" s="85">
        <f t="shared" si="40"/>
        <v>2686.3553830230271</v>
      </c>
      <c r="AF106" s="84">
        <f t="shared" si="30"/>
        <v>0</v>
      </c>
      <c r="AG106" s="81"/>
      <c r="AH106" s="88"/>
      <c r="AI106" s="87">
        <v>1.6151727892153844</v>
      </c>
      <c r="AJ106" s="96" t="s">
        <v>58</v>
      </c>
      <c r="AK106" s="85">
        <f t="shared" si="43"/>
        <v>2663.7429639740117</v>
      </c>
      <c r="AL106" s="84">
        <f t="shared" si="31"/>
        <v>0</v>
      </c>
      <c r="AM106" s="81"/>
      <c r="AN106" s="88"/>
      <c r="AO106" s="87">
        <v>1.6151727892153844</v>
      </c>
      <c r="AP106" s="96" t="s">
        <v>57</v>
      </c>
      <c r="AQ106" s="85">
        <f t="shared" si="44"/>
        <v>9033.661410081646</v>
      </c>
      <c r="AR106" s="84">
        <f t="shared" si="32"/>
        <v>0</v>
      </c>
      <c r="AS106" s="81"/>
      <c r="AT106" s="88"/>
      <c r="AU106" s="87">
        <v>1.6151727892153844</v>
      </c>
      <c r="AV106" s="96" t="str">
        <f t="shared" si="33"/>
        <v>n/a</v>
      </c>
      <c r="AW106" s="85">
        <f t="shared" si="47"/>
        <v>6052.2139584689667</v>
      </c>
      <c r="AX106" s="84">
        <f t="shared" si="34"/>
        <v>0</v>
      </c>
      <c r="AY106" s="83">
        <f t="shared" si="35"/>
        <v>2686.3553830230271</v>
      </c>
      <c r="AZ106" s="83">
        <f t="shared" si="36"/>
        <v>2663.7429639740117</v>
      </c>
      <c r="BA106" s="83">
        <f t="shared" si="37"/>
        <v>9033.661410081646</v>
      </c>
      <c r="BB106" s="83">
        <f t="shared" si="38"/>
        <v>6052.2139584689667</v>
      </c>
      <c r="BC106" s="82">
        <f t="shared" si="39"/>
        <v>20435.973715547654</v>
      </c>
      <c r="BD106" s="81" t="s">
        <v>56</v>
      </c>
      <c r="BE106" s="80" t="s">
        <v>55</v>
      </c>
      <c r="BF106" s="95"/>
    </row>
    <row r="107" spans="1:58" s="57" customFormat="1" ht="18" customHeight="1" x14ac:dyDescent="0.35">
      <c r="A107" s="94">
        <v>629</v>
      </c>
      <c r="B107" s="94" t="s">
        <v>12</v>
      </c>
      <c r="C107" s="97" t="s">
        <v>12</v>
      </c>
      <c r="D107" s="97" t="s">
        <v>137</v>
      </c>
      <c r="E107" s="92">
        <v>1</v>
      </c>
      <c r="F107" s="92" t="s">
        <v>333</v>
      </c>
      <c r="G107" s="92">
        <v>0</v>
      </c>
      <c r="H107" s="93">
        <v>1663.1999999999998</v>
      </c>
      <c r="I107" s="93">
        <v>1649.1999999999998</v>
      </c>
      <c r="J107" s="93">
        <v>5593</v>
      </c>
      <c r="K107" s="93">
        <v>3747.1</v>
      </c>
      <c r="L107" s="92" t="s">
        <v>334</v>
      </c>
      <c r="M107" s="88"/>
      <c r="N107" s="91">
        <v>3.38</v>
      </c>
      <c r="O107" s="91">
        <v>3.38</v>
      </c>
      <c r="P107" s="91">
        <v>3.38</v>
      </c>
      <c r="Q107" s="91">
        <v>3.38</v>
      </c>
      <c r="R107" s="90">
        <v>1</v>
      </c>
      <c r="S107" s="90">
        <v>1</v>
      </c>
      <c r="T107" s="90">
        <v>1</v>
      </c>
      <c r="U107" s="90">
        <v>1</v>
      </c>
      <c r="V107" s="83">
        <f t="shared" si="41"/>
        <v>5621.6159999999991</v>
      </c>
      <c r="W107" s="83">
        <f t="shared" si="42"/>
        <v>5574.2959999999994</v>
      </c>
      <c r="X107" s="83">
        <f t="shared" si="45"/>
        <v>18904.34</v>
      </c>
      <c r="Y107" s="83">
        <f t="shared" si="46"/>
        <v>12665.197999999999</v>
      </c>
      <c r="Z107" s="83">
        <f t="shared" si="29"/>
        <v>42765.45</v>
      </c>
      <c r="AA107" s="81"/>
      <c r="AB107" s="88"/>
      <c r="AC107" s="89">
        <v>4.5599999999999996</v>
      </c>
      <c r="AD107" s="86"/>
      <c r="AE107" s="85">
        <f t="shared" si="40"/>
        <v>7584.1919999999982</v>
      </c>
      <c r="AF107" s="84">
        <f t="shared" si="30"/>
        <v>1962.5759999999991</v>
      </c>
      <c r="AG107" s="81"/>
      <c r="AH107" s="88"/>
      <c r="AI107" s="87">
        <v>4.5599999999999996</v>
      </c>
      <c r="AJ107" s="96" t="s">
        <v>136</v>
      </c>
      <c r="AK107" s="85">
        <f t="shared" si="43"/>
        <v>7520.351999999999</v>
      </c>
      <c r="AL107" s="84">
        <f t="shared" si="31"/>
        <v>1946.0559999999996</v>
      </c>
      <c r="AM107" s="81"/>
      <c r="AN107" s="88"/>
      <c r="AO107" s="87">
        <v>4.5599999999999996</v>
      </c>
      <c r="AP107" s="96" t="s">
        <v>57</v>
      </c>
      <c r="AQ107" s="85">
        <f t="shared" si="44"/>
        <v>25504.079999999998</v>
      </c>
      <c r="AR107" s="84">
        <f t="shared" si="32"/>
        <v>6599.739999999998</v>
      </c>
      <c r="AS107" s="81"/>
      <c r="AT107" s="88"/>
      <c r="AU107" s="87">
        <v>4.5599999999999996</v>
      </c>
      <c r="AV107" s="96" t="str">
        <f t="shared" si="33"/>
        <v>n/a</v>
      </c>
      <c r="AW107" s="85">
        <f t="shared" si="47"/>
        <v>17086.775999999998</v>
      </c>
      <c r="AX107" s="84">
        <f t="shared" si="34"/>
        <v>4421.5779999999995</v>
      </c>
      <c r="AY107" s="83">
        <f t="shared" si="35"/>
        <v>7584.1919999999982</v>
      </c>
      <c r="AZ107" s="83">
        <f t="shared" si="36"/>
        <v>7520.351999999999</v>
      </c>
      <c r="BA107" s="83">
        <f t="shared" si="37"/>
        <v>25504.079999999998</v>
      </c>
      <c r="BB107" s="83">
        <f t="shared" si="38"/>
        <v>17086.775999999998</v>
      </c>
      <c r="BC107" s="82">
        <f t="shared" si="39"/>
        <v>57695.399999999994</v>
      </c>
      <c r="BD107" s="81" t="s">
        <v>56</v>
      </c>
      <c r="BE107" s="80" t="s">
        <v>55</v>
      </c>
      <c r="BF107" s="95"/>
    </row>
    <row r="108" spans="1:58" s="57" customFormat="1" ht="18" customHeight="1" x14ac:dyDescent="0.35">
      <c r="A108" s="94">
        <v>625</v>
      </c>
      <c r="B108" s="94" t="s">
        <v>12</v>
      </c>
      <c r="C108" s="97" t="s">
        <v>12</v>
      </c>
      <c r="D108" s="97" t="s">
        <v>140</v>
      </c>
      <c r="E108" s="92">
        <v>1</v>
      </c>
      <c r="F108" s="92" t="s">
        <v>335</v>
      </c>
      <c r="G108" s="92">
        <v>0</v>
      </c>
      <c r="H108" s="93">
        <v>1663.1999999999998</v>
      </c>
      <c r="I108" s="93">
        <v>1649.1999999999998</v>
      </c>
      <c r="J108" s="93">
        <v>5593</v>
      </c>
      <c r="K108" s="93">
        <v>3747.1</v>
      </c>
      <c r="L108" s="92" t="s">
        <v>336</v>
      </c>
      <c r="M108" s="88"/>
      <c r="N108" s="91">
        <v>0.35</v>
      </c>
      <c r="O108" s="91">
        <v>0.35</v>
      </c>
      <c r="P108" s="91">
        <v>0.35</v>
      </c>
      <c r="Q108" s="91">
        <v>0.35</v>
      </c>
      <c r="R108" s="90">
        <v>1</v>
      </c>
      <c r="S108" s="90">
        <v>1</v>
      </c>
      <c r="T108" s="90">
        <v>1</v>
      </c>
      <c r="U108" s="90">
        <v>1</v>
      </c>
      <c r="V108" s="83">
        <f t="shared" si="41"/>
        <v>582.11999999999989</v>
      </c>
      <c r="W108" s="83">
        <f t="shared" si="42"/>
        <v>577.21999999999991</v>
      </c>
      <c r="X108" s="83">
        <f t="shared" si="45"/>
        <v>1957.55</v>
      </c>
      <c r="Y108" s="83">
        <f t="shared" si="46"/>
        <v>1311.4849999999999</v>
      </c>
      <c r="Z108" s="83">
        <f t="shared" si="29"/>
        <v>4428.3749999999991</v>
      </c>
      <c r="AA108" s="81"/>
      <c r="AB108" s="88"/>
      <c r="AC108" s="89">
        <v>0.67</v>
      </c>
      <c r="AD108" s="86"/>
      <c r="AE108" s="85">
        <f t="shared" si="40"/>
        <v>1114.3440000000001</v>
      </c>
      <c r="AF108" s="84">
        <f t="shared" si="30"/>
        <v>532.22400000000016</v>
      </c>
      <c r="AG108" s="81"/>
      <c r="AH108" s="88"/>
      <c r="AI108" s="87">
        <v>0.67</v>
      </c>
      <c r="AJ108" s="96" t="s">
        <v>138</v>
      </c>
      <c r="AK108" s="85">
        <f t="shared" si="43"/>
        <v>1104.9639999999999</v>
      </c>
      <c r="AL108" s="84">
        <f t="shared" si="31"/>
        <v>527.74400000000003</v>
      </c>
      <c r="AM108" s="81"/>
      <c r="AN108" s="88"/>
      <c r="AO108" s="87">
        <v>0.67</v>
      </c>
      <c r="AP108" s="96" t="s">
        <v>57</v>
      </c>
      <c r="AQ108" s="85">
        <f t="shared" si="44"/>
        <v>3747.3100000000004</v>
      </c>
      <c r="AR108" s="84">
        <f t="shared" si="32"/>
        <v>1789.7600000000004</v>
      </c>
      <c r="AS108" s="81"/>
      <c r="AT108" s="88"/>
      <c r="AU108" s="87">
        <v>0.67</v>
      </c>
      <c r="AV108" s="96" t="str">
        <f t="shared" si="33"/>
        <v>n/a</v>
      </c>
      <c r="AW108" s="85">
        <f t="shared" si="47"/>
        <v>2510.5570000000002</v>
      </c>
      <c r="AX108" s="84">
        <f t="shared" si="34"/>
        <v>1199.0720000000003</v>
      </c>
      <c r="AY108" s="83">
        <f t="shared" si="35"/>
        <v>1114.3440000000001</v>
      </c>
      <c r="AZ108" s="83">
        <f t="shared" si="36"/>
        <v>1104.9639999999999</v>
      </c>
      <c r="BA108" s="83">
        <f t="shared" si="37"/>
        <v>3747.3100000000004</v>
      </c>
      <c r="BB108" s="83">
        <f t="shared" si="38"/>
        <v>2510.5570000000002</v>
      </c>
      <c r="BC108" s="82">
        <f t="shared" si="39"/>
        <v>8477.1750000000011</v>
      </c>
      <c r="BD108" s="81" t="s">
        <v>56</v>
      </c>
      <c r="BE108" s="80" t="s">
        <v>55</v>
      </c>
      <c r="BF108" s="95"/>
    </row>
    <row r="109" spans="1:58" s="57" customFormat="1" ht="18" customHeight="1" x14ac:dyDescent="0.35">
      <c r="A109" s="94">
        <v>627</v>
      </c>
      <c r="B109" s="94" t="s">
        <v>12</v>
      </c>
      <c r="C109" s="97" t="s">
        <v>12</v>
      </c>
      <c r="D109" s="97" t="s">
        <v>139</v>
      </c>
      <c r="E109" s="92">
        <v>1</v>
      </c>
      <c r="F109" s="92" t="s">
        <v>335</v>
      </c>
      <c r="G109" s="92">
        <v>0</v>
      </c>
      <c r="H109" s="93">
        <v>1663.1999999999998</v>
      </c>
      <c r="I109" s="93">
        <v>1649.1999999999998</v>
      </c>
      <c r="J109" s="93">
        <v>5593</v>
      </c>
      <c r="K109" s="93">
        <v>3747.1</v>
      </c>
      <c r="L109" s="92" t="s">
        <v>336</v>
      </c>
      <c r="M109" s="88"/>
      <c r="N109" s="91">
        <v>2.41</v>
      </c>
      <c r="O109" s="91">
        <v>2.41</v>
      </c>
      <c r="P109" s="91">
        <v>2.41</v>
      </c>
      <c r="Q109" s="91">
        <v>2.41</v>
      </c>
      <c r="R109" s="90">
        <v>1</v>
      </c>
      <c r="S109" s="90">
        <v>1</v>
      </c>
      <c r="T109" s="90">
        <v>1</v>
      </c>
      <c r="U109" s="90">
        <v>1</v>
      </c>
      <c r="V109" s="83">
        <f t="shared" si="41"/>
        <v>4008.3119999999999</v>
      </c>
      <c r="W109" s="83">
        <f t="shared" si="42"/>
        <v>3974.5719999999997</v>
      </c>
      <c r="X109" s="83">
        <f t="shared" si="45"/>
        <v>13479.130000000001</v>
      </c>
      <c r="Y109" s="83">
        <f t="shared" si="46"/>
        <v>9030.5110000000004</v>
      </c>
      <c r="Z109" s="83">
        <f t="shared" si="29"/>
        <v>30492.525000000001</v>
      </c>
      <c r="AA109" s="81"/>
      <c r="AB109" s="88"/>
      <c r="AC109" s="89">
        <v>4.9800000000000004</v>
      </c>
      <c r="AD109" s="86"/>
      <c r="AE109" s="85">
        <f t="shared" si="40"/>
        <v>8282.735999999999</v>
      </c>
      <c r="AF109" s="84">
        <f t="shared" si="30"/>
        <v>4274.4239999999991</v>
      </c>
      <c r="AG109" s="81"/>
      <c r="AH109" s="88"/>
      <c r="AI109" s="87">
        <v>4.9800000000000004</v>
      </c>
      <c r="AJ109" s="96" t="s">
        <v>138</v>
      </c>
      <c r="AK109" s="85">
        <f t="shared" si="43"/>
        <v>8213.0159999999996</v>
      </c>
      <c r="AL109" s="84">
        <f t="shared" si="31"/>
        <v>4238.4439999999995</v>
      </c>
      <c r="AM109" s="81"/>
      <c r="AN109" s="88"/>
      <c r="AO109" s="87">
        <v>4.9800000000000004</v>
      </c>
      <c r="AP109" s="96" t="s">
        <v>57</v>
      </c>
      <c r="AQ109" s="85">
        <f t="shared" si="44"/>
        <v>27853.140000000003</v>
      </c>
      <c r="AR109" s="84">
        <f t="shared" si="32"/>
        <v>14374.010000000002</v>
      </c>
      <c r="AS109" s="81"/>
      <c r="AT109" s="88"/>
      <c r="AU109" s="87">
        <v>4.9800000000000004</v>
      </c>
      <c r="AV109" s="96" t="str">
        <f t="shared" si="33"/>
        <v>n/a</v>
      </c>
      <c r="AW109" s="85">
        <f t="shared" si="47"/>
        <v>18660.558000000001</v>
      </c>
      <c r="AX109" s="84">
        <f t="shared" si="34"/>
        <v>9630.0470000000005</v>
      </c>
      <c r="AY109" s="83">
        <f t="shared" si="35"/>
        <v>8282.735999999999</v>
      </c>
      <c r="AZ109" s="83">
        <f t="shared" si="36"/>
        <v>8213.0159999999996</v>
      </c>
      <c r="BA109" s="83">
        <f t="shared" si="37"/>
        <v>27853.140000000003</v>
      </c>
      <c r="BB109" s="83">
        <f t="shared" si="38"/>
        <v>18660.558000000001</v>
      </c>
      <c r="BC109" s="82">
        <f t="shared" si="39"/>
        <v>63009.450000000012</v>
      </c>
      <c r="BD109" s="81" t="s">
        <v>56</v>
      </c>
      <c r="BE109" s="80" t="s">
        <v>55</v>
      </c>
      <c r="BF109" s="95"/>
    </row>
    <row r="110" spans="1:58" s="57" customFormat="1" ht="18" customHeight="1" x14ac:dyDescent="0.35">
      <c r="A110" s="94">
        <v>632</v>
      </c>
      <c r="B110" s="94" t="s">
        <v>12</v>
      </c>
      <c r="C110" s="97" t="s">
        <v>12</v>
      </c>
      <c r="D110" s="97" t="s">
        <v>135</v>
      </c>
      <c r="E110" s="92">
        <v>1</v>
      </c>
      <c r="F110" s="92" t="s">
        <v>339</v>
      </c>
      <c r="G110" s="92">
        <v>0</v>
      </c>
      <c r="H110" s="93">
        <v>1663.1999999999998</v>
      </c>
      <c r="I110" s="93">
        <v>1649.1999999999998</v>
      </c>
      <c r="J110" s="93">
        <v>5593</v>
      </c>
      <c r="K110" s="93">
        <v>3747.1</v>
      </c>
      <c r="L110" s="92" t="s">
        <v>340</v>
      </c>
      <c r="M110" s="88"/>
      <c r="N110" s="91">
        <v>1.6151727892153844</v>
      </c>
      <c r="O110" s="91">
        <v>1.6151727892153844</v>
      </c>
      <c r="P110" s="91">
        <v>1.6151727892153844</v>
      </c>
      <c r="Q110" s="91">
        <v>1.6151727892153844</v>
      </c>
      <c r="R110" s="90">
        <v>1</v>
      </c>
      <c r="S110" s="90">
        <v>1</v>
      </c>
      <c r="T110" s="90">
        <v>1</v>
      </c>
      <c r="U110" s="90">
        <v>1</v>
      </c>
      <c r="V110" s="83">
        <f t="shared" si="41"/>
        <v>2686.3553830230271</v>
      </c>
      <c r="W110" s="83">
        <f t="shared" si="42"/>
        <v>2663.7429639740117</v>
      </c>
      <c r="X110" s="83">
        <f t="shared" si="45"/>
        <v>9033.661410081646</v>
      </c>
      <c r="Y110" s="83">
        <f t="shared" si="46"/>
        <v>6052.2139584689667</v>
      </c>
      <c r="Z110" s="83">
        <f t="shared" si="29"/>
        <v>20435.973715547654</v>
      </c>
      <c r="AA110" s="81"/>
      <c r="AB110" s="88"/>
      <c r="AC110" s="89">
        <v>1.6151727892153844</v>
      </c>
      <c r="AD110" s="86"/>
      <c r="AE110" s="85">
        <f t="shared" si="40"/>
        <v>2686.3553830230271</v>
      </c>
      <c r="AF110" s="84">
        <f t="shared" si="30"/>
        <v>0</v>
      </c>
      <c r="AG110" s="81"/>
      <c r="AH110" s="88"/>
      <c r="AI110" s="87">
        <v>1.6151727892153844</v>
      </c>
      <c r="AJ110" s="96" t="s">
        <v>58</v>
      </c>
      <c r="AK110" s="85">
        <f t="shared" si="43"/>
        <v>2663.7429639740117</v>
      </c>
      <c r="AL110" s="84">
        <f t="shared" si="31"/>
        <v>0</v>
      </c>
      <c r="AM110" s="81"/>
      <c r="AN110" s="88"/>
      <c r="AO110" s="87">
        <v>1.6151727892153844</v>
      </c>
      <c r="AP110" s="96" t="s">
        <v>57</v>
      </c>
      <c r="AQ110" s="85">
        <f t="shared" si="44"/>
        <v>9033.661410081646</v>
      </c>
      <c r="AR110" s="84">
        <f t="shared" si="32"/>
        <v>0</v>
      </c>
      <c r="AS110" s="81"/>
      <c r="AT110" s="88"/>
      <c r="AU110" s="87">
        <v>1.6151727892153844</v>
      </c>
      <c r="AV110" s="96" t="str">
        <f t="shared" si="33"/>
        <v>n/a</v>
      </c>
      <c r="AW110" s="85">
        <f t="shared" si="47"/>
        <v>6052.2139584689667</v>
      </c>
      <c r="AX110" s="84">
        <f t="shared" si="34"/>
        <v>0</v>
      </c>
      <c r="AY110" s="83">
        <f t="shared" si="35"/>
        <v>2686.3553830230271</v>
      </c>
      <c r="AZ110" s="83">
        <f t="shared" si="36"/>
        <v>2663.7429639740117</v>
      </c>
      <c r="BA110" s="83">
        <f t="shared" si="37"/>
        <v>9033.661410081646</v>
      </c>
      <c r="BB110" s="83">
        <f t="shared" si="38"/>
        <v>6052.2139584689667</v>
      </c>
      <c r="BC110" s="82">
        <f t="shared" si="39"/>
        <v>20435.973715547654</v>
      </c>
      <c r="BD110" s="81" t="s">
        <v>56</v>
      </c>
      <c r="BE110" s="80" t="s">
        <v>55</v>
      </c>
      <c r="BF110" s="95"/>
    </row>
    <row r="111" spans="1:58" s="57" customFormat="1" ht="18" customHeight="1" x14ac:dyDescent="0.35">
      <c r="A111" s="94">
        <v>530</v>
      </c>
      <c r="B111" s="94" t="s">
        <v>12</v>
      </c>
      <c r="C111" s="97" t="s">
        <v>12</v>
      </c>
      <c r="D111" s="97" t="s">
        <v>137</v>
      </c>
      <c r="E111" s="92">
        <v>1</v>
      </c>
      <c r="F111" s="92" t="s">
        <v>333</v>
      </c>
      <c r="G111" s="92">
        <v>0</v>
      </c>
      <c r="H111" s="93">
        <v>182.806765159836</v>
      </c>
      <c r="I111" s="93">
        <v>208.26095179132699</v>
      </c>
      <c r="J111" s="93">
        <v>658.22524413985502</v>
      </c>
      <c r="K111" s="93">
        <v>514.30229512222604</v>
      </c>
      <c r="L111" s="92" t="s">
        <v>334</v>
      </c>
      <c r="M111" s="88"/>
      <c r="N111" s="91">
        <v>11.04</v>
      </c>
      <c r="O111" s="91">
        <v>11.04</v>
      </c>
      <c r="P111" s="91">
        <v>11.04</v>
      </c>
      <c r="Q111" s="91">
        <v>11.04</v>
      </c>
      <c r="R111" s="90">
        <v>1</v>
      </c>
      <c r="S111" s="90">
        <v>1</v>
      </c>
      <c r="T111" s="90">
        <v>1</v>
      </c>
      <c r="U111" s="90">
        <v>1</v>
      </c>
      <c r="V111" s="83">
        <f t="shared" si="41"/>
        <v>2018.1866873645893</v>
      </c>
      <c r="W111" s="83">
        <f t="shared" si="42"/>
        <v>2299.2009077762496</v>
      </c>
      <c r="X111" s="83">
        <f t="shared" si="45"/>
        <v>7266.8066953039988</v>
      </c>
      <c r="Y111" s="83">
        <f t="shared" si="46"/>
        <v>5677.8973381493752</v>
      </c>
      <c r="Z111" s="83">
        <f t="shared" si="29"/>
        <v>17262.091628594211</v>
      </c>
      <c r="AA111" s="81"/>
      <c r="AB111" s="88"/>
      <c r="AC111" s="89">
        <v>5.82</v>
      </c>
      <c r="AD111" s="86"/>
      <c r="AE111" s="85">
        <f t="shared" si="40"/>
        <v>1063.9353732302457</v>
      </c>
      <c r="AF111" s="84">
        <f t="shared" si="30"/>
        <v>-954.2513141343436</v>
      </c>
      <c r="AG111" s="81"/>
      <c r="AH111" s="88"/>
      <c r="AI111" s="87">
        <v>5.82</v>
      </c>
      <c r="AJ111" s="96" t="s">
        <v>136</v>
      </c>
      <c r="AK111" s="85">
        <f t="shared" si="43"/>
        <v>1212.0787394255231</v>
      </c>
      <c r="AL111" s="84">
        <f t="shared" si="31"/>
        <v>-1087.1221683507265</v>
      </c>
      <c r="AM111" s="81"/>
      <c r="AN111" s="88"/>
      <c r="AO111" s="87">
        <v>5.82</v>
      </c>
      <c r="AP111" s="96" t="s">
        <v>57</v>
      </c>
      <c r="AQ111" s="85">
        <f t="shared" si="44"/>
        <v>3830.8709208939563</v>
      </c>
      <c r="AR111" s="84">
        <f t="shared" si="32"/>
        <v>-3435.9357744100425</v>
      </c>
      <c r="AS111" s="81"/>
      <c r="AT111" s="88"/>
      <c r="AU111" s="87">
        <v>5.82</v>
      </c>
      <c r="AV111" s="96" t="str">
        <f t="shared" si="33"/>
        <v>n/a</v>
      </c>
      <c r="AW111" s="85">
        <f t="shared" si="47"/>
        <v>2993.2393576113559</v>
      </c>
      <c r="AX111" s="84">
        <f t="shared" si="34"/>
        <v>-2684.6579805380193</v>
      </c>
      <c r="AY111" s="83">
        <f t="shared" si="35"/>
        <v>1063.9353732302457</v>
      </c>
      <c r="AZ111" s="83">
        <f t="shared" si="36"/>
        <v>1212.0787394255231</v>
      </c>
      <c r="BA111" s="83">
        <f t="shared" si="37"/>
        <v>3830.8709208939563</v>
      </c>
      <c r="BB111" s="83">
        <f t="shared" si="38"/>
        <v>2993.2393576113559</v>
      </c>
      <c r="BC111" s="82">
        <f t="shared" si="39"/>
        <v>9100.12439116108</v>
      </c>
      <c r="BD111" s="81" t="s">
        <v>56</v>
      </c>
      <c r="BE111" s="80" t="s">
        <v>55</v>
      </c>
      <c r="BF111" s="95"/>
    </row>
    <row r="112" spans="1:58" s="57" customFormat="1" ht="18" customHeight="1" x14ac:dyDescent="0.35">
      <c r="A112" s="94">
        <v>533</v>
      </c>
      <c r="B112" s="94" t="s">
        <v>12</v>
      </c>
      <c r="C112" s="97" t="s">
        <v>12</v>
      </c>
      <c r="D112" s="97" t="s">
        <v>135</v>
      </c>
      <c r="E112" s="92">
        <v>1</v>
      </c>
      <c r="F112" s="92" t="s">
        <v>339</v>
      </c>
      <c r="G112" s="92">
        <v>0</v>
      </c>
      <c r="H112" s="93">
        <v>3713</v>
      </c>
      <c r="I112" s="93">
        <v>3730</v>
      </c>
      <c r="J112" s="93">
        <v>3730</v>
      </c>
      <c r="K112" s="93">
        <v>3730</v>
      </c>
      <c r="L112" s="92" t="s">
        <v>340</v>
      </c>
      <c r="M112" s="88"/>
      <c r="N112" s="91">
        <v>1.6151727892153844</v>
      </c>
      <c r="O112" s="91">
        <v>1.6151727892153844</v>
      </c>
      <c r="P112" s="91">
        <v>1.6151727892153844</v>
      </c>
      <c r="Q112" s="91">
        <v>1.6151727892153844</v>
      </c>
      <c r="R112" s="90">
        <v>1</v>
      </c>
      <c r="S112" s="90">
        <v>1</v>
      </c>
      <c r="T112" s="90">
        <v>1</v>
      </c>
      <c r="U112" s="90">
        <v>1</v>
      </c>
      <c r="V112" s="83">
        <f t="shared" si="41"/>
        <v>5997.1365663567221</v>
      </c>
      <c r="W112" s="83">
        <f t="shared" si="42"/>
        <v>6024.5945037733836</v>
      </c>
      <c r="X112" s="83">
        <f t="shared" si="45"/>
        <v>6024.5945037733836</v>
      </c>
      <c r="Y112" s="83">
        <f t="shared" si="46"/>
        <v>6024.5945037733836</v>
      </c>
      <c r="Z112" s="83">
        <f t="shared" si="29"/>
        <v>24070.920077676874</v>
      </c>
      <c r="AA112" s="81"/>
      <c r="AB112" s="88"/>
      <c r="AC112" s="89">
        <v>1.6151727892153844</v>
      </c>
      <c r="AD112" s="86"/>
      <c r="AE112" s="85">
        <f t="shared" ref="AE112:AE143" si="48">H112*AC112*R112</f>
        <v>5997.1365663567221</v>
      </c>
      <c r="AF112" s="84">
        <f t="shared" si="30"/>
        <v>0</v>
      </c>
      <c r="AG112" s="81"/>
      <c r="AH112" s="88"/>
      <c r="AI112" s="87">
        <v>1.6151727892153844</v>
      </c>
      <c r="AJ112" s="96" t="s">
        <v>58</v>
      </c>
      <c r="AK112" s="85">
        <f t="shared" si="43"/>
        <v>6024.5945037733836</v>
      </c>
      <c r="AL112" s="84">
        <f t="shared" si="31"/>
        <v>0</v>
      </c>
      <c r="AM112" s="81"/>
      <c r="AN112" s="88"/>
      <c r="AO112" s="87">
        <v>1.6151727892153844</v>
      </c>
      <c r="AP112" s="96" t="s">
        <v>57</v>
      </c>
      <c r="AQ112" s="85">
        <f t="shared" si="44"/>
        <v>6024.5945037733836</v>
      </c>
      <c r="AR112" s="84">
        <f t="shared" si="32"/>
        <v>0</v>
      </c>
      <c r="AS112" s="81"/>
      <c r="AT112" s="88"/>
      <c r="AU112" s="87">
        <v>1.6151727892153844</v>
      </c>
      <c r="AV112" s="96" t="str">
        <f t="shared" si="33"/>
        <v>n/a</v>
      </c>
      <c r="AW112" s="85">
        <f t="shared" si="47"/>
        <v>6024.5945037733836</v>
      </c>
      <c r="AX112" s="84">
        <f t="shared" si="34"/>
        <v>0</v>
      </c>
      <c r="AY112" s="83">
        <f t="shared" si="35"/>
        <v>5997.1365663567221</v>
      </c>
      <c r="AZ112" s="83">
        <f t="shared" si="36"/>
        <v>6024.5945037733836</v>
      </c>
      <c r="BA112" s="83">
        <f t="shared" si="37"/>
        <v>6024.5945037733836</v>
      </c>
      <c r="BB112" s="83">
        <f t="shared" si="38"/>
        <v>6024.5945037733836</v>
      </c>
      <c r="BC112" s="82">
        <f t="shared" si="39"/>
        <v>24070.920077676874</v>
      </c>
      <c r="BD112" s="81" t="s">
        <v>56</v>
      </c>
      <c r="BE112" s="80" t="s">
        <v>55</v>
      </c>
      <c r="BF112" s="95"/>
    </row>
    <row r="113" spans="1:58" s="57" customFormat="1" ht="18" customHeight="1" x14ac:dyDescent="0.35">
      <c r="A113" s="94">
        <v>490</v>
      </c>
      <c r="B113" s="94" t="e">
        <v>#N/A</v>
      </c>
      <c r="C113" s="97" t="s">
        <v>134</v>
      </c>
      <c r="D113" s="97" t="s">
        <v>133</v>
      </c>
      <c r="E113" s="92">
        <v>1</v>
      </c>
      <c r="F113" s="92" t="s">
        <v>6</v>
      </c>
      <c r="G113" s="92">
        <v>0</v>
      </c>
      <c r="H113" s="93">
        <v>1</v>
      </c>
      <c r="I113" s="93">
        <v>0</v>
      </c>
      <c r="J113" s="93">
        <v>0</v>
      </c>
      <c r="K113" s="93">
        <v>0</v>
      </c>
      <c r="L113" s="92">
        <v>0</v>
      </c>
      <c r="M113" s="88"/>
      <c r="N113" s="91">
        <v>11400</v>
      </c>
      <c r="O113" s="91">
        <v>11400</v>
      </c>
      <c r="P113" s="91">
        <v>11400</v>
      </c>
      <c r="Q113" s="91">
        <v>11400</v>
      </c>
      <c r="R113" s="90">
        <v>0.78</v>
      </c>
      <c r="S113" s="90">
        <v>0.78</v>
      </c>
      <c r="T113" s="90">
        <v>0.78</v>
      </c>
      <c r="U113" s="90">
        <v>0.78</v>
      </c>
      <c r="V113" s="83">
        <f t="shared" si="41"/>
        <v>8892</v>
      </c>
      <c r="W113" s="83">
        <f t="shared" si="42"/>
        <v>0</v>
      </c>
      <c r="X113" s="83">
        <f t="shared" si="45"/>
        <v>0</v>
      </c>
      <c r="Y113" s="83">
        <f t="shared" si="46"/>
        <v>0</v>
      </c>
      <c r="Z113" s="83">
        <f t="shared" si="29"/>
        <v>8892</v>
      </c>
      <c r="AA113" s="81"/>
      <c r="AB113" s="88"/>
      <c r="AC113" s="89">
        <v>11400</v>
      </c>
      <c r="AD113" s="86"/>
      <c r="AE113" s="85">
        <f t="shared" si="48"/>
        <v>8892</v>
      </c>
      <c r="AF113" s="84">
        <f t="shared" si="30"/>
        <v>0</v>
      </c>
      <c r="AG113" s="81"/>
      <c r="AH113" s="88"/>
      <c r="AI113" s="87">
        <v>11400</v>
      </c>
      <c r="AJ113" s="96" t="s">
        <v>58</v>
      </c>
      <c r="AK113" s="85">
        <f t="shared" si="43"/>
        <v>0</v>
      </c>
      <c r="AL113" s="84">
        <f t="shared" si="31"/>
        <v>0</v>
      </c>
      <c r="AM113" s="81"/>
      <c r="AN113" s="88"/>
      <c r="AO113" s="87">
        <v>11400</v>
      </c>
      <c r="AP113" s="96" t="s">
        <v>57</v>
      </c>
      <c r="AQ113" s="85">
        <f t="shared" si="44"/>
        <v>0</v>
      </c>
      <c r="AR113" s="84">
        <f t="shared" si="32"/>
        <v>0</v>
      </c>
      <c r="AS113" s="81"/>
      <c r="AT113" s="88"/>
      <c r="AU113" s="87">
        <v>11400</v>
      </c>
      <c r="AV113" s="96" t="str">
        <f t="shared" si="33"/>
        <v>n/a</v>
      </c>
      <c r="AW113" s="85">
        <f t="shared" si="47"/>
        <v>0</v>
      </c>
      <c r="AX113" s="84">
        <f t="shared" si="34"/>
        <v>0</v>
      </c>
      <c r="AY113" s="83">
        <f t="shared" si="35"/>
        <v>8892</v>
      </c>
      <c r="AZ113" s="83">
        <f t="shared" si="36"/>
        <v>0</v>
      </c>
      <c r="BA113" s="83">
        <f t="shared" si="37"/>
        <v>0</v>
      </c>
      <c r="BB113" s="83">
        <f t="shared" si="38"/>
        <v>0</v>
      </c>
      <c r="BC113" s="82">
        <f t="shared" si="39"/>
        <v>8892</v>
      </c>
      <c r="BD113" s="81" t="s">
        <v>56</v>
      </c>
      <c r="BE113" s="80" t="s">
        <v>55</v>
      </c>
      <c r="BF113" s="95"/>
    </row>
    <row r="114" spans="1:58" s="57" customFormat="1" ht="18" customHeight="1" x14ac:dyDescent="0.35">
      <c r="A114" s="94">
        <v>35</v>
      </c>
      <c r="B114" s="94" t="s">
        <v>4</v>
      </c>
      <c r="C114" s="97" t="s">
        <v>4</v>
      </c>
      <c r="D114" s="97" t="s">
        <v>93</v>
      </c>
      <c r="E114" s="92">
        <v>1</v>
      </c>
      <c r="F114" s="92" t="s">
        <v>355</v>
      </c>
      <c r="G114" s="92">
        <v>0</v>
      </c>
      <c r="H114" s="93">
        <v>9</v>
      </c>
      <c r="I114" s="93">
        <v>8</v>
      </c>
      <c r="J114" s="93">
        <v>8</v>
      </c>
      <c r="K114" s="93">
        <v>8</v>
      </c>
      <c r="L114" s="92" t="s">
        <v>356</v>
      </c>
      <c r="M114" s="88"/>
      <c r="N114" s="91">
        <v>279</v>
      </c>
      <c r="O114" s="91">
        <v>279</v>
      </c>
      <c r="P114" s="91">
        <v>279</v>
      </c>
      <c r="Q114" s="91">
        <v>279</v>
      </c>
      <c r="R114" s="90">
        <v>0.67500000000000004</v>
      </c>
      <c r="S114" s="90">
        <v>0.67500000000000004</v>
      </c>
      <c r="T114" s="90">
        <v>0.67500000000000004</v>
      </c>
      <c r="U114" s="90">
        <v>0.67500000000000004</v>
      </c>
      <c r="V114" s="83">
        <f t="shared" ref="V114:V145" si="49">H114*N114*R114</f>
        <v>1694.9250000000002</v>
      </c>
      <c r="W114" s="83">
        <f t="shared" si="42"/>
        <v>1506.6000000000001</v>
      </c>
      <c r="X114" s="83">
        <f t="shared" si="45"/>
        <v>1506.6000000000001</v>
      </c>
      <c r="Y114" s="83">
        <f t="shared" si="46"/>
        <v>1506.6000000000001</v>
      </c>
      <c r="Z114" s="83">
        <f t="shared" si="29"/>
        <v>6214.7250000000013</v>
      </c>
      <c r="AA114" s="81"/>
      <c r="AB114" s="88"/>
      <c r="AC114" s="89">
        <v>279</v>
      </c>
      <c r="AD114" s="86"/>
      <c r="AE114" s="85">
        <f t="shared" si="48"/>
        <v>1694.9250000000002</v>
      </c>
      <c r="AF114" s="84">
        <f t="shared" si="30"/>
        <v>0</v>
      </c>
      <c r="AG114" s="81"/>
      <c r="AH114" s="88"/>
      <c r="AI114" s="87">
        <v>279</v>
      </c>
      <c r="AJ114" s="96" t="s">
        <v>58</v>
      </c>
      <c r="AK114" s="85">
        <f t="shared" si="43"/>
        <v>1506.6000000000001</v>
      </c>
      <c r="AL114" s="84">
        <f t="shared" si="31"/>
        <v>0</v>
      </c>
      <c r="AM114" s="81"/>
      <c r="AN114" s="88"/>
      <c r="AO114" s="87">
        <v>279</v>
      </c>
      <c r="AP114" s="96" t="s">
        <v>57</v>
      </c>
      <c r="AQ114" s="85">
        <f t="shared" si="44"/>
        <v>1506.6000000000001</v>
      </c>
      <c r="AR114" s="84">
        <f t="shared" si="32"/>
        <v>0</v>
      </c>
      <c r="AS114" s="81"/>
      <c r="AT114" s="88"/>
      <c r="AU114" s="87">
        <v>279</v>
      </c>
      <c r="AV114" s="96" t="str">
        <f t="shared" si="33"/>
        <v>n/a</v>
      </c>
      <c r="AW114" s="85">
        <f t="shared" si="47"/>
        <v>1506.6000000000001</v>
      </c>
      <c r="AX114" s="84">
        <f t="shared" si="34"/>
        <v>0</v>
      </c>
      <c r="AY114" s="83">
        <f t="shared" si="35"/>
        <v>1694.9250000000002</v>
      </c>
      <c r="AZ114" s="83">
        <f t="shared" si="36"/>
        <v>1506.6000000000001</v>
      </c>
      <c r="BA114" s="83">
        <f t="shared" si="37"/>
        <v>1506.6000000000001</v>
      </c>
      <c r="BB114" s="83">
        <f t="shared" si="38"/>
        <v>1506.6000000000001</v>
      </c>
      <c r="BC114" s="82">
        <f t="shared" si="39"/>
        <v>6214.7250000000013</v>
      </c>
      <c r="BD114" s="81" t="s">
        <v>56</v>
      </c>
      <c r="BE114" s="80" t="s">
        <v>55</v>
      </c>
      <c r="BF114" s="95"/>
    </row>
    <row r="115" spans="1:58" s="57" customFormat="1" ht="18" customHeight="1" x14ac:dyDescent="0.35">
      <c r="A115" s="94">
        <v>244</v>
      </c>
      <c r="B115" s="94" t="s">
        <v>4</v>
      </c>
      <c r="C115" s="97" t="s">
        <v>4</v>
      </c>
      <c r="D115" s="97" t="s">
        <v>119</v>
      </c>
      <c r="E115" s="92">
        <v>1</v>
      </c>
      <c r="F115" s="92" t="s">
        <v>357</v>
      </c>
      <c r="G115" s="92">
        <v>0</v>
      </c>
      <c r="H115" s="93">
        <v>20</v>
      </c>
      <c r="I115" s="93">
        <v>20</v>
      </c>
      <c r="J115" s="93">
        <v>35</v>
      </c>
      <c r="K115" s="93">
        <v>35</v>
      </c>
      <c r="L115" s="92" t="s">
        <v>358</v>
      </c>
      <c r="M115" s="88"/>
      <c r="N115" s="91">
        <v>172</v>
      </c>
      <c r="O115" s="91">
        <v>172</v>
      </c>
      <c r="P115" s="91">
        <v>172</v>
      </c>
      <c r="Q115" s="91">
        <v>172</v>
      </c>
      <c r="R115" s="90">
        <v>0.89</v>
      </c>
      <c r="S115" s="90">
        <v>0.89</v>
      </c>
      <c r="T115" s="90">
        <v>0.89</v>
      </c>
      <c r="U115" s="90">
        <v>0.89</v>
      </c>
      <c r="V115" s="83">
        <f t="shared" si="49"/>
        <v>3061.6</v>
      </c>
      <c r="W115" s="83">
        <f t="shared" si="42"/>
        <v>3061.6</v>
      </c>
      <c r="X115" s="83">
        <f t="shared" si="45"/>
        <v>5357.8</v>
      </c>
      <c r="Y115" s="83">
        <f t="shared" si="46"/>
        <v>5357.8</v>
      </c>
      <c r="Z115" s="83">
        <f t="shared" si="29"/>
        <v>16838.8</v>
      </c>
      <c r="AA115" s="81"/>
      <c r="AB115" s="88"/>
      <c r="AC115" s="89">
        <v>172</v>
      </c>
      <c r="AD115" s="86"/>
      <c r="AE115" s="85">
        <f t="shared" si="48"/>
        <v>3061.6</v>
      </c>
      <c r="AF115" s="84">
        <f t="shared" si="30"/>
        <v>0</v>
      </c>
      <c r="AG115" s="81"/>
      <c r="AH115" s="88"/>
      <c r="AI115" s="87">
        <v>172</v>
      </c>
      <c r="AJ115" s="96" t="s">
        <v>58</v>
      </c>
      <c r="AK115" s="85">
        <f t="shared" si="43"/>
        <v>3061.6</v>
      </c>
      <c r="AL115" s="84">
        <f t="shared" si="31"/>
        <v>0</v>
      </c>
      <c r="AM115" s="81"/>
      <c r="AN115" s="88"/>
      <c r="AO115" s="87">
        <v>172</v>
      </c>
      <c r="AP115" s="96" t="s">
        <v>57</v>
      </c>
      <c r="AQ115" s="85">
        <f t="shared" si="44"/>
        <v>5357.8</v>
      </c>
      <c r="AR115" s="84">
        <f t="shared" si="32"/>
        <v>0</v>
      </c>
      <c r="AS115" s="81"/>
      <c r="AT115" s="88"/>
      <c r="AU115" s="87">
        <v>172</v>
      </c>
      <c r="AV115" s="96" t="str">
        <f t="shared" si="33"/>
        <v>n/a</v>
      </c>
      <c r="AW115" s="85">
        <f t="shared" si="47"/>
        <v>5357.8</v>
      </c>
      <c r="AX115" s="84">
        <f t="shared" si="34"/>
        <v>0</v>
      </c>
      <c r="AY115" s="83">
        <f t="shared" si="35"/>
        <v>3061.6</v>
      </c>
      <c r="AZ115" s="83">
        <f t="shared" si="36"/>
        <v>3061.6</v>
      </c>
      <c r="BA115" s="83">
        <f t="shared" si="37"/>
        <v>5357.8</v>
      </c>
      <c r="BB115" s="83">
        <f t="shared" si="38"/>
        <v>5357.8</v>
      </c>
      <c r="BC115" s="82">
        <f t="shared" si="39"/>
        <v>16838.8</v>
      </c>
      <c r="BD115" s="81" t="s">
        <v>56</v>
      </c>
      <c r="BE115" s="80" t="s">
        <v>55</v>
      </c>
      <c r="BF115" s="95"/>
    </row>
    <row r="116" spans="1:58" s="57" customFormat="1" ht="18" customHeight="1" x14ac:dyDescent="0.35">
      <c r="A116" s="94">
        <v>61</v>
      </c>
      <c r="B116" s="94" t="s">
        <v>4</v>
      </c>
      <c r="C116" s="97" t="s">
        <v>4</v>
      </c>
      <c r="D116" s="97" t="s">
        <v>92</v>
      </c>
      <c r="E116" s="92">
        <v>1</v>
      </c>
      <c r="F116" s="92" t="s">
        <v>359</v>
      </c>
      <c r="G116" s="92">
        <v>0</v>
      </c>
      <c r="H116" s="93">
        <v>70</v>
      </c>
      <c r="I116" s="93">
        <v>60</v>
      </c>
      <c r="J116" s="93">
        <v>62</v>
      </c>
      <c r="K116" s="93">
        <v>64</v>
      </c>
      <c r="L116" s="92" t="s">
        <v>360</v>
      </c>
      <c r="M116" s="88"/>
      <c r="N116" s="91">
        <v>542.52473385463566</v>
      </c>
      <c r="O116" s="91">
        <v>542.52473385463566</v>
      </c>
      <c r="P116" s="91">
        <v>542.52473385463566</v>
      </c>
      <c r="Q116" s="91">
        <v>542.52473385463566</v>
      </c>
      <c r="R116" s="90">
        <v>0.49399999999999999</v>
      </c>
      <c r="S116" s="90">
        <v>0.49399999999999999</v>
      </c>
      <c r="T116" s="90">
        <v>0.49399999999999999</v>
      </c>
      <c r="U116" s="90">
        <v>0.49399999999999999</v>
      </c>
      <c r="V116" s="83">
        <f t="shared" si="49"/>
        <v>18760.505296693304</v>
      </c>
      <c r="W116" s="83">
        <f t="shared" ref="W116:W147" si="50">I116*O116*S116</f>
        <v>16080.433111451401</v>
      </c>
      <c r="X116" s="83">
        <f t="shared" si="45"/>
        <v>16616.447548499782</v>
      </c>
      <c r="Y116" s="83">
        <f t="shared" si="46"/>
        <v>17152.461985548161</v>
      </c>
      <c r="Z116" s="83">
        <f t="shared" si="29"/>
        <v>68609.847942192646</v>
      </c>
      <c r="AA116" s="81"/>
      <c r="AB116" s="88"/>
      <c r="AC116" s="89">
        <v>691.15747535750711</v>
      </c>
      <c r="AD116" s="86"/>
      <c r="AE116" s="85">
        <f t="shared" si="48"/>
        <v>23900.225497862593</v>
      </c>
      <c r="AF116" s="84">
        <f t="shared" si="30"/>
        <v>5139.7202011692898</v>
      </c>
      <c r="AG116" s="81"/>
      <c r="AH116" s="88"/>
      <c r="AI116" s="87">
        <v>691.15747535750711</v>
      </c>
      <c r="AJ116" s="96" t="s">
        <v>91</v>
      </c>
      <c r="AK116" s="85">
        <f t="shared" ref="AK116:AK147" si="51">I116*AI116*S116</f>
        <v>20485.907569596508</v>
      </c>
      <c r="AL116" s="84">
        <f t="shared" si="31"/>
        <v>4405.4744581451068</v>
      </c>
      <c r="AM116" s="81"/>
      <c r="AN116" s="88"/>
      <c r="AO116" s="87">
        <v>691.15747535750711</v>
      </c>
      <c r="AP116" s="96" t="s">
        <v>88</v>
      </c>
      <c r="AQ116" s="85">
        <f t="shared" si="44"/>
        <v>21168.771155249728</v>
      </c>
      <c r="AR116" s="84">
        <f t="shared" si="32"/>
        <v>4552.3236067499456</v>
      </c>
      <c r="AS116" s="81"/>
      <c r="AT116" s="88"/>
      <c r="AU116" s="87">
        <v>691.15747535750711</v>
      </c>
      <c r="AV116" s="96" t="str">
        <f t="shared" si="33"/>
        <v>Update to heating EFLH for various building types</v>
      </c>
      <c r="AW116" s="85">
        <f t="shared" si="47"/>
        <v>21851.634740902944</v>
      </c>
      <c r="AX116" s="84">
        <f t="shared" si="34"/>
        <v>4699.1727553547826</v>
      </c>
      <c r="AY116" s="83">
        <f t="shared" si="35"/>
        <v>23900.225497862593</v>
      </c>
      <c r="AZ116" s="83">
        <f t="shared" si="36"/>
        <v>20485.907569596508</v>
      </c>
      <c r="BA116" s="83">
        <f t="shared" si="37"/>
        <v>21168.771155249728</v>
      </c>
      <c r="BB116" s="83">
        <f t="shared" si="38"/>
        <v>21851.634740902944</v>
      </c>
      <c r="BC116" s="82">
        <f t="shared" si="39"/>
        <v>87406.538963611776</v>
      </c>
      <c r="BD116" s="81" t="s">
        <v>56</v>
      </c>
      <c r="BE116" s="80" t="s">
        <v>55</v>
      </c>
      <c r="BF116" s="95"/>
    </row>
    <row r="117" spans="1:58" s="57" customFormat="1" ht="18" customHeight="1" x14ac:dyDescent="0.35">
      <c r="A117" s="94">
        <v>52</v>
      </c>
      <c r="B117" s="94" t="s">
        <v>4</v>
      </c>
      <c r="C117" s="97" t="s">
        <v>4</v>
      </c>
      <c r="D117" s="97" t="s">
        <v>89</v>
      </c>
      <c r="E117" s="92">
        <v>1</v>
      </c>
      <c r="F117" s="92" t="s">
        <v>361</v>
      </c>
      <c r="G117" s="92">
        <v>0</v>
      </c>
      <c r="H117" s="93">
        <v>18</v>
      </c>
      <c r="I117" s="93">
        <v>16</v>
      </c>
      <c r="J117" s="93">
        <v>23</v>
      </c>
      <c r="K117" s="93">
        <v>24</v>
      </c>
      <c r="L117" s="92" t="s">
        <v>362</v>
      </c>
      <c r="M117" s="88"/>
      <c r="N117" s="91">
        <v>1337.7267780000002</v>
      </c>
      <c r="O117" s="91">
        <v>1337.7267780000002</v>
      </c>
      <c r="P117" s="91">
        <v>1337.7267780000002</v>
      </c>
      <c r="Q117" s="91">
        <v>1337.7267780000002</v>
      </c>
      <c r="R117" s="90">
        <v>0.49399999999999999</v>
      </c>
      <c r="S117" s="90">
        <v>0.49399999999999999</v>
      </c>
      <c r="T117" s="90">
        <v>0.49399999999999999</v>
      </c>
      <c r="U117" s="90">
        <v>0.49399999999999999</v>
      </c>
      <c r="V117" s="83">
        <f t="shared" si="49"/>
        <v>11895.066509976001</v>
      </c>
      <c r="W117" s="83">
        <f t="shared" si="50"/>
        <v>10573.392453312001</v>
      </c>
      <c r="X117" s="83">
        <f t="shared" si="45"/>
        <v>15199.251651636003</v>
      </c>
      <c r="Y117" s="83">
        <f t="shared" si="46"/>
        <v>15860.088679968003</v>
      </c>
      <c r="Z117" s="83">
        <f t="shared" si="29"/>
        <v>53527.799294892007</v>
      </c>
      <c r="AA117" s="81"/>
      <c r="AB117" s="88"/>
      <c r="AC117" s="89">
        <v>1422.9771820000001</v>
      </c>
      <c r="AD117" s="86"/>
      <c r="AE117" s="85">
        <f t="shared" si="48"/>
        <v>12653.113102344001</v>
      </c>
      <c r="AF117" s="84">
        <f t="shared" si="30"/>
        <v>758.04659236800035</v>
      </c>
      <c r="AG117" s="81"/>
      <c r="AH117" s="88"/>
      <c r="AI117" s="87">
        <v>1422.9771820000001</v>
      </c>
      <c r="AJ117" s="96" t="s">
        <v>58</v>
      </c>
      <c r="AK117" s="85">
        <f t="shared" si="51"/>
        <v>11247.211646528001</v>
      </c>
      <c r="AL117" s="84">
        <f t="shared" si="31"/>
        <v>673.81919321600071</v>
      </c>
      <c r="AM117" s="81"/>
      <c r="AN117" s="88"/>
      <c r="AO117" s="87">
        <v>1422.9771820000001</v>
      </c>
      <c r="AP117" s="96" t="s">
        <v>88</v>
      </c>
      <c r="AQ117" s="85">
        <f t="shared" si="44"/>
        <v>16167.866741884001</v>
      </c>
      <c r="AR117" s="84">
        <f t="shared" si="32"/>
        <v>968.61509024799852</v>
      </c>
      <c r="AS117" s="81"/>
      <c r="AT117" s="88"/>
      <c r="AU117" s="87">
        <v>1422.9771820000001</v>
      </c>
      <c r="AV117" s="96" t="str">
        <f t="shared" si="33"/>
        <v>Update to heating EFLH for various building types</v>
      </c>
      <c r="AW117" s="85">
        <f t="shared" si="47"/>
        <v>16870.817469792</v>
      </c>
      <c r="AX117" s="84">
        <f t="shared" si="34"/>
        <v>1010.7287898239974</v>
      </c>
      <c r="AY117" s="83">
        <f t="shared" si="35"/>
        <v>12653.113102344001</v>
      </c>
      <c r="AZ117" s="83">
        <f t="shared" si="36"/>
        <v>11247.211646528001</v>
      </c>
      <c r="BA117" s="83">
        <f t="shared" si="37"/>
        <v>16167.866741884001</v>
      </c>
      <c r="BB117" s="83">
        <f t="shared" si="38"/>
        <v>16870.817469792</v>
      </c>
      <c r="BC117" s="82">
        <f t="shared" si="39"/>
        <v>56939.008960548003</v>
      </c>
      <c r="BD117" s="81" t="s">
        <v>56</v>
      </c>
      <c r="BE117" s="80" t="s">
        <v>55</v>
      </c>
      <c r="BF117" s="95"/>
    </row>
    <row r="118" spans="1:58" s="57" customFormat="1" ht="18" customHeight="1" x14ac:dyDescent="0.35">
      <c r="A118" s="94">
        <v>74</v>
      </c>
      <c r="B118" s="94" t="s">
        <v>4</v>
      </c>
      <c r="C118" s="97" t="s">
        <v>4</v>
      </c>
      <c r="D118" s="97" t="s">
        <v>132</v>
      </c>
      <c r="E118" s="92">
        <v>1</v>
      </c>
      <c r="F118" s="92" t="s">
        <v>363</v>
      </c>
      <c r="G118" s="92">
        <v>0</v>
      </c>
      <c r="H118" s="93">
        <v>18</v>
      </c>
      <c r="I118" s="93">
        <v>16</v>
      </c>
      <c r="J118" s="93">
        <v>23</v>
      </c>
      <c r="K118" s="93">
        <v>30</v>
      </c>
      <c r="L118" s="92" t="s">
        <v>364</v>
      </c>
      <c r="M118" s="88"/>
      <c r="N118" s="91">
        <v>451</v>
      </c>
      <c r="O118" s="91">
        <v>451</v>
      </c>
      <c r="P118" s="91">
        <v>451</v>
      </c>
      <c r="Q118" s="91">
        <v>451</v>
      </c>
      <c r="R118" s="90">
        <v>0.49399999999999999</v>
      </c>
      <c r="S118" s="90">
        <v>0.49399999999999999</v>
      </c>
      <c r="T118" s="90">
        <v>0.49399999999999999</v>
      </c>
      <c r="U118" s="90">
        <v>0.49399999999999999</v>
      </c>
      <c r="V118" s="83">
        <f t="shared" si="49"/>
        <v>4010.2919999999999</v>
      </c>
      <c r="W118" s="83">
        <f t="shared" si="50"/>
        <v>3564.7040000000002</v>
      </c>
      <c r="X118" s="83">
        <f t="shared" si="45"/>
        <v>5124.2619999999997</v>
      </c>
      <c r="Y118" s="83">
        <f t="shared" si="46"/>
        <v>6683.82</v>
      </c>
      <c r="Z118" s="83">
        <f t="shared" si="29"/>
        <v>19383.078000000001</v>
      </c>
      <c r="AA118" s="81"/>
      <c r="AB118" s="88"/>
      <c r="AC118" s="89">
        <v>451</v>
      </c>
      <c r="AD118" s="86"/>
      <c r="AE118" s="85">
        <f t="shared" si="48"/>
        <v>4010.2919999999999</v>
      </c>
      <c r="AF118" s="84">
        <f t="shared" si="30"/>
        <v>0</v>
      </c>
      <c r="AG118" s="81"/>
      <c r="AH118" s="88"/>
      <c r="AI118" s="87">
        <v>451</v>
      </c>
      <c r="AJ118" s="96" t="s">
        <v>58</v>
      </c>
      <c r="AK118" s="85">
        <f t="shared" si="51"/>
        <v>3564.7040000000002</v>
      </c>
      <c r="AL118" s="84">
        <f t="shared" si="31"/>
        <v>0</v>
      </c>
      <c r="AM118" s="81"/>
      <c r="AN118" s="88"/>
      <c r="AO118" s="87">
        <v>451</v>
      </c>
      <c r="AP118" s="96" t="s">
        <v>57</v>
      </c>
      <c r="AQ118" s="85">
        <f t="shared" si="44"/>
        <v>5124.2619999999997</v>
      </c>
      <c r="AR118" s="84">
        <f t="shared" si="32"/>
        <v>0</v>
      </c>
      <c r="AS118" s="81"/>
      <c r="AT118" s="88"/>
      <c r="AU118" s="87">
        <v>451</v>
      </c>
      <c r="AV118" s="96" t="str">
        <f t="shared" si="33"/>
        <v>n/a</v>
      </c>
      <c r="AW118" s="85">
        <f t="shared" si="47"/>
        <v>6683.82</v>
      </c>
      <c r="AX118" s="84">
        <f t="shared" si="34"/>
        <v>0</v>
      </c>
      <c r="AY118" s="83">
        <f t="shared" si="35"/>
        <v>4010.2919999999999</v>
      </c>
      <c r="AZ118" s="83">
        <f t="shared" si="36"/>
        <v>3564.7040000000002</v>
      </c>
      <c r="BA118" s="83">
        <f t="shared" si="37"/>
        <v>5124.2619999999997</v>
      </c>
      <c r="BB118" s="83">
        <f t="shared" si="38"/>
        <v>6683.82</v>
      </c>
      <c r="BC118" s="82">
        <f t="shared" si="39"/>
        <v>19383.078000000001</v>
      </c>
      <c r="BD118" s="81" t="s">
        <v>56</v>
      </c>
      <c r="BE118" s="80" t="s">
        <v>55</v>
      </c>
      <c r="BF118" s="95"/>
    </row>
    <row r="119" spans="1:58" s="57" customFormat="1" ht="18" customHeight="1" x14ac:dyDescent="0.35">
      <c r="A119" s="94">
        <v>230</v>
      </c>
      <c r="B119" s="94" t="s">
        <v>4</v>
      </c>
      <c r="C119" s="97" t="s">
        <v>4</v>
      </c>
      <c r="D119" s="97" t="s">
        <v>131</v>
      </c>
      <c r="E119" s="92">
        <v>1</v>
      </c>
      <c r="F119" s="92" t="s">
        <v>365</v>
      </c>
      <c r="G119" s="92">
        <v>0</v>
      </c>
      <c r="H119" s="93">
        <v>4</v>
      </c>
      <c r="I119" s="93">
        <v>3</v>
      </c>
      <c r="J119" s="93">
        <v>5</v>
      </c>
      <c r="K119" s="93">
        <v>10</v>
      </c>
      <c r="L119" s="92" t="s">
        <v>366</v>
      </c>
      <c r="M119" s="88"/>
      <c r="N119" s="91">
        <v>266</v>
      </c>
      <c r="O119" s="91">
        <v>266</v>
      </c>
      <c r="P119" s="91">
        <v>266</v>
      </c>
      <c r="Q119" s="91">
        <v>266</v>
      </c>
      <c r="R119" s="90">
        <v>0.49399999999999999</v>
      </c>
      <c r="S119" s="90">
        <v>0.49399999999999999</v>
      </c>
      <c r="T119" s="90">
        <v>0.49399999999999999</v>
      </c>
      <c r="U119" s="90">
        <v>0.49399999999999999</v>
      </c>
      <c r="V119" s="83">
        <f t="shared" si="49"/>
        <v>525.61599999999999</v>
      </c>
      <c r="W119" s="83">
        <f t="shared" si="50"/>
        <v>394.21199999999999</v>
      </c>
      <c r="X119" s="83">
        <f t="shared" si="45"/>
        <v>657.02</v>
      </c>
      <c r="Y119" s="83">
        <f t="shared" si="46"/>
        <v>1314.04</v>
      </c>
      <c r="Z119" s="83">
        <f t="shared" si="29"/>
        <v>2890.8879999999999</v>
      </c>
      <c r="AA119" s="81"/>
      <c r="AB119" s="88"/>
      <c r="AC119" s="89">
        <v>266</v>
      </c>
      <c r="AD119" s="86"/>
      <c r="AE119" s="85">
        <f t="shared" si="48"/>
        <v>525.61599999999999</v>
      </c>
      <c r="AF119" s="84">
        <f t="shared" si="30"/>
        <v>0</v>
      </c>
      <c r="AG119" s="81"/>
      <c r="AH119" s="88"/>
      <c r="AI119" s="87">
        <v>266</v>
      </c>
      <c r="AJ119" s="96" t="s">
        <v>58</v>
      </c>
      <c r="AK119" s="85">
        <f t="shared" si="51"/>
        <v>394.21199999999999</v>
      </c>
      <c r="AL119" s="84">
        <f t="shared" si="31"/>
        <v>0</v>
      </c>
      <c r="AM119" s="81"/>
      <c r="AN119" s="88"/>
      <c r="AO119" s="87">
        <v>266</v>
      </c>
      <c r="AP119" s="96" t="s">
        <v>57</v>
      </c>
      <c r="AQ119" s="85">
        <f t="shared" si="44"/>
        <v>657.02</v>
      </c>
      <c r="AR119" s="84">
        <f t="shared" si="32"/>
        <v>0</v>
      </c>
      <c r="AS119" s="81"/>
      <c r="AT119" s="88"/>
      <c r="AU119" s="87">
        <v>266</v>
      </c>
      <c r="AV119" s="96" t="str">
        <f t="shared" si="33"/>
        <v>n/a</v>
      </c>
      <c r="AW119" s="85">
        <f t="shared" si="47"/>
        <v>1314.04</v>
      </c>
      <c r="AX119" s="84">
        <f t="shared" si="34"/>
        <v>0</v>
      </c>
      <c r="AY119" s="83">
        <f t="shared" si="35"/>
        <v>525.61599999999999</v>
      </c>
      <c r="AZ119" s="83">
        <f t="shared" si="36"/>
        <v>394.21199999999999</v>
      </c>
      <c r="BA119" s="83">
        <f t="shared" si="37"/>
        <v>657.02</v>
      </c>
      <c r="BB119" s="83">
        <f t="shared" si="38"/>
        <v>1314.04</v>
      </c>
      <c r="BC119" s="82">
        <f t="shared" si="39"/>
        <v>2890.8879999999999</v>
      </c>
      <c r="BD119" s="81" t="s">
        <v>56</v>
      </c>
      <c r="BE119" s="80" t="s">
        <v>55</v>
      </c>
      <c r="BF119" s="95"/>
    </row>
    <row r="120" spans="1:58" s="57" customFormat="1" ht="18" customHeight="1" x14ac:dyDescent="0.35">
      <c r="A120" s="94">
        <v>177</v>
      </c>
      <c r="B120" s="94" t="s">
        <v>4</v>
      </c>
      <c r="C120" s="97" t="s">
        <v>4</v>
      </c>
      <c r="D120" s="97" t="s">
        <v>118</v>
      </c>
      <c r="E120" s="92">
        <v>1</v>
      </c>
      <c r="F120" s="92" t="s">
        <v>367</v>
      </c>
      <c r="G120" s="92">
        <v>0</v>
      </c>
      <c r="H120" s="93">
        <v>6</v>
      </c>
      <c r="I120" s="93">
        <v>5</v>
      </c>
      <c r="J120" s="93">
        <v>7</v>
      </c>
      <c r="K120" s="93">
        <v>9</v>
      </c>
      <c r="L120" s="92" t="s">
        <v>368</v>
      </c>
      <c r="M120" s="88"/>
      <c r="N120" s="91">
        <v>587.29999999999995</v>
      </c>
      <c r="O120" s="91">
        <v>587.29999999999995</v>
      </c>
      <c r="P120" s="91">
        <v>587.29999999999995</v>
      </c>
      <c r="Q120" s="91">
        <v>587.29999999999995</v>
      </c>
      <c r="R120" s="90">
        <v>0.67500000000000004</v>
      </c>
      <c r="S120" s="90">
        <v>0.67500000000000004</v>
      </c>
      <c r="T120" s="90">
        <v>0.67500000000000004</v>
      </c>
      <c r="U120" s="90">
        <v>0.67500000000000004</v>
      </c>
      <c r="V120" s="83">
        <f t="shared" si="49"/>
        <v>2378.5650000000001</v>
      </c>
      <c r="W120" s="83">
        <f t="shared" si="50"/>
        <v>1982.1375</v>
      </c>
      <c r="X120" s="83">
        <f t="shared" si="45"/>
        <v>2774.9924999999998</v>
      </c>
      <c r="Y120" s="83">
        <f t="shared" si="46"/>
        <v>3567.8475000000003</v>
      </c>
      <c r="Z120" s="83">
        <f t="shared" si="29"/>
        <v>10703.5425</v>
      </c>
      <c r="AA120" s="81"/>
      <c r="AB120" s="88"/>
      <c r="AC120" s="89">
        <v>587.29999999999995</v>
      </c>
      <c r="AD120" s="86"/>
      <c r="AE120" s="85">
        <f t="shared" si="48"/>
        <v>2378.5650000000001</v>
      </c>
      <c r="AF120" s="84">
        <f t="shared" si="30"/>
        <v>0</v>
      </c>
      <c r="AG120" s="81"/>
      <c r="AH120" s="88"/>
      <c r="AI120" s="87">
        <v>587.29999999999995</v>
      </c>
      <c r="AJ120" s="96" t="s">
        <v>58</v>
      </c>
      <c r="AK120" s="85">
        <f t="shared" si="51"/>
        <v>1982.1375</v>
      </c>
      <c r="AL120" s="84">
        <f t="shared" si="31"/>
        <v>0</v>
      </c>
      <c r="AM120" s="81"/>
      <c r="AN120" s="88"/>
      <c r="AO120" s="87">
        <v>587.29999999999995</v>
      </c>
      <c r="AP120" s="96" t="s">
        <v>57</v>
      </c>
      <c r="AQ120" s="85">
        <f t="shared" ref="AQ120:AQ151" si="52">J120*AO120*T120</f>
        <v>2774.9924999999998</v>
      </c>
      <c r="AR120" s="84">
        <f t="shared" si="32"/>
        <v>0</v>
      </c>
      <c r="AS120" s="81"/>
      <c r="AT120" s="88"/>
      <c r="AU120" s="87">
        <v>587.29999999999995</v>
      </c>
      <c r="AV120" s="96" t="str">
        <f t="shared" si="33"/>
        <v>n/a</v>
      </c>
      <c r="AW120" s="85">
        <f t="shared" si="47"/>
        <v>3567.8475000000003</v>
      </c>
      <c r="AX120" s="84">
        <f t="shared" si="34"/>
        <v>0</v>
      </c>
      <c r="AY120" s="83">
        <f t="shared" si="35"/>
        <v>2378.5650000000001</v>
      </c>
      <c r="AZ120" s="83">
        <f t="shared" si="36"/>
        <v>1982.1375</v>
      </c>
      <c r="BA120" s="83">
        <f t="shared" si="37"/>
        <v>2774.9924999999998</v>
      </c>
      <c r="BB120" s="83">
        <f t="shared" si="38"/>
        <v>3567.8475000000003</v>
      </c>
      <c r="BC120" s="82">
        <f t="shared" si="39"/>
        <v>10703.5425</v>
      </c>
      <c r="BD120" s="81" t="s">
        <v>56</v>
      </c>
      <c r="BE120" s="80" t="s">
        <v>55</v>
      </c>
      <c r="BF120" s="95"/>
    </row>
    <row r="121" spans="1:58" s="57" customFormat="1" ht="18" customHeight="1" x14ac:dyDescent="0.35">
      <c r="A121" s="94">
        <v>112</v>
      </c>
      <c r="B121" s="94" t="s">
        <v>4</v>
      </c>
      <c r="C121" s="97" t="s">
        <v>4</v>
      </c>
      <c r="D121" s="97" t="s">
        <v>117</v>
      </c>
      <c r="E121" s="92">
        <v>1</v>
      </c>
      <c r="F121" s="92" t="s">
        <v>369</v>
      </c>
      <c r="G121" s="92">
        <v>0</v>
      </c>
      <c r="H121" s="93">
        <v>1</v>
      </c>
      <c r="I121" s="93">
        <v>1</v>
      </c>
      <c r="J121" s="93">
        <v>1</v>
      </c>
      <c r="K121" s="93">
        <v>2</v>
      </c>
      <c r="L121" s="92" t="s">
        <v>370</v>
      </c>
      <c r="M121" s="88"/>
      <c r="N121" s="91">
        <v>1089</v>
      </c>
      <c r="O121" s="91">
        <v>1089</v>
      </c>
      <c r="P121" s="91">
        <v>1089</v>
      </c>
      <c r="Q121" s="91">
        <v>1089</v>
      </c>
      <c r="R121" s="90">
        <v>0.67500000000000004</v>
      </c>
      <c r="S121" s="90">
        <v>0.67500000000000004</v>
      </c>
      <c r="T121" s="90">
        <v>0.67500000000000004</v>
      </c>
      <c r="U121" s="90">
        <v>0.67500000000000004</v>
      </c>
      <c r="V121" s="83">
        <f t="shared" si="49"/>
        <v>735.07500000000005</v>
      </c>
      <c r="W121" s="83">
        <f t="shared" si="50"/>
        <v>735.07500000000005</v>
      </c>
      <c r="X121" s="83">
        <f t="shared" si="45"/>
        <v>735.07500000000005</v>
      </c>
      <c r="Y121" s="83">
        <f t="shared" si="46"/>
        <v>1470.15</v>
      </c>
      <c r="Z121" s="83">
        <f t="shared" si="29"/>
        <v>3675.3750000000005</v>
      </c>
      <c r="AA121" s="81"/>
      <c r="AB121" s="88"/>
      <c r="AC121" s="89">
        <v>1089</v>
      </c>
      <c r="AD121" s="86"/>
      <c r="AE121" s="85">
        <f t="shared" si="48"/>
        <v>735.07500000000005</v>
      </c>
      <c r="AF121" s="84">
        <f t="shared" si="30"/>
        <v>0</v>
      </c>
      <c r="AG121" s="81"/>
      <c r="AH121" s="88"/>
      <c r="AI121" s="87">
        <v>1089</v>
      </c>
      <c r="AJ121" s="96" t="s">
        <v>58</v>
      </c>
      <c r="AK121" s="85">
        <f t="shared" si="51"/>
        <v>735.07500000000005</v>
      </c>
      <c r="AL121" s="84">
        <f t="shared" si="31"/>
        <v>0</v>
      </c>
      <c r="AM121" s="81"/>
      <c r="AN121" s="88"/>
      <c r="AO121" s="87">
        <v>1089</v>
      </c>
      <c r="AP121" s="96" t="s">
        <v>57</v>
      </c>
      <c r="AQ121" s="85">
        <f t="shared" si="52"/>
        <v>735.07500000000005</v>
      </c>
      <c r="AR121" s="84">
        <f t="shared" si="32"/>
        <v>0</v>
      </c>
      <c r="AS121" s="81"/>
      <c r="AT121" s="88"/>
      <c r="AU121" s="87">
        <v>1089</v>
      </c>
      <c r="AV121" s="96" t="str">
        <f t="shared" si="33"/>
        <v>n/a</v>
      </c>
      <c r="AW121" s="85">
        <f t="shared" si="47"/>
        <v>1470.15</v>
      </c>
      <c r="AX121" s="84">
        <f t="shared" si="34"/>
        <v>0</v>
      </c>
      <c r="AY121" s="83">
        <f t="shared" si="35"/>
        <v>735.07500000000005</v>
      </c>
      <c r="AZ121" s="83">
        <f t="shared" si="36"/>
        <v>735.07500000000005</v>
      </c>
      <c r="BA121" s="83">
        <f t="shared" si="37"/>
        <v>735.07500000000005</v>
      </c>
      <c r="BB121" s="83">
        <f t="shared" si="38"/>
        <v>1470.15</v>
      </c>
      <c r="BC121" s="82">
        <f t="shared" si="39"/>
        <v>3675.3750000000005</v>
      </c>
      <c r="BD121" s="81" t="s">
        <v>56</v>
      </c>
      <c r="BE121" s="80" t="s">
        <v>55</v>
      </c>
      <c r="BF121" s="95"/>
    </row>
    <row r="122" spans="1:58" s="57" customFormat="1" ht="18" customHeight="1" x14ac:dyDescent="0.35">
      <c r="A122" s="94">
        <v>111</v>
      </c>
      <c r="B122" s="94" t="s">
        <v>4</v>
      </c>
      <c r="C122" s="97" t="s">
        <v>4</v>
      </c>
      <c r="D122" s="97" t="s">
        <v>130</v>
      </c>
      <c r="E122" s="92">
        <v>1</v>
      </c>
      <c r="F122" s="92" t="s">
        <v>371</v>
      </c>
      <c r="G122" s="92">
        <v>0</v>
      </c>
      <c r="H122" s="93">
        <v>1</v>
      </c>
      <c r="I122" s="93">
        <v>1</v>
      </c>
      <c r="J122" s="93">
        <v>1</v>
      </c>
      <c r="K122" s="93">
        <v>1</v>
      </c>
      <c r="L122" s="92" t="s">
        <v>372</v>
      </c>
      <c r="M122" s="88"/>
      <c r="N122" s="91">
        <v>239</v>
      </c>
      <c r="O122" s="91">
        <v>239</v>
      </c>
      <c r="P122" s="91">
        <v>239</v>
      </c>
      <c r="Q122" s="91">
        <v>239</v>
      </c>
      <c r="R122" s="90">
        <v>0.67500000000000004</v>
      </c>
      <c r="S122" s="90">
        <v>0.67500000000000004</v>
      </c>
      <c r="T122" s="90">
        <v>0.67500000000000004</v>
      </c>
      <c r="U122" s="90">
        <v>0.67500000000000004</v>
      </c>
      <c r="V122" s="83">
        <f t="shared" si="49"/>
        <v>161.32500000000002</v>
      </c>
      <c r="W122" s="83">
        <f t="shared" si="50"/>
        <v>161.32500000000002</v>
      </c>
      <c r="X122" s="83">
        <f t="shared" ref="X122:X153" si="53">J122*P122*T122</f>
        <v>161.32500000000002</v>
      </c>
      <c r="Y122" s="83">
        <f t="shared" si="46"/>
        <v>161.32500000000002</v>
      </c>
      <c r="Z122" s="83">
        <f t="shared" si="29"/>
        <v>645.30000000000007</v>
      </c>
      <c r="AA122" s="81"/>
      <c r="AB122" s="88"/>
      <c r="AC122" s="89">
        <v>239</v>
      </c>
      <c r="AD122" s="86"/>
      <c r="AE122" s="85">
        <f t="shared" si="48"/>
        <v>161.32500000000002</v>
      </c>
      <c r="AF122" s="84">
        <f t="shared" si="30"/>
        <v>0</v>
      </c>
      <c r="AG122" s="81"/>
      <c r="AH122" s="88"/>
      <c r="AI122" s="87">
        <v>239</v>
      </c>
      <c r="AJ122" s="96" t="s">
        <v>58</v>
      </c>
      <c r="AK122" s="85">
        <f t="shared" si="51"/>
        <v>161.32500000000002</v>
      </c>
      <c r="AL122" s="84">
        <f t="shared" si="31"/>
        <v>0</v>
      </c>
      <c r="AM122" s="81"/>
      <c r="AN122" s="88"/>
      <c r="AO122" s="87">
        <v>239</v>
      </c>
      <c r="AP122" s="96" t="s">
        <v>57</v>
      </c>
      <c r="AQ122" s="85">
        <f t="shared" si="52"/>
        <v>161.32500000000002</v>
      </c>
      <c r="AR122" s="84">
        <f t="shared" si="32"/>
        <v>0</v>
      </c>
      <c r="AS122" s="81"/>
      <c r="AT122" s="88"/>
      <c r="AU122" s="87">
        <v>239</v>
      </c>
      <c r="AV122" s="96" t="str">
        <f t="shared" si="33"/>
        <v>n/a</v>
      </c>
      <c r="AW122" s="85">
        <f t="shared" si="47"/>
        <v>161.32500000000002</v>
      </c>
      <c r="AX122" s="84">
        <f t="shared" si="34"/>
        <v>0</v>
      </c>
      <c r="AY122" s="83">
        <f t="shared" si="35"/>
        <v>161.32500000000002</v>
      </c>
      <c r="AZ122" s="83">
        <f t="shared" si="36"/>
        <v>161.32500000000002</v>
      </c>
      <c r="BA122" s="83">
        <f t="shared" si="37"/>
        <v>161.32500000000002</v>
      </c>
      <c r="BB122" s="83">
        <f t="shared" si="38"/>
        <v>161.32500000000002</v>
      </c>
      <c r="BC122" s="82">
        <f t="shared" si="39"/>
        <v>645.30000000000007</v>
      </c>
      <c r="BD122" s="81" t="s">
        <v>56</v>
      </c>
      <c r="BE122" s="80" t="s">
        <v>55</v>
      </c>
      <c r="BF122" s="95"/>
    </row>
    <row r="123" spans="1:58" s="57" customFormat="1" ht="18" customHeight="1" x14ac:dyDescent="0.35">
      <c r="A123" s="94">
        <v>109</v>
      </c>
      <c r="B123" s="94" t="s">
        <v>4</v>
      </c>
      <c r="C123" s="97" t="s">
        <v>4</v>
      </c>
      <c r="D123" s="97" t="s">
        <v>116</v>
      </c>
      <c r="E123" s="92">
        <v>1</v>
      </c>
      <c r="F123" s="92" t="s">
        <v>373</v>
      </c>
      <c r="G123" s="92">
        <v>0</v>
      </c>
      <c r="H123" s="93">
        <v>1</v>
      </c>
      <c r="I123" s="93">
        <v>1</v>
      </c>
      <c r="J123" s="93">
        <v>1</v>
      </c>
      <c r="K123" s="93">
        <v>1</v>
      </c>
      <c r="L123" s="92" t="s">
        <v>374</v>
      </c>
      <c r="M123" s="88"/>
      <c r="N123" s="91">
        <v>661</v>
      </c>
      <c r="O123" s="91">
        <v>661</v>
      </c>
      <c r="P123" s="91">
        <v>661</v>
      </c>
      <c r="Q123" s="91">
        <v>661</v>
      </c>
      <c r="R123" s="90">
        <v>0.67500000000000004</v>
      </c>
      <c r="S123" s="90">
        <v>0.67500000000000004</v>
      </c>
      <c r="T123" s="90">
        <v>0.67500000000000004</v>
      </c>
      <c r="U123" s="90">
        <v>0.67500000000000004</v>
      </c>
      <c r="V123" s="83">
        <f t="shared" si="49"/>
        <v>446.17500000000001</v>
      </c>
      <c r="W123" s="83">
        <f t="shared" si="50"/>
        <v>446.17500000000001</v>
      </c>
      <c r="X123" s="83">
        <f t="shared" si="53"/>
        <v>446.17500000000001</v>
      </c>
      <c r="Y123" s="83">
        <f t="shared" si="46"/>
        <v>446.17500000000001</v>
      </c>
      <c r="Z123" s="83">
        <f t="shared" si="29"/>
        <v>1784.7</v>
      </c>
      <c r="AA123" s="81"/>
      <c r="AB123" s="88"/>
      <c r="AC123" s="89">
        <v>661</v>
      </c>
      <c r="AD123" s="86"/>
      <c r="AE123" s="85">
        <f t="shared" si="48"/>
        <v>446.17500000000001</v>
      </c>
      <c r="AF123" s="84">
        <f t="shared" si="30"/>
        <v>0</v>
      </c>
      <c r="AG123" s="81"/>
      <c r="AH123" s="88"/>
      <c r="AI123" s="87">
        <v>661</v>
      </c>
      <c r="AJ123" s="96" t="s">
        <v>58</v>
      </c>
      <c r="AK123" s="85">
        <f t="shared" si="51"/>
        <v>446.17500000000001</v>
      </c>
      <c r="AL123" s="84">
        <f t="shared" si="31"/>
        <v>0</v>
      </c>
      <c r="AM123" s="81"/>
      <c r="AN123" s="88"/>
      <c r="AO123" s="87">
        <v>661</v>
      </c>
      <c r="AP123" s="96" t="s">
        <v>57</v>
      </c>
      <c r="AQ123" s="85">
        <f t="shared" si="52"/>
        <v>446.17500000000001</v>
      </c>
      <c r="AR123" s="84">
        <f t="shared" si="32"/>
        <v>0</v>
      </c>
      <c r="AS123" s="81"/>
      <c r="AT123" s="88"/>
      <c r="AU123" s="87">
        <v>661</v>
      </c>
      <c r="AV123" s="96" t="str">
        <f t="shared" si="33"/>
        <v>n/a</v>
      </c>
      <c r="AW123" s="85">
        <f t="shared" si="47"/>
        <v>446.17500000000001</v>
      </c>
      <c r="AX123" s="84">
        <f t="shared" si="34"/>
        <v>0</v>
      </c>
      <c r="AY123" s="83">
        <f t="shared" si="35"/>
        <v>446.17500000000001</v>
      </c>
      <c r="AZ123" s="83">
        <f t="shared" si="36"/>
        <v>446.17500000000001</v>
      </c>
      <c r="BA123" s="83">
        <f t="shared" si="37"/>
        <v>446.17500000000001</v>
      </c>
      <c r="BB123" s="83">
        <f t="shared" si="38"/>
        <v>446.17500000000001</v>
      </c>
      <c r="BC123" s="82">
        <f t="shared" si="39"/>
        <v>1784.7</v>
      </c>
      <c r="BD123" s="81" t="s">
        <v>56</v>
      </c>
      <c r="BE123" s="80" t="s">
        <v>55</v>
      </c>
      <c r="BF123" s="95"/>
    </row>
    <row r="124" spans="1:58" s="57" customFormat="1" ht="18" customHeight="1" x14ac:dyDescent="0.35">
      <c r="A124" s="94">
        <v>110</v>
      </c>
      <c r="B124" s="94" t="s">
        <v>4</v>
      </c>
      <c r="C124" s="97" t="s">
        <v>4</v>
      </c>
      <c r="D124" s="97" t="s">
        <v>129</v>
      </c>
      <c r="E124" s="92">
        <v>1</v>
      </c>
      <c r="F124" s="92" t="s">
        <v>375</v>
      </c>
      <c r="G124" s="92">
        <v>0</v>
      </c>
      <c r="H124" s="93">
        <v>1</v>
      </c>
      <c r="I124" s="93">
        <v>1</v>
      </c>
      <c r="J124" s="93">
        <v>1</v>
      </c>
      <c r="K124" s="93">
        <v>1</v>
      </c>
      <c r="L124" s="92" t="s">
        <v>376</v>
      </c>
      <c r="M124" s="88"/>
      <c r="N124" s="91">
        <v>554</v>
      </c>
      <c r="O124" s="91">
        <v>554</v>
      </c>
      <c r="P124" s="91">
        <v>554</v>
      </c>
      <c r="Q124" s="91">
        <v>554</v>
      </c>
      <c r="R124" s="90">
        <v>0.67500000000000004</v>
      </c>
      <c r="S124" s="90">
        <v>0.67500000000000004</v>
      </c>
      <c r="T124" s="90">
        <v>0.67500000000000004</v>
      </c>
      <c r="U124" s="90">
        <v>0.67500000000000004</v>
      </c>
      <c r="V124" s="83">
        <f t="shared" si="49"/>
        <v>373.95000000000005</v>
      </c>
      <c r="W124" s="83">
        <f t="shared" si="50"/>
        <v>373.95000000000005</v>
      </c>
      <c r="X124" s="83">
        <f t="shared" si="53"/>
        <v>373.95000000000005</v>
      </c>
      <c r="Y124" s="83">
        <f t="shared" ref="Y124:Y155" si="54">K124*Q124*U124</f>
        <v>373.95000000000005</v>
      </c>
      <c r="Z124" s="83">
        <f t="shared" si="29"/>
        <v>1495.8000000000002</v>
      </c>
      <c r="AA124" s="81"/>
      <c r="AB124" s="88"/>
      <c r="AC124" s="89">
        <v>554</v>
      </c>
      <c r="AD124" s="86"/>
      <c r="AE124" s="85">
        <f t="shared" si="48"/>
        <v>373.95000000000005</v>
      </c>
      <c r="AF124" s="84">
        <f t="shared" si="30"/>
        <v>0</v>
      </c>
      <c r="AG124" s="81"/>
      <c r="AH124" s="88"/>
      <c r="AI124" s="87">
        <v>554</v>
      </c>
      <c r="AJ124" s="96" t="s">
        <v>58</v>
      </c>
      <c r="AK124" s="85">
        <f t="shared" si="51"/>
        <v>373.95000000000005</v>
      </c>
      <c r="AL124" s="84">
        <f t="shared" si="31"/>
        <v>0</v>
      </c>
      <c r="AM124" s="81"/>
      <c r="AN124" s="88"/>
      <c r="AO124" s="87">
        <v>554</v>
      </c>
      <c r="AP124" s="96" t="s">
        <v>57</v>
      </c>
      <c r="AQ124" s="85">
        <f t="shared" si="52"/>
        <v>373.95000000000005</v>
      </c>
      <c r="AR124" s="84">
        <f t="shared" si="32"/>
        <v>0</v>
      </c>
      <c r="AS124" s="81"/>
      <c r="AT124" s="88"/>
      <c r="AU124" s="87">
        <v>554</v>
      </c>
      <c r="AV124" s="96" t="str">
        <f t="shared" si="33"/>
        <v>n/a</v>
      </c>
      <c r="AW124" s="85">
        <f t="shared" ref="AW124:AW155" si="55">K124*AU124*U124</f>
        <v>373.95000000000005</v>
      </c>
      <c r="AX124" s="84">
        <f t="shared" si="34"/>
        <v>0</v>
      </c>
      <c r="AY124" s="83">
        <f t="shared" si="35"/>
        <v>373.95000000000005</v>
      </c>
      <c r="AZ124" s="83">
        <f t="shared" si="36"/>
        <v>373.95000000000005</v>
      </c>
      <c r="BA124" s="83">
        <f t="shared" si="37"/>
        <v>373.95000000000005</v>
      </c>
      <c r="BB124" s="83">
        <f t="shared" si="38"/>
        <v>373.95000000000005</v>
      </c>
      <c r="BC124" s="82">
        <f t="shared" si="39"/>
        <v>1495.8000000000002</v>
      </c>
      <c r="BD124" s="81" t="s">
        <v>56</v>
      </c>
      <c r="BE124" s="80" t="s">
        <v>55</v>
      </c>
      <c r="BF124" s="95"/>
    </row>
    <row r="125" spans="1:58" s="57" customFormat="1" ht="18" customHeight="1" x14ac:dyDescent="0.35">
      <c r="A125" s="94">
        <v>113</v>
      </c>
      <c r="B125" s="94" t="s">
        <v>4</v>
      </c>
      <c r="C125" s="97" t="s">
        <v>4</v>
      </c>
      <c r="D125" s="97" t="s">
        <v>115</v>
      </c>
      <c r="E125" s="92">
        <v>1</v>
      </c>
      <c r="F125" s="92" t="s">
        <v>377</v>
      </c>
      <c r="G125" s="92">
        <v>0</v>
      </c>
      <c r="H125" s="93">
        <v>1</v>
      </c>
      <c r="I125" s="93">
        <v>0</v>
      </c>
      <c r="J125" s="93">
        <v>2</v>
      </c>
      <c r="K125" s="93">
        <v>2</v>
      </c>
      <c r="L125" s="92" t="s">
        <v>378</v>
      </c>
      <c r="M125" s="88"/>
      <c r="N125" s="91">
        <v>1380</v>
      </c>
      <c r="O125" s="91">
        <v>1380</v>
      </c>
      <c r="P125" s="91">
        <v>1380</v>
      </c>
      <c r="Q125" s="91">
        <v>1380</v>
      </c>
      <c r="R125" s="90">
        <v>0.67500000000000004</v>
      </c>
      <c r="S125" s="90">
        <v>0.67500000000000004</v>
      </c>
      <c r="T125" s="90">
        <v>0.67500000000000004</v>
      </c>
      <c r="U125" s="90">
        <v>0.67500000000000004</v>
      </c>
      <c r="V125" s="83">
        <f t="shared" si="49"/>
        <v>931.50000000000011</v>
      </c>
      <c r="W125" s="83">
        <f t="shared" si="50"/>
        <v>0</v>
      </c>
      <c r="X125" s="83">
        <f t="shared" si="53"/>
        <v>1863.0000000000002</v>
      </c>
      <c r="Y125" s="83">
        <f t="shared" si="54"/>
        <v>1863.0000000000002</v>
      </c>
      <c r="Z125" s="83">
        <f t="shared" si="29"/>
        <v>4657.5000000000009</v>
      </c>
      <c r="AA125" s="81"/>
      <c r="AB125" s="88"/>
      <c r="AC125" s="89">
        <v>1380</v>
      </c>
      <c r="AD125" s="86"/>
      <c r="AE125" s="85">
        <f t="shared" si="48"/>
        <v>931.50000000000011</v>
      </c>
      <c r="AF125" s="84">
        <f t="shared" si="30"/>
        <v>0</v>
      </c>
      <c r="AG125" s="81"/>
      <c r="AH125" s="88"/>
      <c r="AI125" s="87">
        <v>1380</v>
      </c>
      <c r="AJ125" s="96" t="s">
        <v>58</v>
      </c>
      <c r="AK125" s="85">
        <f t="shared" si="51"/>
        <v>0</v>
      </c>
      <c r="AL125" s="84">
        <f t="shared" si="31"/>
        <v>0</v>
      </c>
      <c r="AM125" s="81"/>
      <c r="AN125" s="88"/>
      <c r="AO125" s="87">
        <v>1380</v>
      </c>
      <c r="AP125" s="96" t="s">
        <v>57</v>
      </c>
      <c r="AQ125" s="85">
        <f t="shared" si="52"/>
        <v>1863.0000000000002</v>
      </c>
      <c r="AR125" s="84">
        <f t="shared" si="32"/>
        <v>0</v>
      </c>
      <c r="AS125" s="81"/>
      <c r="AT125" s="88"/>
      <c r="AU125" s="87">
        <v>1380</v>
      </c>
      <c r="AV125" s="96" t="str">
        <f t="shared" si="33"/>
        <v>n/a</v>
      </c>
      <c r="AW125" s="85">
        <f t="shared" si="55"/>
        <v>1863.0000000000002</v>
      </c>
      <c r="AX125" s="84">
        <f t="shared" si="34"/>
        <v>0</v>
      </c>
      <c r="AY125" s="83">
        <f t="shared" si="35"/>
        <v>931.50000000000011</v>
      </c>
      <c r="AZ125" s="83">
        <f t="shared" si="36"/>
        <v>0</v>
      </c>
      <c r="BA125" s="83">
        <f t="shared" si="37"/>
        <v>1863.0000000000002</v>
      </c>
      <c r="BB125" s="83">
        <f t="shared" si="38"/>
        <v>1863.0000000000002</v>
      </c>
      <c r="BC125" s="82">
        <f t="shared" si="39"/>
        <v>4657.5000000000009</v>
      </c>
      <c r="BD125" s="81" t="s">
        <v>56</v>
      </c>
      <c r="BE125" s="80" t="s">
        <v>55</v>
      </c>
      <c r="BF125" s="95"/>
    </row>
    <row r="126" spans="1:58" s="57" customFormat="1" ht="18" customHeight="1" x14ac:dyDescent="0.35">
      <c r="A126" s="94">
        <v>114</v>
      </c>
      <c r="B126" s="94" t="s">
        <v>4</v>
      </c>
      <c r="C126" s="97" t="s">
        <v>4</v>
      </c>
      <c r="D126" s="97" t="s">
        <v>114</v>
      </c>
      <c r="E126" s="92">
        <v>1</v>
      </c>
      <c r="F126" s="92" t="s">
        <v>379</v>
      </c>
      <c r="G126" s="92">
        <v>0</v>
      </c>
      <c r="H126" s="93">
        <v>1</v>
      </c>
      <c r="I126" s="93">
        <v>1</v>
      </c>
      <c r="J126" s="93">
        <v>1</v>
      </c>
      <c r="K126" s="93">
        <v>2</v>
      </c>
      <c r="L126" s="92" t="s">
        <v>380</v>
      </c>
      <c r="M126" s="88"/>
      <c r="N126" s="91">
        <v>2064</v>
      </c>
      <c r="O126" s="91">
        <v>2064</v>
      </c>
      <c r="P126" s="91">
        <v>2064</v>
      </c>
      <c r="Q126" s="91">
        <v>2064</v>
      </c>
      <c r="R126" s="90">
        <v>0.67500000000000004</v>
      </c>
      <c r="S126" s="90">
        <v>0.67500000000000004</v>
      </c>
      <c r="T126" s="90">
        <v>0.67500000000000004</v>
      </c>
      <c r="U126" s="90">
        <v>0.67500000000000004</v>
      </c>
      <c r="V126" s="83">
        <f t="shared" si="49"/>
        <v>1393.2</v>
      </c>
      <c r="W126" s="83">
        <f t="shared" si="50"/>
        <v>1393.2</v>
      </c>
      <c r="X126" s="83">
        <f t="shared" si="53"/>
        <v>1393.2</v>
      </c>
      <c r="Y126" s="83">
        <f t="shared" si="54"/>
        <v>2786.4</v>
      </c>
      <c r="Z126" s="83">
        <f t="shared" si="29"/>
        <v>6966</v>
      </c>
      <c r="AA126" s="81"/>
      <c r="AB126" s="88"/>
      <c r="AC126" s="89">
        <v>2064</v>
      </c>
      <c r="AD126" s="86"/>
      <c r="AE126" s="85">
        <f t="shared" si="48"/>
        <v>1393.2</v>
      </c>
      <c r="AF126" s="84">
        <f t="shared" si="30"/>
        <v>0</v>
      </c>
      <c r="AG126" s="81"/>
      <c r="AH126" s="88"/>
      <c r="AI126" s="87">
        <v>2064</v>
      </c>
      <c r="AJ126" s="96" t="s">
        <v>58</v>
      </c>
      <c r="AK126" s="85">
        <f t="shared" si="51"/>
        <v>1393.2</v>
      </c>
      <c r="AL126" s="84">
        <f t="shared" si="31"/>
        <v>0</v>
      </c>
      <c r="AM126" s="81"/>
      <c r="AN126" s="88"/>
      <c r="AO126" s="87">
        <v>2064</v>
      </c>
      <c r="AP126" s="96" t="s">
        <v>57</v>
      </c>
      <c r="AQ126" s="85">
        <f t="shared" si="52"/>
        <v>1393.2</v>
      </c>
      <c r="AR126" s="84">
        <f t="shared" si="32"/>
        <v>0</v>
      </c>
      <c r="AS126" s="81"/>
      <c r="AT126" s="88"/>
      <c r="AU126" s="87">
        <v>2064</v>
      </c>
      <c r="AV126" s="96" t="str">
        <f t="shared" si="33"/>
        <v>n/a</v>
      </c>
      <c r="AW126" s="85">
        <f t="shared" si="55"/>
        <v>2786.4</v>
      </c>
      <c r="AX126" s="84">
        <f t="shared" si="34"/>
        <v>0</v>
      </c>
      <c r="AY126" s="83">
        <f t="shared" si="35"/>
        <v>1393.2</v>
      </c>
      <c r="AZ126" s="83">
        <f t="shared" si="36"/>
        <v>1393.2</v>
      </c>
      <c r="BA126" s="83">
        <f t="shared" si="37"/>
        <v>1393.2</v>
      </c>
      <c r="BB126" s="83">
        <f t="shared" si="38"/>
        <v>2786.4</v>
      </c>
      <c r="BC126" s="82">
        <f t="shared" si="39"/>
        <v>6966</v>
      </c>
      <c r="BD126" s="81" t="s">
        <v>56</v>
      </c>
      <c r="BE126" s="80" t="s">
        <v>55</v>
      </c>
      <c r="BF126" s="95"/>
    </row>
    <row r="127" spans="1:58" s="57" customFormat="1" ht="18" customHeight="1" x14ac:dyDescent="0.35">
      <c r="A127" s="94">
        <v>191</v>
      </c>
      <c r="B127" s="94" t="s">
        <v>4</v>
      </c>
      <c r="C127" s="97" t="s">
        <v>4</v>
      </c>
      <c r="D127" s="97" t="s">
        <v>113</v>
      </c>
      <c r="E127" s="92">
        <v>1</v>
      </c>
      <c r="F127" s="92" t="s">
        <v>381</v>
      </c>
      <c r="G127" s="92">
        <v>0</v>
      </c>
      <c r="H127" s="93">
        <v>3</v>
      </c>
      <c r="I127" s="93">
        <v>3</v>
      </c>
      <c r="J127" s="93">
        <v>4</v>
      </c>
      <c r="K127" s="93">
        <v>4</v>
      </c>
      <c r="L127" s="92" t="s">
        <v>382</v>
      </c>
      <c r="M127" s="88"/>
      <c r="N127" s="91">
        <v>4026.8310515999997</v>
      </c>
      <c r="O127" s="91">
        <v>4026.8310515999997</v>
      </c>
      <c r="P127" s="91">
        <v>4026.8310515999997</v>
      </c>
      <c r="Q127" s="91">
        <v>4026.8310515999997</v>
      </c>
      <c r="R127" s="90">
        <v>0.67500000000000004</v>
      </c>
      <c r="S127" s="90">
        <v>0.67500000000000004</v>
      </c>
      <c r="T127" s="90">
        <v>0.67500000000000004</v>
      </c>
      <c r="U127" s="90">
        <v>0.67500000000000004</v>
      </c>
      <c r="V127" s="83">
        <f t="shared" si="49"/>
        <v>8154.3328794899999</v>
      </c>
      <c r="W127" s="83">
        <f t="shared" si="50"/>
        <v>8154.3328794899999</v>
      </c>
      <c r="X127" s="83">
        <f t="shared" si="53"/>
        <v>10872.44383932</v>
      </c>
      <c r="Y127" s="83">
        <f t="shared" si="54"/>
        <v>10872.44383932</v>
      </c>
      <c r="Z127" s="83">
        <f t="shared" si="29"/>
        <v>38053.553437619994</v>
      </c>
      <c r="AA127" s="81"/>
      <c r="AB127" s="88"/>
      <c r="AC127" s="89">
        <v>4530.1849330499999</v>
      </c>
      <c r="AD127" s="86"/>
      <c r="AE127" s="85">
        <f t="shared" si="48"/>
        <v>9173.6244894262491</v>
      </c>
      <c r="AF127" s="84">
        <f t="shared" si="30"/>
        <v>1019.2916099362492</v>
      </c>
      <c r="AG127" s="81"/>
      <c r="AH127" s="88"/>
      <c r="AI127" s="87">
        <v>4530.1849330499999</v>
      </c>
      <c r="AJ127" s="96" t="s">
        <v>112</v>
      </c>
      <c r="AK127" s="85">
        <f t="shared" si="51"/>
        <v>9173.6244894262491</v>
      </c>
      <c r="AL127" s="84">
        <f t="shared" si="31"/>
        <v>1019.2916099362492</v>
      </c>
      <c r="AM127" s="81"/>
      <c r="AN127" s="88"/>
      <c r="AO127" s="87">
        <v>4530.1849330499999</v>
      </c>
      <c r="AP127" s="96" t="s">
        <v>57</v>
      </c>
      <c r="AQ127" s="85">
        <f t="shared" si="52"/>
        <v>12231.499319235001</v>
      </c>
      <c r="AR127" s="84">
        <f t="shared" si="32"/>
        <v>1359.0554799150013</v>
      </c>
      <c r="AS127" s="81"/>
      <c r="AT127" s="88"/>
      <c r="AU127" s="87">
        <v>4530.1849330499999</v>
      </c>
      <c r="AV127" s="96" t="str">
        <f t="shared" si="33"/>
        <v>n/a</v>
      </c>
      <c r="AW127" s="85">
        <f t="shared" si="55"/>
        <v>12231.499319235001</v>
      </c>
      <c r="AX127" s="84">
        <f t="shared" si="34"/>
        <v>1359.0554799150013</v>
      </c>
      <c r="AY127" s="83">
        <f t="shared" si="35"/>
        <v>9173.6244894262491</v>
      </c>
      <c r="AZ127" s="83">
        <f t="shared" si="36"/>
        <v>9173.6244894262491</v>
      </c>
      <c r="BA127" s="83">
        <f t="shared" si="37"/>
        <v>12231.499319235001</v>
      </c>
      <c r="BB127" s="83">
        <f t="shared" si="38"/>
        <v>12231.499319235001</v>
      </c>
      <c r="BC127" s="82">
        <f t="shared" si="39"/>
        <v>42810.2476173225</v>
      </c>
      <c r="BD127" s="81" t="s">
        <v>56</v>
      </c>
      <c r="BE127" s="80" t="s">
        <v>55</v>
      </c>
      <c r="BF127" s="95"/>
    </row>
    <row r="128" spans="1:58" s="57" customFormat="1" ht="18" customHeight="1" x14ac:dyDescent="0.35">
      <c r="A128" s="94">
        <v>75</v>
      </c>
      <c r="B128" s="94" t="s">
        <v>4</v>
      </c>
      <c r="C128" s="97" t="s">
        <v>4</v>
      </c>
      <c r="D128" s="97" t="s">
        <v>87</v>
      </c>
      <c r="E128" s="92">
        <v>1</v>
      </c>
      <c r="F128" s="92" t="s">
        <v>383</v>
      </c>
      <c r="G128" s="92">
        <v>0</v>
      </c>
      <c r="H128" s="93">
        <v>4</v>
      </c>
      <c r="I128" s="93">
        <v>3</v>
      </c>
      <c r="J128" s="93">
        <v>3</v>
      </c>
      <c r="K128" s="93">
        <v>3</v>
      </c>
      <c r="L128" s="92" t="s">
        <v>384</v>
      </c>
      <c r="M128" s="88"/>
      <c r="N128" s="91">
        <v>5505.34375</v>
      </c>
      <c r="O128" s="91">
        <v>5505.34375</v>
      </c>
      <c r="P128" s="91">
        <v>5505.34375</v>
      </c>
      <c r="Q128" s="91">
        <v>5505.34375</v>
      </c>
      <c r="R128" s="90">
        <v>0.67500000000000004</v>
      </c>
      <c r="S128" s="90">
        <v>0.67500000000000004</v>
      </c>
      <c r="T128" s="90">
        <v>0.67500000000000004</v>
      </c>
      <c r="U128" s="90">
        <v>0.67500000000000004</v>
      </c>
      <c r="V128" s="83">
        <f t="shared" si="49"/>
        <v>14864.428125</v>
      </c>
      <c r="W128" s="83">
        <f t="shared" si="50"/>
        <v>11148.321093750001</v>
      </c>
      <c r="X128" s="83">
        <f t="shared" si="53"/>
        <v>11148.321093750001</v>
      </c>
      <c r="Y128" s="83">
        <f t="shared" si="54"/>
        <v>11148.321093750001</v>
      </c>
      <c r="Z128" s="83">
        <f t="shared" si="29"/>
        <v>48309.391406249997</v>
      </c>
      <c r="AA128" s="81"/>
      <c r="AB128" s="88"/>
      <c r="AC128" s="89">
        <v>5505.34375</v>
      </c>
      <c r="AD128" s="86"/>
      <c r="AE128" s="85">
        <f t="shared" si="48"/>
        <v>14864.428125</v>
      </c>
      <c r="AF128" s="84">
        <f t="shared" si="30"/>
        <v>0</v>
      </c>
      <c r="AG128" s="81"/>
      <c r="AH128" s="88"/>
      <c r="AI128" s="87">
        <v>5505.34375</v>
      </c>
      <c r="AJ128" s="96" t="s">
        <v>58</v>
      </c>
      <c r="AK128" s="85">
        <f t="shared" si="51"/>
        <v>11148.321093750001</v>
      </c>
      <c r="AL128" s="84">
        <f t="shared" si="31"/>
        <v>0</v>
      </c>
      <c r="AM128" s="81"/>
      <c r="AN128" s="88"/>
      <c r="AO128" s="87">
        <v>5505.34375</v>
      </c>
      <c r="AP128" s="96" t="s">
        <v>57</v>
      </c>
      <c r="AQ128" s="85">
        <f t="shared" si="52"/>
        <v>11148.321093750001</v>
      </c>
      <c r="AR128" s="84">
        <f t="shared" si="32"/>
        <v>0</v>
      </c>
      <c r="AS128" s="81"/>
      <c r="AT128" s="88"/>
      <c r="AU128" s="87">
        <v>5505.34375</v>
      </c>
      <c r="AV128" s="96" t="str">
        <f t="shared" si="33"/>
        <v>n/a</v>
      </c>
      <c r="AW128" s="85">
        <f t="shared" si="55"/>
        <v>11148.321093750001</v>
      </c>
      <c r="AX128" s="84">
        <f t="shared" si="34"/>
        <v>0</v>
      </c>
      <c r="AY128" s="83">
        <f t="shared" si="35"/>
        <v>14864.428125</v>
      </c>
      <c r="AZ128" s="83">
        <f t="shared" si="36"/>
        <v>11148.321093750001</v>
      </c>
      <c r="BA128" s="83">
        <f t="shared" si="37"/>
        <v>11148.321093750001</v>
      </c>
      <c r="BB128" s="83">
        <f t="shared" si="38"/>
        <v>11148.321093750001</v>
      </c>
      <c r="BC128" s="82">
        <f t="shared" si="39"/>
        <v>48309.391406249997</v>
      </c>
      <c r="BD128" s="81" t="s">
        <v>56</v>
      </c>
      <c r="BE128" s="80" t="s">
        <v>55</v>
      </c>
      <c r="BF128" s="95"/>
    </row>
    <row r="129" spans="1:58" s="57" customFormat="1" ht="18" customHeight="1" x14ac:dyDescent="0.35">
      <c r="A129" s="94">
        <v>186</v>
      </c>
      <c r="B129" s="94" t="s">
        <v>4</v>
      </c>
      <c r="C129" s="97" t="s">
        <v>4</v>
      </c>
      <c r="D129" s="97" t="s">
        <v>111</v>
      </c>
      <c r="E129" s="92">
        <v>1</v>
      </c>
      <c r="F129" s="92" t="s">
        <v>385</v>
      </c>
      <c r="G129" s="92">
        <v>0</v>
      </c>
      <c r="H129" s="93">
        <v>10100</v>
      </c>
      <c r="I129" s="93">
        <v>6500</v>
      </c>
      <c r="J129" s="93">
        <v>25400</v>
      </c>
      <c r="K129" s="93">
        <v>34200</v>
      </c>
      <c r="L129" s="92" t="s">
        <v>386</v>
      </c>
      <c r="M129" s="88"/>
      <c r="N129" s="91">
        <v>5.1875000000000004E-2</v>
      </c>
      <c r="O129" s="91">
        <v>5.1875000000000004E-2</v>
      </c>
      <c r="P129" s="91">
        <v>5.1875000000000004E-2</v>
      </c>
      <c r="Q129" s="91">
        <v>5.1875000000000004E-2</v>
      </c>
      <c r="R129" s="90">
        <v>0.49399999999999999</v>
      </c>
      <c r="S129" s="90">
        <v>0.49399999999999999</v>
      </c>
      <c r="T129" s="90">
        <v>0.49399999999999999</v>
      </c>
      <c r="U129" s="90">
        <v>0.49399999999999999</v>
      </c>
      <c r="V129" s="83">
        <f t="shared" si="49"/>
        <v>258.82512500000001</v>
      </c>
      <c r="W129" s="83">
        <f t="shared" si="50"/>
        <v>166.57062500000004</v>
      </c>
      <c r="X129" s="83">
        <f t="shared" si="53"/>
        <v>650.90674999999999</v>
      </c>
      <c r="Y129" s="83">
        <f t="shared" si="54"/>
        <v>876.41775000000007</v>
      </c>
      <c r="Z129" s="83">
        <f t="shared" si="29"/>
        <v>1952.7202500000001</v>
      </c>
      <c r="AA129" s="81"/>
      <c r="AB129" s="88"/>
      <c r="AC129" s="89">
        <v>5.1875000000000004E-2</v>
      </c>
      <c r="AD129" s="86"/>
      <c r="AE129" s="85">
        <f t="shared" si="48"/>
        <v>258.82512500000001</v>
      </c>
      <c r="AF129" s="84">
        <f t="shared" si="30"/>
        <v>0</v>
      </c>
      <c r="AG129" s="81"/>
      <c r="AH129" s="88"/>
      <c r="AI129" s="87">
        <v>5.1875000000000004E-2</v>
      </c>
      <c r="AJ129" s="96" t="s">
        <v>58</v>
      </c>
      <c r="AK129" s="85">
        <f t="shared" si="51"/>
        <v>166.57062500000004</v>
      </c>
      <c r="AL129" s="84">
        <f t="shared" si="31"/>
        <v>0</v>
      </c>
      <c r="AM129" s="81"/>
      <c r="AN129" s="88"/>
      <c r="AO129" s="87">
        <v>5.1875000000000004E-2</v>
      </c>
      <c r="AP129" s="96" t="s">
        <v>57</v>
      </c>
      <c r="AQ129" s="85">
        <f t="shared" si="52"/>
        <v>650.90674999999999</v>
      </c>
      <c r="AR129" s="84">
        <f t="shared" si="32"/>
        <v>0</v>
      </c>
      <c r="AS129" s="81"/>
      <c r="AT129" s="88"/>
      <c r="AU129" s="87">
        <v>5.1875000000000004E-2</v>
      </c>
      <c r="AV129" s="96" t="str">
        <f t="shared" si="33"/>
        <v>n/a</v>
      </c>
      <c r="AW129" s="85">
        <f t="shared" si="55"/>
        <v>876.41775000000007</v>
      </c>
      <c r="AX129" s="84">
        <f t="shared" si="34"/>
        <v>0</v>
      </c>
      <c r="AY129" s="83">
        <f t="shared" si="35"/>
        <v>258.82512500000001</v>
      </c>
      <c r="AZ129" s="83">
        <f t="shared" si="36"/>
        <v>166.57062500000004</v>
      </c>
      <c r="BA129" s="83">
        <f t="shared" si="37"/>
        <v>650.90674999999999</v>
      </c>
      <c r="BB129" s="83">
        <f t="shared" si="38"/>
        <v>876.41775000000007</v>
      </c>
      <c r="BC129" s="82">
        <f t="shared" si="39"/>
        <v>1952.7202500000001</v>
      </c>
      <c r="BD129" s="81" t="s">
        <v>56</v>
      </c>
      <c r="BE129" s="80" t="s">
        <v>55</v>
      </c>
      <c r="BF129" s="95"/>
    </row>
    <row r="130" spans="1:58" s="57" customFormat="1" ht="18" customHeight="1" x14ac:dyDescent="0.35">
      <c r="A130" s="94">
        <v>80</v>
      </c>
      <c r="B130" s="94" t="s">
        <v>4</v>
      </c>
      <c r="C130" s="97" t="s">
        <v>4</v>
      </c>
      <c r="D130" s="97" t="s">
        <v>86</v>
      </c>
      <c r="E130" s="92">
        <v>1</v>
      </c>
      <c r="F130" s="92" t="s">
        <v>387</v>
      </c>
      <c r="G130" s="92">
        <v>0</v>
      </c>
      <c r="H130" s="93">
        <v>19</v>
      </c>
      <c r="I130" s="93">
        <v>6</v>
      </c>
      <c r="J130" s="93">
        <v>1</v>
      </c>
      <c r="K130" s="93">
        <v>1</v>
      </c>
      <c r="L130" s="92" t="s">
        <v>388</v>
      </c>
      <c r="M130" s="88"/>
      <c r="N130" s="91">
        <v>73.599999999999994</v>
      </c>
      <c r="O130" s="91">
        <v>73.599999999999994</v>
      </c>
      <c r="P130" s="91">
        <v>73.599999999999994</v>
      </c>
      <c r="Q130" s="91">
        <v>73.599999999999994</v>
      </c>
      <c r="R130" s="90">
        <v>0.49399999999999999</v>
      </c>
      <c r="S130" s="90">
        <v>0.49399999999999999</v>
      </c>
      <c r="T130" s="90">
        <v>0.49399999999999999</v>
      </c>
      <c r="U130" s="90">
        <v>0.49399999999999999</v>
      </c>
      <c r="V130" s="83">
        <f t="shared" si="49"/>
        <v>690.80959999999993</v>
      </c>
      <c r="W130" s="83">
        <f t="shared" si="50"/>
        <v>218.15039999999999</v>
      </c>
      <c r="X130" s="83">
        <f t="shared" si="53"/>
        <v>36.358399999999996</v>
      </c>
      <c r="Y130" s="83">
        <f t="shared" si="54"/>
        <v>36.358399999999996</v>
      </c>
      <c r="Z130" s="83">
        <f t="shared" si="29"/>
        <v>981.67679999999984</v>
      </c>
      <c r="AA130" s="81"/>
      <c r="AB130" s="88"/>
      <c r="AC130" s="89">
        <v>73.599999999999994</v>
      </c>
      <c r="AD130" s="86"/>
      <c r="AE130" s="85">
        <f t="shared" si="48"/>
        <v>690.80959999999993</v>
      </c>
      <c r="AF130" s="84">
        <f t="shared" si="30"/>
        <v>0</v>
      </c>
      <c r="AG130" s="81"/>
      <c r="AH130" s="88"/>
      <c r="AI130" s="87">
        <v>73.599999999999994</v>
      </c>
      <c r="AJ130" s="96" t="s">
        <v>58</v>
      </c>
      <c r="AK130" s="85">
        <f t="shared" si="51"/>
        <v>218.15039999999999</v>
      </c>
      <c r="AL130" s="84">
        <f t="shared" si="31"/>
        <v>0</v>
      </c>
      <c r="AM130" s="81"/>
      <c r="AN130" s="88"/>
      <c r="AO130" s="87">
        <v>73.599999999999994</v>
      </c>
      <c r="AP130" s="96" t="s">
        <v>57</v>
      </c>
      <c r="AQ130" s="85">
        <f t="shared" si="52"/>
        <v>36.358399999999996</v>
      </c>
      <c r="AR130" s="84">
        <f t="shared" si="32"/>
        <v>0</v>
      </c>
      <c r="AS130" s="81"/>
      <c r="AT130" s="88"/>
      <c r="AU130" s="87">
        <v>73.599999999999994</v>
      </c>
      <c r="AV130" s="96" t="str">
        <f t="shared" si="33"/>
        <v>n/a</v>
      </c>
      <c r="AW130" s="85">
        <f t="shared" si="55"/>
        <v>36.358399999999996</v>
      </c>
      <c r="AX130" s="84">
        <f t="shared" si="34"/>
        <v>0</v>
      </c>
      <c r="AY130" s="83">
        <f t="shared" si="35"/>
        <v>690.80959999999993</v>
      </c>
      <c r="AZ130" s="83">
        <f t="shared" si="36"/>
        <v>218.15039999999999</v>
      </c>
      <c r="BA130" s="83">
        <f t="shared" si="37"/>
        <v>36.358399999999996</v>
      </c>
      <c r="BB130" s="83">
        <f t="shared" si="38"/>
        <v>36.358399999999996</v>
      </c>
      <c r="BC130" s="82">
        <f t="shared" si="39"/>
        <v>981.67679999999984</v>
      </c>
      <c r="BD130" s="81" t="s">
        <v>56</v>
      </c>
      <c r="BE130" s="80" t="s">
        <v>55</v>
      </c>
      <c r="BF130" s="95"/>
    </row>
    <row r="131" spans="1:58" s="57" customFormat="1" ht="18" customHeight="1" x14ac:dyDescent="0.35">
      <c r="A131" s="94">
        <v>241</v>
      </c>
      <c r="B131" s="94" t="s">
        <v>4</v>
      </c>
      <c r="C131" s="97" t="s">
        <v>4</v>
      </c>
      <c r="D131" s="97" t="s">
        <v>128</v>
      </c>
      <c r="E131" s="92">
        <v>1</v>
      </c>
      <c r="F131" s="92" t="s">
        <v>389</v>
      </c>
      <c r="G131" s="92">
        <v>0</v>
      </c>
      <c r="H131" s="93">
        <v>0</v>
      </c>
      <c r="I131" s="93">
        <v>0</v>
      </c>
      <c r="J131" s="93">
        <v>1</v>
      </c>
      <c r="K131" s="93">
        <v>0</v>
      </c>
      <c r="L131" s="92" t="s">
        <v>390</v>
      </c>
      <c r="M131" s="88"/>
      <c r="N131" s="91">
        <v>9.9999999999999982</v>
      </c>
      <c r="O131" s="91">
        <v>9.9999999999999982</v>
      </c>
      <c r="P131" s="91">
        <v>9.9999999999999982</v>
      </c>
      <c r="Q131" s="91">
        <v>9.9999999999999982</v>
      </c>
      <c r="R131" s="90">
        <v>0.49399999999999999</v>
      </c>
      <c r="S131" s="90">
        <v>0.49399999999999999</v>
      </c>
      <c r="T131" s="90">
        <v>0.49399999999999999</v>
      </c>
      <c r="U131" s="90">
        <v>0.49399999999999999</v>
      </c>
      <c r="V131" s="83">
        <f t="shared" si="49"/>
        <v>0</v>
      </c>
      <c r="W131" s="83">
        <f t="shared" si="50"/>
        <v>0</v>
      </c>
      <c r="X131" s="83">
        <f t="shared" si="53"/>
        <v>4.9399999999999995</v>
      </c>
      <c r="Y131" s="83">
        <f t="shared" si="54"/>
        <v>0</v>
      </c>
      <c r="Z131" s="83">
        <f t="shared" si="29"/>
        <v>4.9399999999999995</v>
      </c>
      <c r="AA131" s="81"/>
      <c r="AB131" s="88"/>
      <c r="AC131" s="89">
        <v>9.9999999999999982</v>
      </c>
      <c r="AD131" s="86"/>
      <c r="AE131" s="85">
        <f t="shared" si="48"/>
        <v>0</v>
      </c>
      <c r="AF131" s="84">
        <f t="shared" si="30"/>
        <v>0</v>
      </c>
      <c r="AG131" s="81"/>
      <c r="AH131" s="88"/>
      <c r="AI131" s="87">
        <v>9.9999999999999982</v>
      </c>
      <c r="AJ131" s="96" t="s">
        <v>58</v>
      </c>
      <c r="AK131" s="85">
        <f t="shared" si="51"/>
        <v>0</v>
      </c>
      <c r="AL131" s="84">
        <f t="shared" si="31"/>
        <v>0</v>
      </c>
      <c r="AM131" s="81"/>
      <c r="AN131" s="88"/>
      <c r="AO131" s="87">
        <v>9.9999999999999982</v>
      </c>
      <c r="AP131" s="96" t="s">
        <v>57</v>
      </c>
      <c r="AQ131" s="85">
        <f t="shared" si="52"/>
        <v>4.9399999999999995</v>
      </c>
      <c r="AR131" s="84">
        <f t="shared" si="32"/>
        <v>0</v>
      </c>
      <c r="AS131" s="81"/>
      <c r="AT131" s="88"/>
      <c r="AU131" s="87">
        <v>9.9999999999999982</v>
      </c>
      <c r="AV131" s="96" t="str">
        <f t="shared" si="33"/>
        <v>n/a</v>
      </c>
      <c r="AW131" s="85">
        <f t="shared" si="55"/>
        <v>0</v>
      </c>
      <c r="AX131" s="84">
        <f t="shared" si="34"/>
        <v>0</v>
      </c>
      <c r="AY131" s="83">
        <f t="shared" si="35"/>
        <v>0</v>
      </c>
      <c r="AZ131" s="83">
        <f t="shared" si="36"/>
        <v>0</v>
      </c>
      <c r="BA131" s="83">
        <f t="shared" si="37"/>
        <v>4.9399999999999995</v>
      </c>
      <c r="BB131" s="83">
        <f t="shared" si="38"/>
        <v>0</v>
      </c>
      <c r="BC131" s="82">
        <f t="shared" si="39"/>
        <v>4.9399999999999995</v>
      </c>
      <c r="BD131" s="81" t="s">
        <v>56</v>
      </c>
      <c r="BE131" s="80" t="s">
        <v>55</v>
      </c>
      <c r="BF131" s="95"/>
    </row>
    <row r="132" spans="1:58" s="57" customFormat="1" ht="18" customHeight="1" x14ac:dyDescent="0.35">
      <c r="A132" s="94">
        <v>231</v>
      </c>
      <c r="B132" s="94" t="s">
        <v>4</v>
      </c>
      <c r="C132" s="97" t="s">
        <v>4</v>
      </c>
      <c r="D132" s="97" t="s">
        <v>127</v>
      </c>
      <c r="E132" s="92">
        <v>1</v>
      </c>
      <c r="F132" s="92" t="s">
        <v>389</v>
      </c>
      <c r="G132" s="92">
        <v>0</v>
      </c>
      <c r="H132" s="93">
        <v>1</v>
      </c>
      <c r="I132" s="93">
        <v>0</v>
      </c>
      <c r="J132" s="93">
        <v>1</v>
      </c>
      <c r="K132" s="93">
        <v>0</v>
      </c>
      <c r="L132" s="92" t="s">
        <v>390</v>
      </c>
      <c r="M132" s="88"/>
      <c r="N132" s="91">
        <v>559</v>
      </c>
      <c r="O132" s="91">
        <v>559</v>
      </c>
      <c r="P132" s="91">
        <v>559</v>
      </c>
      <c r="Q132" s="91">
        <v>559</v>
      </c>
      <c r="R132" s="90">
        <v>0.49399999999999999</v>
      </c>
      <c r="S132" s="90">
        <v>0.49399999999999999</v>
      </c>
      <c r="T132" s="90">
        <v>0.49399999999999999</v>
      </c>
      <c r="U132" s="90">
        <v>0.49399999999999999</v>
      </c>
      <c r="V132" s="83">
        <f t="shared" si="49"/>
        <v>276.14600000000002</v>
      </c>
      <c r="W132" s="83">
        <f t="shared" si="50"/>
        <v>0</v>
      </c>
      <c r="X132" s="83">
        <f t="shared" si="53"/>
        <v>276.14600000000002</v>
      </c>
      <c r="Y132" s="83">
        <f t="shared" si="54"/>
        <v>0</v>
      </c>
      <c r="Z132" s="83">
        <f t="shared" si="29"/>
        <v>552.29200000000003</v>
      </c>
      <c r="AA132" s="81"/>
      <c r="AB132" s="88"/>
      <c r="AC132" s="89">
        <v>559</v>
      </c>
      <c r="AD132" s="86"/>
      <c r="AE132" s="85">
        <f t="shared" si="48"/>
        <v>276.14600000000002</v>
      </c>
      <c r="AF132" s="84">
        <f t="shared" si="30"/>
        <v>0</v>
      </c>
      <c r="AG132" s="81"/>
      <c r="AH132" s="88"/>
      <c r="AI132" s="87">
        <v>559</v>
      </c>
      <c r="AJ132" s="96" t="s">
        <v>58</v>
      </c>
      <c r="AK132" s="85">
        <f t="shared" si="51"/>
        <v>0</v>
      </c>
      <c r="AL132" s="84">
        <f t="shared" si="31"/>
        <v>0</v>
      </c>
      <c r="AM132" s="81"/>
      <c r="AN132" s="88"/>
      <c r="AO132" s="87">
        <v>559</v>
      </c>
      <c r="AP132" s="96" t="s">
        <v>57</v>
      </c>
      <c r="AQ132" s="85">
        <f t="shared" si="52"/>
        <v>276.14600000000002</v>
      </c>
      <c r="AR132" s="84">
        <f t="shared" si="32"/>
        <v>0</v>
      </c>
      <c r="AS132" s="81"/>
      <c r="AT132" s="88"/>
      <c r="AU132" s="87">
        <v>559</v>
      </c>
      <c r="AV132" s="96" t="str">
        <f t="shared" si="33"/>
        <v>n/a</v>
      </c>
      <c r="AW132" s="85">
        <f t="shared" si="55"/>
        <v>0</v>
      </c>
      <c r="AX132" s="84">
        <f t="shared" si="34"/>
        <v>0</v>
      </c>
      <c r="AY132" s="83">
        <f t="shared" si="35"/>
        <v>276.14600000000002</v>
      </c>
      <c r="AZ132" s="83">
        <f t="shared" si="36"/>
        <v>0</v>
      </c>
      <c r="BA132" s="83">
        <f t="shared" si="37"/>
        <v>276.14600000000002</v>
      </c>
      <c r="BB132" s="83">
        <f t="shared" si="38"/>
        <v>0</v>
      </c>
      <c r="BC132" s="82">
        <f t="shared" si="39"/>
        <v>552.29200000000003</v>
      </c>
      <c r="BD132" s="81" t="s">
        <v>56</v>
      </c>
      <c r="BE132" s="80" t="s">
        <v>55</v>
      </c>
      <c r="BF132" s="95"/>
    </row>
    <row r="133" spans="1:58" s="57" customFormat="1" ht="18" customHeight="1" x14ac:dyDescent="0.35">
      <c r="A133" s="94">
        <v>53</v>
      </c>
      <c r="B133" s="94" t="s">
        <v>4</v>
      </c>
      <c r="C133" s="97" t="s">
        <v>4</v>
      </c>
      <c r="D133" s="97" t="s">
        <v>85</v>
      </c>
      <c r="E133" s="92">
        <v>1</v>
      </c>
      <c r="F133" s="92" t="s">
        <v>391</v>
      </c>
      <c r="G133" s="92">
        <v>0</v>
      </c>
      <c r="H133" s="93">
        <v>30</v>
      </c>
      <c r="I133" s="93">
        <v>19</v>
      </c>
      <c r="J133" s="93">
        <v>30</v>
      </c>
      <c r="K133" s="93">
        <v>30</v>
      </c>
      <c r="L133" s="92" t="s">
        <v>392</v>
      </c>
      <c r="M133" s="88"/>
      <c r="N133" s="91">
        <v>623</v>
      </c>
      <c r="O133" s="91">
        <v>623</v>
      </c>
      <c r="P133" s="91">
        <v>623</v>
      </c>
      <c r="Q133" s="91">
        <v>623</v>
      </c>
      <c r="R133" s="90">
        <v>0.49399999999999999</v>
      </c>
      <c r="S133" s="90">
        <v>0.49399999999999999</v>
      </c>
      <c r="T133" s="90">
        <v>0.49399999999999999</v>
      </c>
      <c r="U133" s="90">
        <v>0.49399999999999999</v>
      </c>
      <c r="V133" s="83">
        <f t="shared" si="49"/>
        <v>9232.86</v>
      </c>
      <c r="W133" s="83">
        <f t="shared" si="50"/>
        <v>5847.4780000000001</v>
      </c>
      <c r="X133" s="83">
        <f t="shared" si="53"/>
        <v>9232.86</v>
      </c>
      <c r="Y133" s="83">
        <f t="shared" si="54"/>
        <v>9232.86</v>
      </c>
      <c r="Z133" s="83">
        <f t="shared" si="29"/>
        <v>33546.058000000005</v>
      </c>
      <c r="AA133" s="81"/>
      <c r="AB133" s="88"/>
      <c r="AC133" s="89">
        <v>623</v>
      </c>
      <c r="AD133" s="86"/>
      <c r="AE133" s="85">
        <f t="shared" si="48"/>
        <v>9232.86</v>
      </c>
      <c r="AF133" s="84">
        <f t="shared" si="30"/>
        <v>0</v>
      </c>
      <c r="AG133" s="81"/>
      <c r="AH133" s="88"/>
      <c r="AI133" s="87">
        <v>623</v>
      </c>
      <c r="AJ133" s="96" t="s">
        <v>58</v>
      </c>
      <c r="AK133" s="85">
        <f t="shared" si="51"/>
        <v>5847.4780000000001</v>
      </c>
      <c r="AL133" s="84">
        <f t="shared" si="31"/>
        <v>0</v>
      </c>
      <c r="AM133" s="81"/>
      <c r="AN133" s="88"/>
      <c r="AO133" s="87">
        <v>623</v>
      </c>
      <c r="AP133" s="96" t="s">
        <v>57</v>
      </c>
      <c r="AQ133" s="85">
        <f t="shared" si="52"/>
        <v>9232.86</v>
      </c>
      <c r="AR133" s="84">
        <f t="shared" si="32"/>
        <v>0</v>
      </c>
      <c r="AS133" s="81"/>
      <c r="AT133" s="88"/>
      <c r="AU133" s="87">
        <v>623</v>
      </c>
      <c r="AV133" s="96" t="str">
        <f t="shared" si="33"/>
        <v>n/a</v>
      </c>
      <c r="AW133" s="85">
        <f t="shared" si="55"/>
        <v>9232.86</v>
      </c>
      <c r="AX133" s="84">
        <f t="shared" si="34"/>
        <v>0</v>
      </c>
      <c r="AY133" s="83">
        <f t="shared" si="35"/>
        <v>9232.86</v>
      </c>
      <c r="AZ133" s="83">
        <f t="shared" si="36"/>
        <v>5847.4780000000001</v>
      </c>
      <c r="BA133" s="83">
        <f t="shared" si="37"/>
        <v>9232.86</v>
      </c>
      <c r="BB133" s="83">
        <f t="shared" si="38"/>
        <v>9232.86</v>
      </c>
      <c r="BC133" s="82">
        <f t="shared" si="39"/>
        <v>33546.058000000005</v>
      </c>
      <c r="BD133" s="81" t="s">
        <v>56</v>
      </c>
      <c r="BE133" s="80" t="s">
        <v>55</v>
      </c>
      <c r="BF133" s="95"/>
    </row>
    <row r="134" spans="1:58" s="57" customFormat="1" ht="18" customHeight="1" x14ac:dyDescent="0.35">
      <c r="A134" s="94">
        <v>240</v>
      </c>
      <c r="B134" s="94" t="s">
        <v>4</v>
      </c>
      <c r="C134" s="97" t="s">
        <v>4</v>
      </c>
      <c r="D134" s="97" t="s">
        <v>84</v>
      </c>
      <c r="E134" s="92">
        <v>1</v>
      </c>
      <c r="F134" s="92" t="s">
        <v>393</v>
      </c>
      <c r="G134" s="92">
        <v>0</v>
      </c>
      <c r="H134" s="93">
        <v>22</v>
      </c>
      <c r="I134" s="93">
        <v>23</v>
      </c>
      <c r="J134" s="93">
        <v>24</v>
      </c>
      <c r="K134" s="93">
        <v>25</v>
      </c>
      <c r="L134" s="92" t="s">
        <v>394</v>
      </c>
      <c r="M134" s="88"/>
      <c r="N134" s="91">
        <v>5.3588189352600013</v>
      </c>
      <c r="O134" s="91">
        <v>5.3588189352600013</v>
      </c>
      <c r="P134" s="91">
        <v>5.3588189352600013</v>
      </c>
      <c r="Q134" s="91">
        <v>5.3588189352600013</v>
      </c>
      <c r="R134" s="90">
        <v>0.60399999999999998</v>
      </c>
      <c r="S134" s="90">
        <v>0.60399999999999998</v>
      </c>
      <c r="T134" s="90">
        <v>0.60399999999999998</v>
      </c>
      <c r="U134" s="90">
        <v>0.60399999999999998</v>
      </c>
      <c r="V134" s="83">
        <f t="shared" si="49"/>
        <v>71.207986011734903</v>
      </c>
      <c r="W134" s="83">
        <f t="shared" si="50"/>
        <v>74.444712648631935</v>
      </c>
      <c r="X134" s="83">
        <f t="shared" si="53"/>
        <v>77.681439285528981</v>
      </c>
      <c r="Y134" s="83">
        <f t="shared" si="54"/>
        <v>80.918165922426013</v>
      </c>
      <c r="Z134" s="83">
        <f t="shared" si="29"/>
        <v>304.2523038683218</v>
      </c>
      <c r="AA134" s="81"/>
      <c r="AB134" s="88"/>
      <c r="AC134" s="89">
        <v>4.9335158451599996</v>
      </c>
      <c r="AD134" s="86"/>
      <c r="AE134" s="85">
        <f t="shared" si="48"/>
        <v>65.556558550486073</v>
      </c>
      <c r="AF134" s="84">
        <f t="shared" si="30"/>
        <v>-5.6514274612488293</v>
      </c>
      <c r="AG134" s="81"/>
      <c r="AH134" s="88"/>
      <c r="AI134" s="87">
        <v>4.9335158451599996</v>
      </c>
      <c r="AJ134" s="96" t="s">
        <v>80</v>
      </c>
      <c r="AK134" s="85">
        <f t="shared" si="51"/>
        <v>68.53640212096272</v>
      </c>
      <c r="AL134" s="84">
        <f t="shared" si="31"/>
        <v>-5.9083105276692152</v>
      </c>
      <c r="AM134" s="81"/>
      <c r="AN134" s="88"/>
      <c r="AO134" s="87">
        <v>4.9335158451599996</v>
      </c>
      <c r="AP134" s="96" t="s">
        <v>83</v>
      </c>
      <c r="AQ134" s="85">
        <f t="shared" si="52"/>
        <v>71.516245691439352</v>
      </c>
      <c r="AR134" s="84">
        <f t="shared" si="32"/>
        <v>-6.1651935940896294</v>
      </c>
      <c r="AS134" s="81"/>
      <c r="AT134" s="88"/>
      <c r="AU134" s="87">
        <v>4.9335158451599996</v>
      </c>
      <c r="AV134" s="96" t="str">
        <f t="shared" si="33"/>
        <v>Updated EPG_gas to reflect updated shower temperature</v>
      </c>
      <c r="AW134" s="85">
        <f t="shared" si="55"/>
        <v>74.496089261915984</v>
      </c>
      <c r="AX134" s="84">
        <f t="shared" si="34"/>
        <v>-6.4220766605100295</v>
      </c>
      <c r="AY134" s="83">
        <f t="shared" si="35"/>
        <v>65.556558550486073</v>
      </c>
      <c r="AZ134" s="83">
        <f t="shared" si="36"/>
        <v>68.53640212096272</v>
      </c>
      <c r="BA134" s="83">
        <f t="shared" si="37"/>
        <v>71.516245691439352</v>
      </c>
      <c r="BB134" s="83">
        <f t="shared" si="38"/>
        <v>74.496089261915984</v>
      </c>
      <c r="BC134" s="82">
        <f t="shared" si="39"/>
        <v>280.10529562480411</v>
      </c>
      <c r="BD134" s="81" t="s">
        <v>56</v>
      </c>
      <c r="BE134" s="80" t="s">
        <v>55</v>
      </c>
      <c r="BF134" s="95"/>
    </row>
    <row r="135" spans="1:58" s="57" customFormat="1" ht="18" customHeight="1" x14ac:dyDescent="0.35">
      <c r="A135" s="94">
        <v>57</v>
      </c>
      <c r="B135" s="94" t="s">
        <v>4</v>
      </c>
      <c r="C135" s="97" t="s">
        <v>4</v>
      </c>
      <c r="D135" s="97" t="s">
        <v>126</v>
      </c>
      <c r="E135" s="92">
        <v>1</v>
      </c>
      <c r="F135" s="92" t="s">
        <v>395</v>
      </c>
      <c r="G135" s="92">
        <v>0</v>
      </c>
      <c r="H135" s="93">
        <v>1</v>
      </c>
      <c r="I135" s="93">
        <v>1</v>
      </c>
      <c r="J135" s="93">
        <v>1</v>
      </c>
      <c r="K135" s="93">
        <v>1</v>
      </c>
      <c r="L135" s="92" t="s">
        <v>396</v>
      </c>
      <c r="M135" s="88"/>
      <c r="N135" s="91">
        <v>843.86062500000014</v>
      </c>
      <c r="O135" s="91">
        <v>843.86062500000014</v>
      </c>
      <c r="P135" s="91">
        <v>843.86062500000014</v>
      </c>
      <c r="Q135" s="91">
        <v>843.86062500000014</v>
      </c>
      <c r="R135" s="90">
        <v>0.67500000000000004</v>
      </c>
      <c r="S135" s="90">
        <v>0.67500000000000004</v>
      </c>
      <c r="T135" s="90">
        <v>0.67500000000000004</v>
      </c>
      <c r="U135" s="90">
        <v>0.67500000000000004</v>
      </c>
      <c r="V135" s="83">
        <f t="shared" si="49"/>
        <v>569.60592187500015</v>
      </c>
      <c r="W135" s="83">
        <f t="shared" si="50"/>
        <v>569.60592187500015</v>
      </c>
      <c r="X135" s="83">
        <f t="shared" si="53"/>
        <v>569.60592187500015</v>
      </c>
      <c r="Y135" s="83">
        <f t="shared" si="54"/>
        <v>569.60592187500015</v>
      </c>
      <c r="Z135" s="83">
        <f t="shared" si="29"/>
        <v>2278.4236875000006</v>
      </c>
      <c r="AA135" s="81"/>
      <c r="AB135" s="88"/>
      <c r="AC135" s="89">
        <v>843.86062500000014</v>
      </c>
      <c r="AD135" s="86"/>
      <c r="AE135" s="85">
        <f t="shared" si="48"/>
        <v>569.60592187500015</v>
      </c>
      <c r="AF135" s="84">
        <f t="shared" si="30"/>
        <v>0</v>
      </c>
      <c r="AG135" s="81"/>
      <c r="AH135" s="88"/>
      <c r="AI135" s="87">
        <v>843.86062500000014</v>
      </c>
      <c r="AJ135" s="96" t="s">
        <v>58</v>
      </c>
      <c r="AK135" s="85">
        <f t="shared" si="51"/>
        <v>569.60592187500015</v>
      </c>
      <c r="AL135" s="84">
        <f t="shared" si="31"/>
        <v>0</v>
      </c>
      <c r="AM135" s="81"/>
      <c r="AN135" s="88"/>
      <c r="AO135" s="87">
        <v>843.86062500000014</v>
      </c>
      <c r="AP135" s="96" t="s">
        <v>57</v>
      </c>
      <c r="AQ135" s="85">
        <f t="shared" si="52"/>
        <v>569.60592187500015</v>
      </c>
      <c r="AR135" s="84">
        <f t="shared" si="32"/>
        <v>0</v>
      </c>
      <c r="AS135" s="81"/>
      <c r="AT135" s="88"/>
      <c r="AU135" s="87">
        <v>843.86062500000014</v>
      </c>
      <c r="AV135" s="96" t="str">
        <f t="shared" si="33"/>
        <v>n/a</v>
      </c>
      <c r="AW135" s="85">
        <f t="shared" si="55"/>
        <v>569.60592187500015</v>
      </c>
      <c r="AX135" s="84">
        <f t="shared" si="34"/>
        <v>0</v>
      </c>
      <c r="AY135" s="83">
        <f t="shared" si="35"/>
        <v>569.60592187500015</v>
      </c>
      <c r="AZ135" s="83">
        <f t="shared" si="36"/>
        <v>569.60592187500015</v>
      </c>
      <c r="BA135" s="83">
        <f t="shared" si="37"/>
        <v>569.60592187500015</v>
      </c>
      <c r="BB135" s="83">
        <f t="shared" si="38"/>
        <v>569.60592187500015</v>
      </c>
      <c r="BC135" s="82">
        <f t="shared" si="39"/>
        <v>2278.4236875000006</v>
      </c>
      <c r="BD135" s="81" t="s">
        <v>56</v>
      </c>
      <c r="BE135" s="80" t="s">
        <v>55</v>
      </c>
      <c r="BF135" s="95"/>
    </row>
    <row r="136" spans="1:58" s="57" customFormat="1" ht="18" customHeight="1" x14ac:dyDescent="0.35">
      <c r="A136" s="94">
        <v>58</v>
      </c>
      <c r="B136" s="94" t="s">
        <v>4</v>
      </c>
      <c r="C136" s="97" t="s">
        <v>4</v>
      </c>
      <c r="D136" s="97" t="s">
        <v>125</v>
      </c>
      <c r="E136" s="92">
        <v>1</v>
      </c>
      <c r="F136" s="92" t="s">
        <v>395</v>
      </c>
      <c r="G136" s="92">
        <v>0</v>
      </c>
      <c r="H136" s="93">
        <v>2</v>
      </c>
      <c r="I136" s="93">
        <v>2</v>
      </c>
      <c r="J136" s="93">
        <v>2</v>
      </c>
      <c r="K136" s="93">
        <v>2</v>
      </c>
      <c r="L136" s="92" t="s">
        <v>396</v>
      </c>
      <c r="M136" s="88"/>
      <c r="N136" s="91">
        <v>996.58237499999996</v>
      </c>
      <c r="O136" s="91">
        <v>996.58237499999996</v>
      </c>
      <c r="P136" s="91">
        <v>996.58237499999996</v>
      </c>
      <c r="Q136" s="91">
        <v>996.58237499999996</v>
      </c>
      <c r="R136" s="90">
        <v>0.67500000000000004</v>
      </c>
      <c r="S136" s="90">
        <v>0.67500000000000004</v>
      </c>
      <c r="T136" s="90">
        <v>0.67500000000000004</v>
      </c>
      <c r="U136" s="90">
        <v>0.67500000000000004</v>
      </c>
      <c r="V136" s="83">
        <f t="shared" si="49"/>
        <v>1345.38620625</v>
      </c>
      <c r="W136" s="83">
        <f t="shared" si="50"/>
        <v>1345.38620625</v>
      </c>
      <c r="X136" s="83">
        <f t="shared" si="53"/>
        <v>1345.38620625</v>
      </c>
      <c r="Y136" s="83">
        <f t="shared" si="54"/>
        <v>1345.38620625</v>
      </c>
      <c r="Z136" s="83">
        <f t="shared" si="29"/>
        <v>5381.5448249999999</v>
      </c>
      <c r="AA136" s="81"/>
      <c r="AB136" s="88"/>
      <c r="AC136" s="89">
        <v>996.58237499999996</v>
      </c>
      <c r="AD136" s="86"/>
      <c r="AE136" s="85">
        <f t="shared" si="48"/>
        <v>1345.38620625</v>
      </c>
      <c r="AF136" s="84">
        <f t="shared" si="30"/>
        <v>0</v>
      </c>
      <c r="AG136" s="81"/>
      <c r="AH136" s="88"/>
      <c r="AI136" s="87">
        <v>996.58237499999996</v>
      </c>
      <c r="AJ136" s="96" t="s">
        <v>58</v>
      </c>
      <c r="AK136" s="85">
        <f t="shared" si="51"/>
        <v>1345.38620625</v>
      </c>
      <c r="AL136" s="84">
        <f t="shared" si="31"/>
        <v>0</v>
      </c>
      <c r="AM136" s="81"/>
      <c r="AN136" s="88"/>
      <c r="AO136" s="87">
        <v>996.58237499999996</v>
      </c>
      <c r="AP136" s="96" t="s">
        <v>57</v>
      </c>
      <c r="AQ136" s="85">
        <f t="shared" si="52"/>
        <v>1345.38620625</v>
      </c>
      <c r="AR136" s="84">
        <f t="shared" si="32"/>
        <v>0</v>
      </c>
      <c r="AS136" s="81"/>
      <c r="AT136" s="88"/>
      <c r="AU136" s="87">
        <v>996.58237499999996</v>
      </c>
      <c r="AV136" s="96" t="str">
        <f t="shared" si="33"/>
        <v>n/a</v>
      </c>
      <c r="AW136" s="85">
        <f t="shared" si="55"/>
        <v>1345.38620625</v>
      </c>
      <c r="AX136" s="84">
        <f t="shared" si="34"/>
        <v>0</v>
      </c>
      <c r="AY136" s="83">
        <f t="shared" si="35"/>
        <v>1345.38620625</v>
      </c>
      <c r="AZ136" s="83">
        <f t="shared" si="36"/>
        <v>1345.38620625</v>
      </c>
      <c r="BA136" s="83">
        <f t="shared" si="37"/>
        <v>1345.38620625</v>
      </c>
      <c r="BB136" s="83">
        <f t="shared" si="38"/>
        <v>1345.38620625</v>
      </c>
      <c r="BC136" s="82">
        <f t="shared" si="39"/>
        <v>5381.5448249999999</v>
      </c>
      <c r="BD136" s="81" t="s">
        <v>56</v>
      </c>
      <c r="BE136" s="80" t="s">
        <v>55</v>
      </c>
      <c r="BF136" s="95"/>
    </row>
    <row r="137" spans="1:58" s="57" customFormat="1" ht="18" customHeight="1" x14ac:dyDescent="0.35">
      <c r="A137" s="94">
        <v>59</v>
      </c>
      <c r="B137" s="94" t="s">
        <v>4</v>
      </c>
      <c r="C137" s="97" t="s">
        <v>4</v>
      </c>
      <c r="D137" s="97" t="s">
        <v>124</v>
      </c>
      <c r="E137" s="92">
        <v>1</v>
      </c>
      <c r="F137" s="92" t="s">
        <v>395</v>
      </c>
      <c r="G137" s="92">
        <v>0</v>
      </c>
      <c r="H137" s="93">
        <v>2</v>
      </c>
      <c r="I137" s="93">
        <v>2</v>
      </c>
      <c r="J137" s="93">
        <v>2</v>
      </c>
      <c r="K137" s="93">
        <v>2</v>
      </c>
      <c r="L137" s="92" t="s">
        <v>396</v>
      </c>
      <c r="M137" s="88"/>
      <c r="N137" s="91">
        <v>1089.48</v>
      </c>
      <c r="O137" s="91">
        <v>1089.48</v>
      </c>
      <c r="P137" s="91">
        <v>1089.48</v>
      </c>
      <c r="Q137" s="91">
        <v>1089.48</v>
      </c>
      <c r="R137" s="90">
        <v>0.67500000000000004</v>
      </c>
      <c r="S137" s="90">
        <v>0.67500000000000004</v>
      </c>
      <c r="T137" s="90">
        <v>0.67500000000000004</v>
      </c>
      <c r="U137" s="90">
        <v>0.67500000000000004</v>
      </c>
      <c r="V137" s="83">
        <f t="shared" si="49"/>
        <v>1470.7980000000002</v>
      </c>
      <c r="W137" s="83">
        <f t="shared" si="50"/>
        <v>1470.7980000000002</v>
      </c>
      <c r="X137" s="83">
        <f t="shared" si="53"/>
        <v>1470.7980000000002</v>
      </c>
      <c r="Y137" s="83">
        <f t="shared" si="54"/>
        <v>1470.7980000000002</v>
      </c>
      <c r="Z137" s="83">
        <f t="shared" ref="Z137:Z200" si="56">V137+W137+X137+Y137</f>
        <v>5883.1920000000009</v>
      </c>
      <c r="AA137" s="81"/>
      <c r="AB137" s="88"/>
      <c r="AC137" s="89">
        <v>1089.48</v>
      </c>
      <c r="AD137" s="86"/>
      <c r="AE137" s="85">
        <f t="shared" si="48"/>
        <v>1470.7980000000002</v>
      </c>
      <c r="AF137" s="84">
        <f t="shared" ref="AF137:AF200" si="57">AE137-V137</f>
        <v>0</v>
      </c>
      <c r="AG137" s="81"/>
      <c r="AH137" s="88"/>
      <c r="AI137" s="87">
        <v>1089.48</v>
      </c>
      <c r="AJ137" s="96" t="s">
        <v>58</v>
      </c>
      <c r="AK137" s="85">
        <f t="shared" si="51"/>
        <v>1470.7980000000002</v>
      </c>
      <c r="AL137" s="84">
        <f t="shared" ref="AL137:AL200" si="58">AK137-W137</f>
        <v>0</v>
      </c>
      <c r="AM137" s="81"/>
      <c r="AN137" s="88"/>
      <c r="AO137" s="87">
        <v>1089.48</v>
      </c>
      <c r="AP137" s="96" t="s">
        <v>57</v>
      </c>
      <c r="AQ137" s="85">
        <f t="shared" si="52"/>
        <v>1470.7980000000002</v>
      </c>
      <c r="AR137" s="84">
        <f t="shared" ref="AR137:AR200" si="59">AQ137-X137</f>
        <v>0</v>
      </c>
      <c r="AS137" s="81"/>
      <c r="AT137" s="88"/>
      <c r="AU137" s="87">
        <v>1089.48</v>
      </c>
      <c r="AV137" s="96" t="str">
        <f t="shared" ref="AV137:AV200" si="60">AP137</f>
        <v>n/a</v>
      </c>
      <c r="AW137" s="85">
        <f t="shared" si="55"/>
        <v>1470.7980000000002</v>
      </c>
      <c r="AX137" s="84">
        <f t="shared" ref="AX137:AX200" si="61">AW137-Y137</f>
        <v>0</v>
      </c>
      <c r="AY137" s="83">
        <f t="shared" ref="AY137:AY200" si="62">IF(E137=1,AE137,V137)</f>
        <v>1470.7980000000002</v>
      </c>
      <c r="AZ137" s="83">
        <f t="shared" ref="AZ137:AZ200" si="63">IF(E137=1,AK137,W137)</f>
        <v>1470.7980000000002</v>
      </c>
      <c r="BA137" s="83">
        <f t="shared" ref="BA137:BA200" si="64">IF(E137=1,AQ137,X137)</f>
        <v>1470.7980000000002</v>
      </c>
      <c r="BB137" s="83">
        <f t="shared" ref="BB137:BB200" si="65">IF(E137=1,AW137,Y137)</f>
        <v>1470.7980000000002</v>
      </c>
      <c r="BC137" s="82">
        <f t="shared" ref="BC137:BC200" si="66">AY137+AZ137+BA137+BB137</f>
        <v>5883.1920000000009</v>
      </c>
      <c r="BD137" s="81" t="s">
        <v>56</v>
      </c>
      <c r="BE137" s="80" t="s">
        <v>55</v>
      </c>
      <c r="BF137" s="95"/>
    </row>
    <row r="138" spans="1:58" s="57" customFormat="1" ht="18" customHeight="1" x14ac:dyDescent="0.35">
      <c r="A138" s="94">
        <v>85</v>
      </c>
      <c r="B138" s="94" t="s">
        <v>4</v>
      </c>
      <c r="C138" s="97" t="s">
        <v>4</v>
      </c>
      <c r="D138" s="97" t="s">
        <v>123</v>
      </c>
      <c r="E138" s="92">
        <v>1</v>
      </c>
      <c r="F138" s="92" t="s">
        <v>397</v>
      </c>
      <c r="G138" s="92">
        <v>0</v>
      </c>
      <c r="H138" s="93">
        <v>150</v>
      </c>
      <c r="I138" s="93">
        <v>120</v>
      </c>
      <c r="J138" s="93">
        <v>114</v>
      </c>
      <c r="K138" s="93">
        <v>64</v>
      </c>
      <c r="L138" s="92" t="s">
        <v>398</v>
      </c>
      <c r="M138" s="88"/>
      <c r="N138" s="91">
        <v>208.55999999999997</v>
      </c>
      <c r="O138" s="91">
        <v>208.55999999999997</v>
      </c>
      <c r="P138" s="91">
        <v>208.55999999999997</v>
      </c>
      <c r="Q138" s="91">
        <v>208.55999999999997</v>
      </c>
      <c r="R138" s="90">
        <v>0.60799999999999998</v>
      </c>
      <c r="S138" s="90">
        <v>0.60799999999999998</v>
      </c>
      <c r="T138" s="90">
        <v>0.60799999999999998</v>
      </c>
      <c r="U138" s="90">
        <v>0.60799999999999998</v>
      </c>
      <c r="V138" s="83">
        <f t="shared" si="49"/>
        <v>19020.671999999999</v>
      </c>
      <c r="W138" s="83">
        <f t="shared" si="50"/>
        <v>15216.537599999998</v>
      </c>
      <c r="X138" s="83">
        <f t="shared" si="53"/>
        <v>14455.710719999997</v>
      </c>
      <c r="Y138" s="83">
        <f t="shared" si="54"/>
        <v>8115.486719999999</v>
      </c>
      <c r="Z138" s="83">
        <f t="shared" si="56"/>
        <v>56808.407039999991</v>
      </c>
      <c r="AA138" s="81"/>
      <c r="AB138" s="88"/>
      <c r="AC138" s="89">
        <v>208.55999999999997</v>
      </c>
      <c r="AD138" s="86"/>
      <c r="AE138" s="85">
        <f t="shared" si="48"/>
        <v>19020.671999999999</v>
      </c>
      <c r="AF138" s="84">
        <f t="shared" si="57"/>
        <v>0</v>
      </c>
      <c r="AG138" s="81"/>
      <c r="AH138" s="88"/>
      <c r="AI138" s="87">
        <v>208.55999999999997</v>
      </c>
      <c r="AJ138" s="96" t="s">
        <v>58</v>
      </c>
      <c r="AK138" s="85">
        <f t="shared" si="51"/>
        <v>15216.537599999998</v>
      </c>
      <c r="AL138" s="84">
        <f t="shared" si="58"/>
        <v>0</v>
      </c>
      <c r="AM138" s="81"/>
      <c r="AN138" s="88"/>
      <c r="AO138" s="87">
        <v>208.55999999999997</v>
      </c>
      <c r="AP138" s="96" t="s">
        <v>57</v>
      </c>
      <c r="AQ138" s="85">
        <f t="shared" si="52"/>
        <v>14455.710719999997</v>
      </c>
      <c r="AR138" s="84">
        <f t="shared" si="59"/>
        <v>0</v>
      </c>
      <c r="AS138" s="81"/>
      <c r="AT138" s="88"/>
      <c r="AU138" s="87">
        <v>208.55999999999997</v>
      </c>
      <c r="AV138" s="96" t="str">
        <f t="shared" si="60"/>
        <v>n/a</v>
      </c>
      <c r="AW138" s="85">
        <f t="shared" si="55"/>
        <v>8115.486719999999</v>
      </c>
      <c r="AX138" s="84">
        <f t="shared" si="61"/>
        <v>0</v>
      </c>
      <c r="AY138" s="83">
        <f t="shared" si="62"/>
        <v>19020.671999999999</v>
      </c>
      <c r="AZ138" s="83">
        <f t="shared" si="63"/>
        <v>15216.537599999998</v>
      </c>
      <c r="BA138" s="83">
        <f t="shared" si="64"/>
        <v>14455.710719999997</v>
      </c>
      <c r="BB138" s="83">
        <f t="shared" si="65"/>
        <v>8115.486719999999</v>
      </c>
      <c r="BC138" s="82">
        <f t="shared" si="66"/>
        <v>56808.407039999991</v>
      </c>
      <c r="BD138" s="81" t="s">
        <v>56</v>
      </c>
      <c r="BE138" s="80" t="s">
        <v>55</v>
      </c>
      <c r="BF138" s="95"/>
    </row>
    <row r="139" spans="1:58" s="57" customFormat="1" ht="18" customHeight="1" x14ac:dyDescent="0.35">
      <c r="A139" s="94">
        <v>239</v>
      </c>
      <c r="B139" s="94" t="s">
        <v>4</v>
      </c>
      <c r="C139" s="97" t="s">
        <v>4</v>
      </c>
      <c r="D139" s="97" t="s">
        <v>82</v>
      </c>
      <c r="E139" s="92">
        <v>1</v>
      </c>
      <c r="F139" s="92" t="s">
        <v>399</v>
      </c>
      <c r="G139" s="92">
        <v>0</v>
      </c>
      <c r="H139" s="93">
        <v>700</v>
      </c>
      <c r="I139" s="93">
        <v>700</v>
      </c>
      <c r="J139" s="93">
        <v>846</v>
      </c>
      <c r="K139" s="93">
        <v>844</v>
      </c>
      <c r="L139" s="92" t="s">
        <v>400</v>
      </c>
      <c r="M139" s="88"/>
      <c r="N139" s="91">
        <v>5.4316370902687714</v>
      </c>
      <c r="O139" s="91">
        <v>5.4316370902687714</v>
      </c>
      <c r="P139" s="91">
        <v>5.4316370902687714</v>
      </c>
      <c r="Q139" s="91">
        <v>5.4316370902687714</v>
      </c>
      <c r="R139" s="90">
        <v>0.60399999999999998</v>
      </c>
      <c r="S139" s="90">
        <v>0.60399999999999998</v>
      </c>
      <c r="T139" s="90">
        <v>0.60399999999999998</v>
      </c>
      <c r="U139" s="90">
        <v>0.60399999999999998</v>
      </c>
      <c r="V139" s="83">
        <f t="shared" si="49"/>
        <v>2296.4961617656363</v>
      </c>
      <c r="W139" s="83">
        <f t="shared" si="50"/>
        <v>2296.4961617656363</v>
      </c>
      <c r="X139" s="83">
        <f t="shared" si="53"/>
        <v>2775.4796469338976</v>
      </c>
      <c r="Y139" s="83">
        <f t="shared" si="54"/>
        <v>2768.9182293288532</v>
      </c>
      <c r="Z139" s="83">
        <f t="shared" si="56"/>
        <v>10137.390199794023</v>
      </c>
      <c r="AA139" s="81"/>
      <c r="AB139" s="88"/>
      <c r="AC139" s="89">
        <v>5.4316370902687714</v>
      </c>
      <c r="AD139" s="86"/>
      <c r="AE139" s="85">
        <f t="shared" si="48"/>
        <v>2296.4961617656363</v>
      </c>
      <c r="AF139" s="84">
        <f t="shared" si="57"/>
        <v>0</v>
      </c>
      <c r="AG139" s="81"/>
      <c r="AH139" s="88"/>
      <c r="AI139" s="87">
        <v>5.4316370902687714</v>
      </c>
      <c r="AJ139" s="96" t="s">
        <v>80</v>
      </c>
      <c r="AK139" s="85">
        <f t="shared" si="51"/>
        <v>2296.4961617656363</v>
      </c>
      <c r="AL139" s="84">
        <f t="shared" si="58"/>
        <v>0</v>
      </c>
      <c r="AM139" s="81"/>
      <c r="AN139" s="88"/>
      <c r="AO139" s="87">
        <v>5.4316370902687714</v>
      </c>
      <c r="AP139" s="96" t="s">
        <v>57</v>
      </c>
      <c r="AQ139" s="85">
        <f t="shared" si="52"/>
        <v>2775.4796469338976</v>
      </c>
      <c r="AR139" s="84">
        <f t="shared" si="59"/>
        <v>0</v>
      </c>
      <c r="AS139" s="81"/>
      <c r="AT139" s="88"/>
      <c r="AU139" s="87">
        <v>5.4316370902687714</v>
      </c>
      <c r="AV139" s="96" t="str">
        <f t="shared" si="60"/>
        <v>n/a</v>
      </c>
      <c r="AW139" s="85">
        <f t="shared" si="55"/>
        <v>2768.9182293288532</v>
      </c>
      <c r="AX139" s="84">
        <f t="shared" si="61"/>
        <v>0</v>
      </c>
      <c r="AY139" s="83">
        <f t="shared" si="62"/>
        <v>2296.4961617656363</v>
      </c>
      <c r="AZ139" s="83">
        <f t="shared" si="63"/>
        <v>2296.4961617656363</v>
      </c>
      <c r="BA139" s="83">
        <f t="shared" si="64"/>
        <v>2775.4796469338976</v>
      </c>
      <c r="BB139" s="83">
        <f t="shared" si="65"/>
        <v>2768.9182293288532</v>
      </c>
      <c r="BC139" s="82">
        <f t="shared" si="66"/>
        <v>10137.390199794023</v>
      </c>
      <c r="BD139" s="81" t="s">
        <v>56</v>
      </c>
      <c r="BE139" s="80" t="s">
        <v>55</v>
      </c>
      <c r="BF139" s="95"/>
    </row>
    <row r="140" spans="1:58" s="57" customFormat="1" ht="18" customHeight="1" x14ac:dyDescent="0.35">
      <c r="A140" s="94">
        <v>238</v>
      </c>
      <c r="B140" s="94" t="s">
        <v>4</v>
      </c>
      <c r="C140" s="97" t="s">
        <v>4</v>
      </c>
      <c r="D140" s="97" t="s">
        <v>81</v>
      </c>
      <c r="E140" s="92">
        <v>1</v>
      </c>
      <c r="F140" s="92" t="s">
        <v>399</v>
      </c>
      <c r="G140" s="92">
        <v>0</v>
      </c>
      <c r="H140" s="93">
        <v>1200</v>
      </c>
      <c r="I140" s="93">
        <v>1200</v>
      </c>
      <c r="J140" s="93">
        <v>1692</v>
      </c>
      <c r="K140" s="93">
        <v>1687</v>
      </c>
      <c r="L140" s="92" t="s">
        <v>400</v>
      </c>
      <c r="M140" s="88"/>
      <c r="N140" s="91">
        <v>7.4894856389249345</v>
      </c>
      <c r="O140" s="91">
        <v>7.4894856389249345</v>
      </c>
      <c r="P140" s="91">
        <v>7.4894856389249345</v>
      </c>
      <c r="Q140" s="91">
        <v>7.4894856389249345</v>
      </c>
      <c r="R140" s="90">
        <v>0.60399999999999998</v>
      </c>
      <c r="S140" s="90">
        <v>0.60399999999999998</v>
      </c>
      <c r="T140" s="90">
        <v>0.60399999999999998</v>
      </c>
      <c r="U140" s="90">
        <v>0.60399999999999998</v>
      </c>
      <c r="V140" s="83">
        <f t="shared" si="49"/>
        <v>5428.3791910927921</v>
      </c>
      <c r="W140" s="83">
        <f t="shared" si="50"/>
        <v>5428.3791910927921</v>
      </c>
      <c r="X140" s="83">
        <f t="shared" si="53"/>
        <v>7654.014659440837</v>
      </c>
      <c r="Y140" s="83">
        <f t="shared" si="54"/>
        <v>7631.3964128112839</v>
      </c>
      <c r="Z140" s="83">
        <f t="shared" si="56"/>
        <v>26142.169454437702</v>
      </c>
      <c r="AA140" s="81"/>
      <c r="AB140" s="88"/>
      <c r="AC140" s="89">
        <v>7.4894856389249345</v>
      </c>
      <c r="AD140" s="86"/>
      <c r="AE140" s="85">
        <f t="shared" si="48"/>
        <v>5428.3791910927921</v>
      </c>
      <c r="AF140" s="84">
        <f t="shared" si="57"/>
        <v>0</v>
      </c>
      <c r="AG140" s="81"/>
      <c r="AH140" s="88"/>
      <c r="AI140" s="87">
        <v>7.4894856389249345</v>
      </c>
      <c r="AJ140" s="96" t="s">
        <v>80</v>
      </c>
      <c r="AK140" s="85">
        <f t="shared" si="51"/>
        <v>5428.3791910927921</v>
      </c>
      <c r="AL140" s="84">
        <f t="shared" si="58"/>
        <v>0</v>
      </c>
      <c r="AM140" s="81"/>
      <c r="AN140" s="88"/>
      <c r="AO140" s="87">
        <v>7.4894856389249345</v>
      </c>
      <c r="AP140" s="96" t="s">
        <v>57</v>
      </c>
      <c r="AQ140" s="85">
        <f t="shared" si="52"/>
        <v>7654.014659440837</v>
      </c>
      <c r="AR140" s="84">
        <f t="shared" si="59"/>
        <v>0</v>
      </c>
      <c r="AS140" s="81"/>
      <c r="AT140" s="88"/>
      <c r="AU140" s="87">
        <v>7.4894856389249345</v>
      </c>
      <c r="AV140" s="96" t="str">
        <f t="shared" si="60"/>
        <v>n/a</v>
      </c>
      <c r="AW140" s="85">
        <f t="shared" si="55"/>
        <v>7631.3964128112839</v>
      </c>
      <c r="AX140" s="84">
        <f t="shared" si="61"/>
        <v>0</v>
      </c>
      <c r="AY140" s="83">
        <f t="shared" si="62"/>
        <v>5428.3791910927921</v>
      </c>
      <c r="AZ140" s="83">
        <f t="shared" si="63"/>
        <v>5428.3791910927921</v>
      </c>
      <c r="BA140" s="83">
        <f t="shared" si="64"/>
        <v>7654.014659440837</v>
      </c>
      <c r="BB140" s="83">
        <f t="shared" si="65"/>
        <v>7631.3964128112839</v>
      </c>
      <c r="BC140" s="82">
        <f t="shared" si="66"/>
        <v>26142.169454437702</v>
      </c>
      <c r="BD140" s="81" t="s">
        <v>56</v>
      </c>
      <c r="BE140" s="80" t="s">
        <v>55</v>
      </c>
      <c r="BF140" s="95"/>
    </row>
    <row r="141" spans="1:58" s="57" customFormat="1" ht="18" customHeight="1" x14ac:dyDescent="0.35">
      <c r="A141" s="94">
        <v>47</v>
      </c>
      <c r="B141" s="94" t="s">
        <v>4</v>
      </c>
      <c r="C141" s="97" t="s">
        <v>4</v>
      </c>
      <c r="D141" s="97" t="s">
        <v>120</v>
      </c>
      <c r="E141" s="92">
        <v>1</v>
      </c>
      <c r="F141" s="92" t="s">
        <v>57</v>
      </c>
      <c r="G141" s="92">
        <v>0</v>
      </c>
      <c r="H141" s="93">
        <v>65</v>
      </c>
      <c r="I141" s="93">
        <v>0</v>
      </c>
      <c r="J141" s="93">
        <v>0</v>
      </c>
      <c r="K141" s="93">
        <v>0</v>
      </c>
      <c r="L141" s="92" t="s">
        <v>57</v>
      </c>
      <c r="M141" s="88"/>
      <c r="N141" s="91">
        <v>61.482900000000001</v>
      </c>
      <c r="O141" s="91">
        <v>61.482900000000001</v>
      </c>
      <c r="P141" s="91">
        <v>61.482900000000001</v>
      </c>
      <c r="Q141" s="91">
        <v>61.482900000000001</v>
      </c>
      <c r="R141" s="90">
        <v>0.49399999999999999</v>
      </c>
      <c r="S141" s="90">
        <v>0.49399999999999999</v>
      </c>
      <c r="T141" s="90">
        <v>0.49399999999999999</v>
      </c>
      <c r="U141" s="90">
        <v>0.49399999999999999</v>
      </c>
      <c r="V141" s="83">
        <f t="shared" si="49"/>
        <v>1974.215919</v>
      </c>
      <c r="W141" s="83">
        <f t="shared" si="50"/>
        <v>0</v>
      </c>
      <c r="X141" s="83">
        <f t="shared" si="53"/>
        <v>0</v>
      </c>
      <c r="Y141" s="83">
        <f t="shared" si="54"/>
        <v>0</v>
      </c>
      <c r="Z141" s="83">
        <f t="shared" si="56"/>
        <v>1974.215919</v>
      </c>
      <c r="AA141" s="81"/>
      <c r="AB141" s="88"/>
      <c r="AC141" s="89">
        <v>61.482900000000001</v>
      </c>
      <c r="AD141" s="86"/>
      <c r="AE141" s="85">
        <f t="shared" si="48"/>
        <v>1974.215919</v>
      </c>
      <c r="AF141" s="84">
        <f t="shared" si="57"/>
        <v>0</v>
      </c>
      <c r="AG141" s="81"/>
      <c r="AH141" s="88"/>
      <c r="AI141" s="87">
        <v>61.482900000000001</v>
      </c>
      <c r="AJ141" s="96" t="s">
        <v>58</v>
      </c>
      <c r="AK141" s="85">
        <f t="shared" si="51"/>
        <v>0</v>
      </c>
      <c r="AL141" s="84">
        <f t="shared" si="58"/>
        <v>0</v>
      </c>
      <c r="AM141" s="81"/>
      <c r="AN141" s="88"/>
      <c r="AO141" s="87">
        <v>61.482900000000001</v>
      </c>
      <c r="AP141" s="96" t="s">
        <v>57</v>
      </c>
      <c r="AQ141" s="85">
        <f t="shared" si="52"/>
        <v>0</v>
      </c>
      <c r="AR141" s="84">
        <f t="shared" si="59"/>
        <v>0</v>
      </c>
      <c r="AS141" s="81"/>
      <c r="AT141" s="88"/>
      <c r="AU141" s="87">
        <v>61.482900000000001</v>
      </c>
      <c r="AV141" s="96" t="str">
        <f t="shared" si="60"/>
        <v>n/a</v>
      </c>
      <c r="AW141" s="85">
        <f t="shared" si="55"/>
        <v>0</v>
      </c>
      <c r="AX141" s="84">
        <f t="shared" si="61"/>
        <v>0</v>
      </c>
      <c r="AY141" s="83">
        <f t="shared" si="62"/>
        <v>1974.215919</v>
      </c>
      <c r="AZ141" s="83">
        <f t="shared" si="63"/>
        <v>0</v>
      </c>
      <c r="BA141" s="83">
        <f t="shared" si="64"/>
        <v>0</v>
      </c>
      <c r="BB141" s="83">
        <f t="shared" si="65"/>
        <v>0</v>
      </c>
      <c r="BC141" s="82">
        <f t="shared" si="66"/>
        <v>1974.215919</v>
      </c>
      <c r="BD141" s="81" t="s">
        <v>56</v>
      </c>
      <c r="BE141" s="80" t="s">
        <v>55</v>
      </c>
      <c r="BF141" s="95"/>
    </row>
    <row r="142" spans="1:58" s="57" customFormat="1" ht="18" customHeight="1" x14ac:dyDescent="0.35">
      <c r="A142" s="94">
        <v>242</v>
      </c>
      <c r="B142" s="94" t="s">
        <v>4</v>
      </c>
      <c r="C142" s="97" t="s">
        <v>4</v>
      </c>
      <c r="D142" s="97" t="s">
        <v>122</v>
      </c>
      <c r="E142" s="92">
        <v>1</v>
      </c>
      <c r="F142" s="92" t="s">
        <v>401</v>
      </c>
      <c r="G142" s="92">
        <v>0</v>
      </c>
      <c r="H142" s="93">
        <v>6000</v>
      </c>
      <c r="I142" s="93">
        <v>5000</v>
      </c>
      <c r="J142" s="93">
        <v>9000</v>
      </c>
      <c r="K142" s="93">
        <v>9000</v>
      </c>
      <c r="L142" s="92" t="s">
        <v>402</v>
      </c>
      <c r="M142" s="88"/>
      <c r="N142" s="91">
        <v>1.6</v>
      </c>
      <c r="O142" s="91">
        <v>1.6</v>
      </c>
      <c r="P142" s="91">
        <v>1.6</v>
      </c>
      <c r="Q142" s="91">
        <v>1.6</v>
      </c>
      <c r="R142" s="90">
        <v>0.60399999999999998</v>
      </c>
      <c r="S142" s="90">
        <v>0.60399999999999998</v>
      </c>
      <c r="T142" s="90">
        <v>0.60399999999999998</v>
      </c>
      <c r="U142" s="90">
        <v>0.60399999999999998</v>
      </c>
      <c r="V142" s="83">
        <f t="shared" si="49"/>
        <v>5798.4</v>
      </c>
      <c r="W142" s="83">
        <f t="shared" si="50"/>
        <v>4832</v>
      </c>
      <c r="X142" s="83">
        <f t="shared" si="53"/>
        <v>8697.6</v>
      </c>
      <c r="Y142" s="83">
        <f t="shared" si="54"/>
        <v>8697.6</v>
      </c>
      <c r="Z142" s="83">
        <f t="shared" si="56"/>
        <v>28025.599999999999</v>
      </c>
      <c r="AA142" s="81"/>
      <c r="AB142" s="88"/>
      <c r="AC142" s="89">
        <v>1.6</v>
      </c>
      <c r="AD142" s="86"/>
      <c r="AE142" s="85">
        <f t="shared" si="48"/>
        <v>5798.4</v>
      </c>
      <c r="AF142" s="84">
        <f t="shared" si="57"/>
        <v>0</v>
      </c>
      <c r="AG142" s="81"/>
      <c r="AH142" s="88"/>
      <c r="AI142" s="87">
        <v>1.6</v>
      </c>
      <c r="AJ142" s="96" t="s">
        <v>58</v>
      </c>
      <c r="AK142" s="85">
        <f t="shared" si="51"/>
        <v>4832</v>
      </c>
      <c r="AL142" s="84">
        <f t="shared" si="58"/>
        <v>0</v>
      </c>
      <c r="AM142" s="81"/>
      <c r="AN142" s="88"/>
      <c r="AO142" s="87">
        <v>1.6</v>
      </c>
      <c r="AP142" s="96" t="s">
        <v>57</v>
      </c>
      <c r="AQ142" s="85">
        <f t="shared" si="52"/>
        <v>8697.6</v>
      </c>
      <c r="AR142" s="84">
        <f t="shared" si="59"/>
        <v>0</v>
      </c>
      <c r="AS142" s="81"/>
      <c r="AT142" s="88"/>
      <c r="AU142" s="87">
        <v>1.6</v>
      </c>
      <c r="AV142" s="96" t="str">
        <f t="shared" si="60"/>
        <v>n/a</v>
      </c>
      <c r="AW142" s="85">
        <f t="shared" si="55"/>
        <v>8697.6</v>
      </c>
      <c r="AX142" s="84">
        <f t="shared" si="61"/>
        <v>0</v>
      </c>
      <c r="AY142" s="83">
        <f t="shared" si="62"/>
        <v>5798.4</v>
      </c>
      <c r="AZ142" s="83">
        <f t="shared" si="63"/>
        <v>4832</v>
      </c>
      <c r="BA142" s="83">
        <f t="shared" si="64"/>
        <v>8697.6</v>
      </c>
      <c r="BB142" s="83">
        <f t="shared" si="65"/>
        <v>8697.6</v>
      </c>
      <c r="BC142" s="82">
        <f t="shared" si="66"/>
        <v>28025.599999999999</v>
      </c>
      <c r="BD142" s="81" t="s">
        <v>56</v>
      </c>
      <c r="BE142" s="80" t="s">
        <v>55</v>
      </c>
      <c r="BF142" s="95"/>
    </row>
    <row r="143" spans="1:58" s="57" customFormat="1" ht="18" customHeight="1" x14ac:dyDescent="0.35">
      <c r="A143" s="94">
        <v>223</v>
      </c>
      <c r="B143" s="94" t="s">
        <v>4</v>
      </c>
      <c r="C143" s="97" t="s">
        <v>4</v>
      </c>
      <c r="D143" s="97" t="s">
        <v>121</v>
      </c>
      <c r="E143" s="92">
        <v>1</v>
      </c>
      <c r="F143" s="92" t="s">
        <v>403</v>
      </c>
      <c r="G143" s="92">
        <v>0</v>
      </c>
      <c r="H143" s="93">
        <v>1</v>
      </c>
      <c r="I143" s="93">
        <v>2</v>
      </c>
      <c r="J143" s="93">
        <v>2</v>
      </c>
      <c r="K143" s="93">
        <v>2</v>
      </c>
      <c r="L143" s="92" t="s">
        <v>404</v>
      </c>
      <c r="M143" s="88"/>
      <c r="N143" s="91">
        <v>632.79999999999995</v>
      </c>
      <c r="O143" s="91">
        <v>632.79999999999995</v>
      </c>
      <c r="P143" s="91">
        <v>632.79999999999995</v>
      </c>
      <c r="Q143" s="91">
        <v>632.79999999999995</v>
      </c>
      <c r="R143" s="90">
        <v>0.67500000000000004</v>
      </c>
      <c r="S143" s="90">
        <v>0.67500000000000004</v>
      </c>
      <c r="T143" s="90">
        <v>0.67500000000000004</v>
      </c>
      <c r="U143" s="90">
        <v>0.67500000000000004</v>
      </c>
      <c r="V143" s="83">
        <f t="shared" si="49"/>
        <v>427.14</v>
      </c>
      <c r="W143" s="83">
        <f t="shared" si="50"/>
        <v>854.28</v>
      </c>
      <c r="X143" s="83">
        <f t="shared" si="53"/>
        <v>854.28</v>
      </c>
      <c r="Y143" s="83">
        <f t="shared" si="54"/>
        <v>854.28</v>
      </c>
      <c r="Z143" s="83">
        <f t="shared" si="56"/>
        <v>2989.9799999999996</v>
      </c>
      <c r="AA143" s="81"/>
      <c r="AB143" s="88"/>
      <c r="AC143" s="89">
        <v>632.79999999999995</v>
      </c>
      <c r="AD143" s="86"/>
      <c r="AE143" s="85">
        <f t="shared" si="48"/>
        <v>427.14</v>
      </c>
      <c r="AF143" s="84">
        <f t="shared" si="57"/>
        <v>0</v>
      </c>
      <c r="AG143" s="81"/>
      <c r="AH143" s="88"/>
      <c r="AI143" s="87">
        <v>632.79999999999995</v>
      </c>
      <c r="AJ143" s="96" t="s">
        <v>58</v>
      </c>
      <c r="AK143" s="85">
        <f t="shared" si="51"/>
        <v>854.28</v>
      </c>
      <c r="AL143" s="84">
        <f t="shared" si="58"/>
        <v>0</v>
      </c>
      <c r="AM143" s="81"/>
      <c r="AN143" s="88"/>
      <c r="AO143" s="87">
        <v>632.79999999999995</v>
      </c>
      <c r="AP143" s="96" t="s">
        <v>57</v>
      </c>
      <c r="AQ143" s="85">
        <f t="shared" si="52"/>
        <v>854.28</v>
      </c>
      <c r="AR143" s="84">
        <f t="shared" si="59"/>
        <v>0</v>
      </c>
      <c r="AS143" s="81"/>
      <c r="AT143" s="88"/>
      <c r="AU143" s="87">
        <v>632.79999999999995</v>
      </c>
      <c r="AV143" s="96" t="str">
        <f t="shared" si="60"/>
        <v>n/a</v>
      </c>
      <c r="AW143" s="85">
        <f t="shared" si="55"/>
        <v>854.28</v>
      </c>
      <c r="AX143" s="84">
        <f t="shared" si="61"/>
        <v>0</v>
      </c>
      <c r="AY143" s="83">
        <f t="shared" si="62"/>
        <v>427.14</v>
      </c>
      <c r="AZ143" s="83">
        <f t="shared" si="63"/>
        <v>854.28</v>
      </c>
      <c r="BA143" s="83">
        <f t="shared" si="64"/>
        <v>854.28</v>
      </c>
      <c r="BB143" s="83">
        <f t="shared" si="65"/>
        <v>854.28</v>
      </c>
      <c r="BC143" s="82">
        <f t="shared" si="66"/>
        <v>2989.9799999999996</v>
      </c>
      <c r="BD143" s="81" t="s">
        <v>56</v>
      </c>
      <c r="BE143" s="80" t="s">
        <v>55</v>
      </c>
      <c r="BF143" s="95"/>
    </row>
    <row r="144" spans="1:58" s="57" customFormat="1" ht="18" customHeight="1" x14ac:dyDescent="0.35">
      <c r="A144" s="94">
        <v>97</v>
      </c>
      <c r="B144" s="94" t="s">
        <v>4</v>
      </c>
      <c r="C144" s="97" t="s">
        <v>4</v>
      </c>
      <c r="D144" s="97" t="s">
        <v>110</v>
      </c>
      <c r="E144" s="92">
        <v>1</v>
      </c>
      <c r="F144" s="92" t="s">
        <v>405</v>
      </c>
      <c r="G144" s="92">
        <v>0</v>
      </c>
      <c r="H144" s="93">
        <v>14</v>
      </c>
      <c r="I144" s="93">
        <v>10</v>
      </c>
      <c r="J144" s="93">
        <v>23</v>
      </c>
      <c r="K144" s="93">
        <v>23</v>
      </c>
      <c r="L144" s="92" t="s">
        <v>396</v>
      </c>
      <c r="M144" s="88"/>
      <c r="N144" s="91">
        <v>1410.9147306857637</v>
      </c>
      <c r="O144" s="91">
        <v>1410.9147306857637</v>
      </c>
      <c r="P144" s="91">
        <v>1410.9147306857637</v>
      </c>
      <c r="Q144" s="91">
        <v>1410.9147306857637</v>
      </c>
      <c r="R144" s="90">
        <v>0.49399999999999999</v>
      </c>
      <c r="S144" s="90">
        <v>0.49399999999999999</v>
      </c>
      <c r="T144" s="90">
        <v>0.49399999999999999</v>
      </c>
      <c r="U144" s="90">
        <v>0.49399999999999999</v>
      </c>
      <c r="V144" s="83">
        <f t="shared" si="49"/>
        <v>9757.8862774227418</v>
      </c>
      <c r="W144" s="83">
        <f t="shared" si="50"/>
        <v>6969.9187695876726</v>
      </c>
      <c r="X144" s="83">
        <f t="shared" si="53"/>
        <v>16030.813170051646</v>
      </c>
      <c r="Y144" s="83">
        <f t="shared" si="54"/>
        <v>16030.813170051646</v>
      </c>
      <c r="Z144" s="83">
        <f t="shared" si="56"/>
        <v>48789.431387113706</v>
      </c>
      <c r="AA144" s="81"/>
      <c r="AB144" s="88"/>
      <c r="AC144" s="89">
        <v>1410.9147306857637</v>
      </c>
      <c r="AD144" s="86"/>
      <c r="AE144" s="85">
        <f t="shared" ref="AE144:AE175" si="67">H144*AC144*R144</f>
        <v>9757.8862774227418</v>
      </c>
      <c r="AF144" s="84">
        <f t="shared" si="57"/>
        <v>0</v>
      </c>
      <c r="AG144" s="81"/>
      <c r="AH144" s="88"/>
      <c r="AI144" s="87">
        <v>1410.9147306857637</v>
      </c>
      <c r="AJ144" s="96" t="s">
        <v>58</v>
      </c>
      <c r="AK144" s="85">
        <f t="shared" si="51"/>
        <v>6969.9187695876726</v>
      </c>
      <c r="AL144" s="84">
        <f t="shared" si="58"/>
        <v>0</v>
      </c>
      <c r="AM144" s="81"/>
      <c r="AN144" s="88"/>
      <c r="AO144" s="87">
        <v>1410.9147306857637</v>
      </c>
      <c r="AP144" s="96" t="s">
        <v>57</v>
      </c>
      <c r="AQ144" s="85">
        <f t="shared" si="52"/>
        <v>16030.813170051646</v>
      </c>
      <c r="AR144" s="84">
        <f t="shared" si="59"/>
        <v>0</v>
      </c>
      <c r="AS144" s="81"/>
      <c r="AT144" s="88"/>
      <c r="AU144" s="87">
        <v>1410.9147306857637</v>
      </c>
      <c r="AV144" s="96" t="str">
        <f t="shared" si="60"/>
        <v>n/a</v>
      </c>
      <c r="AW144" s="85">
        <f t="shared" si="55"/>
        <v>16030.813170051646</v>
      </c>
      <c r="AX144" s="84">
        <f t="shared" si="61"/>
        <v>0</v>
      </c>
      <c r="AY144" s="83">
        <f t="shared" si="62"/>
        <v>9757.8862774227418</v>
      </c>
      <c r="AZ144" s="83">
        <f t="shared" si="63"/>
        <v>6969.9187695876726</v>
      </c>
      <c r="BA144" s="83">
        <f t="shared" si="64"/>
        <v>16030.813170051646</v>
      </c>
      <c r="BB144" s="83">
        <f t="shared" si="65"/>
        <v>16030.813170051646</v>
      </c>
      <c r="BC144" s="82">
        <f t="shared" si="66"/>
        <v>48789.431387113706</v>
      </c>
      <c r="BD144" s="81" t="s">
        <v>56</v>
      </c>
      <c r="BE144" s="80" t="s">
        <v>55</v>
      </c>
      <c r="BF144" s="95"/>
    </row>
    <row r="145" spans="1:58" s="57" customFormat="1" ht="18" customHeight="1" x14ac:dyDescent="0.35">
      <c r="A145" s="94">
        <v>190</v>
      </c>
      <c r="B145" s="94" t="s">
        <v>4</v>
      </c>
      <c r="C145" s="97" t="s">
        <v>4</v>
      </c>
      <c r="D145" s="97" t="s">
        <v>109</v>
      </c>
      <c r="E145" s="92">
        <v>1</v>
      </c>
      <c r="F145" s="92" t="s">
        <v>406</v>
      </c>
      <c r="G145" s="92">
        <v>0</v>
      </c>
      <c r="H145" s="93">
        <v>5</v>
      </c>
      <c r="I145" s="93">
        <v>4</v>
      </c>
      <c r="J145" s="93">
        <v>5</v>
      </c>
      <c r="K145" s="93">
        <v>6</v>
      </c>
      <c r="L145" s="92" t="s">
        <v>407</v>
      </c>
      <c r="M145" s="88"/>
      <c r="N145" s="91">
        <v>405.14400000000006</v>
      </c>
      <c r="O145" s="91">
        <v>405.14400000000006</v>
      </c>
      <c r="P145" s="91">
        <v>405.14400000000006</v>
      </c>
      <c r="Q145" s="91">
        <v>405.14400000000006</v>
      </c>
      <c r="R145" s="90">
        <v>0.67500000000000004</v>
      </c>
      <c r="S145" s="90">
        <v>0.67500000000000004</v>
      </c>
      <c r="T145" s="90">
        <v>0.67500000000000004</v>
      </c>
      <c r="U145" s="90">
        <v>0.67500000000000004</v>
      </c>
      <c r="V145" s="83">
        <f t="shared" si="49"/>
        <v>1367.3610000000003</v>
      </c>
      <c r="W145" s="83">
        <f t="shared" si="50"/>
        <v>1093.8888000000002</v>
      </c>
      <c r="X145" s="83">
        <f t="shared" si="53"/>
        <v>1367.3610000000003</v>
      </c>
      <c r="Y145" s="83">
        <f t="shared" si="54"/>
        <v>1640.8332000000005</v>
      </c>
      <c r="Z145" s="83">
        <f t="shared" si="56"/>
        <v>5469.4440000000013</v>
      </c>
      <c r="AA145" s="81"/>
      <c r="AB145" s="88"/>
      <c r="AC145" s="89">
        <v>405.14400000000006</v>
      </c>
      <c r="AD145" s="86"/>
      <c r="AE145" s="85">
        <f t="shared" si="67"/>
        <v>1367.3610000000003</v>
      </c>
      <c r="AF145" s="84">
        <f t="shared" si="57"/>
        <v>0</v>
      </c>
      <c r="AG145" s="81"/>
      <c r="AH145" s="88"/>
      <c r="AI145" s="87">
        <v>405.14400000000006</v>
      </c>
      <c r="AJ145" s="96" t="s">
        <v>58</v>
      </c>
      <c r="AK145" s="85">
        <f t="shared" si="51"/>
        <v>1093.8888000000002</v>
      </c>
      <c r="AL145" s="84">
        <f t="shared" si="58"/>
        <v>0</v>
      </c>
      <c r="AM145" s="81"/>
      <c r="AN145" s="88"/>
      <c r="AO145" s="87">
        <v>405.14400000000006</v>
      </c>
      <c r="AP145" s="96" t="s">
        <v>57</v>
      </c>
      <c r="AQ145" s="85">
        <f t="shared" si="52"/>
        <v>1367.3610000000003</v>
      </c>
      <c r="AR145" s="84">
        <f t="shared" si="59"/>
        <v>0</v>
      </c>
      <c r="AS145" s="81"/>
      <c r="AT145" s="88"/>
      <c r="AU145" s="87">
        <v>405.14400000000006</v>
      </c>
      <c r="AV145" s="96" t="str">
        <f t="shared" si="60"/>
        <v>n/a</v>
      </c>
      <c r="AW145" s="85">
        <f t="shared" si="55"/>
        <v>1640.8332000000005</v>
      </c>
      <c r="AX145" s="84">
        <f t="shared" si="61"/>
        <v>0</v>
      </c>
      <c r="AY145" s="83">
        <f t="shared" si="62"/>
        <v>1367.3610000000003</v>
      </c>
      <c r="AZ145" s="83">
        <f t="shared" si="63"/>
        <v>1093.8888000000002</v>
      </c>
      <c r="BA145" s="83">
        <f t="shared" si="64"/>
        <v>1367.3610000000003</v>
      </c>
      <c r="BB145" s="83">
        <f t="shared" si="65"/>
        <v>1640.8332000000005</v>
      </c>
      <c r="BC145" s="82">
        <f t="shared" si="66"/>
        <v>5469.4440000000013</v>
      </c>
      <c r="BD145" s="81" t="s">
        <v>56</v>
      </c>
      <c r="BE145" s="80" t="s">
        <v>55</v>
      </c>
      <c r="BF145" s="95"/>
    </row>
    <row r="146" spans="1:58" s="57" customFormat="1" ht="18" customHeight="1" x14ac:dyDescent="0.35">
      <c r="A146" s="94">
        <v>66</v>
      </c>
      <c r="B146" s="94" t="s">
        <v>4</v>
      </c>
      <c r="C146" s="97" t="s">
        <v>4</v>
      </c>
      <c r="D146" s="97" t="s">
        <v>108</v>
      </c>
      <c r="E146" s="92">
        <v>1</v>
      </c>
      <c r="F146" s="92" t="s">
        <v>408</v>
      </c>
      <c r="G146" s="92">
        <v>0</v>
      </c>
      <c r="H146" s="93">
        <v>26</v>
      </c>
      <c r="I146" s="93">
        <v>20</v>
      </c>
      <c r="J146" s="93">
        <v>28</v>
      </c>
      <c r="K146" s="93">
        <v>35</v>
      </c>
      <c r="L146" s="92" t="s">
        <v>409</v>
      </c>
      <c r="M146" s="88"/>
      <c r="N146" s="91">
        <v>1596.992328311999</v>
      </c>
      <c r="O146" s="91">
        <v>1596.992328311999</v>
      </c>
      <c r="P146" s="91">
        <v>1596.992328311999</v>
      </c>
      <c r="Q146" s="91">
        <v>1596.992328311999</v>
      </c>
      <c r="R146" s="90">
        <v>0.49399999999999999</v>
      </c>
      <c r="S146" s="90">
        <v>0.49399999999999999</v>
      </c>
      <c r="T146" s="90">
        <v>0.49399999999999999</v>
      </c>
      <c r="U146" s="90">
        <v>0.49399999999999999</v>
      </c>
      <c r="V146" s="83">
        <f t="shared" ref="V146:V177" si="68">H146*N146*R146</f>
        <v>20511.769464839315</v>
      </c>
      <c r="W146" s="83">
        <f t="shared" si="50"/>
        <v>15778.284203722549</v>
      </c>
      <c r="X146" s="83">
        <f t="shared" si="53"/>
        <v>22089.59788521157</v>
      </c>
      <c r="Y146" s="83">
        <f t="shared" si="54"/>
        <v>27611.997356514461</v>
      </c>
      <c r="Z146" s="83">
        <f t="shared" si="56"/>
        <v>85991.648910287899</v>
      </c>
      <c r="AA146" s="81"/>
      <c r="AB146" s="88"/>
      <c r="AC146" s="89">
        <v>1602.0730065793971</v>
      </c>
      <c r="AD146" s="86"/>
      <c r="AE146" s="85">
        <f t="shared" si="67"/>
        <v>20577.025696505778</v>
      </c>
      <c r="AF146" s="84">
        <f t="shared" si="57"/>
        <v>65.256231666462554</v>
      </c>
      <c r="AG146" s="81"/>
      <c r="AH146" s="88"/>
      <c r="AI146" s="87">
        <v>1602.0730065793971</v>
      </c>
      <c r="AJ146" s="96" t="s">
        <v>58</v>
      </c>
      <c r="AK146" s="85">
        <f t="shared" si="51"/>
        <v>15828.481305004443</v>
      </c>
      <c r="AL146" s="84">
        <f t="shared" si="58"/>
        <v>50.197101281893993</v>
      </c>
      <c r="AM146" s="81"/>
      <c r="AN146" s="88"/>
      <c r="AO146" s="87">
        <v>1602.0730065793971</v>
      </c>
      <c r="AP146" s="96" t="s">
        <v>88</v>
      </c>
      <c r="AQ146" s="85">
        <f t="shared" si="52"/>
        <v>22159.87382700622</v>
      </c>
      <c r="AR146" s="84">
        <f t="shared" si="59"/>
        <v>70.275941794650862</v>
      </c>
      <c r="AS146" s="81"/>
      <c r="AT146" s="88"/>
      <c r="AU146" s="87">
        <v>1602.0730065793971</v>
      </c>
      <c r="AV146" s="96" t="str">
        <f t="shared" si="60"/>
        <v>Update to heating EFLH for various building types</v>
      </c>
      <c r="AW146" s="85">
        <f t="shared" si="55"/>
        <v>27699.842283757775</v>
      </c>
      <c r="AX146" s="84">
        <f t="shared" si="61"/>
        <v>87.844927243313577</v>
      </c>
      <c r="AY146" s="83">
        <f t="shared" si="62"/>
        <v>20577.025696505778</v>
      </c>
      <c r="AZ146" s="83">
        <f t="shared" si="63"/>
        <v>15828.481305004443</v>
      </c>
      <c r="BA146" s="83">
        <f t="shared" si="64"/>
        <v>22159.87382700622</v>
      </c>
      <c r="BB146" s="83">
        <f t="shared" si="65"/>
        <v>27699.842283757775</v>
      </c>
      <c r="BC146" s="82">
        <f t="shared" si="66"/>
        <v>86265.223112274223</v>
      </c>
      <c r="BD146" s="81" t="s">
        <v>56</v>
      </c>
      <c r="BE146" s="80" t="s">
        <v>55</v>
      </c>
      <c r="BF146" s="95"/>
    </row>
    <row r="147" spans="1:58" s="57" customFormat="1" ht="18" customHeight="1" x14ac:dyDescent="0.35">
      <c r="A147" s="94">
        <v>65</v>
      </c>
      <c r="B147" s="94" t="s">
        <v>4</v>
      </c>
      <c r="C147" s="97" t="s">
        <v>4</v>
      </c>
      <c r="D147" s="97" t="s">
        <v>107</v>
      </c>
      <c r="E147" s="92">
        <v>1</v>
      </c>
      <c r="F147" s="92" t="s">
        <v>410</v>
      </c>
      <c r="G147" s="92">
        <v>0</v>
      </c>
      <c r="H147" s="93">
        <v>30</v>
      </c>
      <c r="I147" s="93">
        <v>24</v>
      </c>
      <c r="J147" s="93">
        <v>29</v>
      </c>
      <c r="K147" s="93">
        <v>33</v>
      </c>
      <c r="L147" s="92" t="s">
        <v>411</v>
      </c>
      <c r="M147" s="88"/>
      <c r="N147" s="91">
        <v>1071.5740261700303</v>
      </c>
      <c r="O147" s="91">
        <v>1071.5740261700303</v>
      </c>
      <c r="P147" s="91">
        <v>1071.5740261700303</v>
      </c>
      <c r="Q147" s="91">
        <v>1071.5740261700303</v>
      </c>
      <c r="R147" s="90">
        <v>0.49399999999999999</v>
      </c>
      <c r="S147" s="90">
        <v>0.49399999999999999</v>
      </c>
      <c r="T147" s="90">
        <v>0.49399999999999999</v>
      </c>
      <c r="U147" s="90">
        <v>0.49399999999999999</v>
      </c>
      <c r="V147" s="83">
        <f t="shared" si="68"/>
        <v>15880.727067839849</v>
      </c>
      <c r="W147" s="83">
        <f t="shared" si="50"/>
        <v>12704.581654271879</v>
      </c>
      <c r="X147" s="83">
        <f t="shared" si="53"/>
        <v>15351.369498911854</v>
      </c>
      <c r="Y147" s="83">
        <f t="shared" si="54"/>
        <v>17468.799774623832</v>
      </c>
      <c r="Z147" s="83">
        <f t="shared" si="56"/>
        <v>61405.477995647416</v>
      </c>
      <c r="AA147" s="81"/>
      <c r="AB147" s="88"/>
      <c r="AC147" s="89">
        <v>1181.3609695386217</v>
      </c>
      <c r="AD147" s="86"/>
      <c r="AE147" s="85">
        <f t="shared" si="67"/>
        <v>17507.769568562373</v>
      </c>
      <c r="AF147" s="84">
        <f t="shared" si="57"/>
        <v>1627.042500722524</v>
      </c>
      <c r="AG147" s="81"/>
      <c r="AH147" s="88"/>
      <c r="AI147" s="87">
        <v>1181.3609695386217</v>
      </c>
      <c r="AJ147" s="96" t="s">
        <v>58</v>
      </c>
      <c r="AK147" s="85">
        <f t="shared" si="51"/>
        <v>14006.215654849899</v>
      </c>
      <c r="AL147" s="84">
        <f t="shared" si="58"/>
        <v>1301.6340005780203</v>
      </c>
      <c r="AM147" s="81"/>
      <c r="AN147" s="88"/>
      <c r="AO147" s="87">
        <v>1181.3609695386217</v>
      </c>
      <c r="AP147" s="96" t="s">
        <v>88</v>
      </c>
      <c r="AQ147" s="85">
        <f t="shared" si="52"/>
        <v>16924.177249610297</v>
      </c>
      <c r="AR147" s="84">
        <f t="shared" si="59"/>
        <v>1572.8077506984428</v>
      </c>
      <c r="AS147" s="81"/>
      <c r="AT147" s="88"/>
      <c r="AU147" s="87">
        <v>1181.3609695386217</v>
      </c>
      <c r="AV147" s="96" t="str">
        <f t="shared" si="60"/>
        <v>Update to heating EFLH for various building types</v>
      </c>
      <c r="AW147" s="85">
        <f t="shared" si="55"/>
        <v>19258.546525418609</v>
      </c>
      <c r="AX147" s="84">
        <f t="shared" si="61"/>
        <v>1789.7467507947767</v>
      </c>
      <c r="AY147" s="83">
        <f t="shared" si="62"/>
        <v>17507.769568562373</v>
      </c>
      <c r="AZ147" s="83">
        <f t="shared" si="63"/>
        <v>14006.215654849899</v>
      </c>
      <c r="BA147" s="83">
        <f t="shared" si="64"/>
        <v>16924.177249610297</v>
      </c>
      <c r="BB147" s="83">
        <f t="shared" si="65"/>
        <v>19258.546525418609</v>
      </c>
      <c r="BC147" s="82">
        <f t="shared" si="66"/>
        <v>67696.708998441187</v>
      </c>
      <c r="BD147" s="81" t="s">
        <v>56</v>
      </c>
      <c r="BE147" s="80" t="s">
        <v>55</v>
      </c>
      <c r="BF147" s="95"/>
    </row>
    <row r="148" spans="1:58" s="57" customFormat="1" ht="18" customHeight="1" x14ac:dyDescent="0.35">
      <c r="A148" s="94">
        <v>68</v>
      </c>
      <c r="B148" s="94" t="s">
        <v>4</v>
      </c>
      <c r="C148" s="97" t="s">
        <v>4</v>
      </c>
      <c r="D148" s="97" t="s">
        <v>106</v>
      </c>
      <c r="E148" s="92">
        <v>1</v>
      </c>
      <c r="F148" s="92" t="s">
        <v>359</v>
      </c>
      <c r="G148" s="92">
        <v>0</v>
      </c>
      <c r="H148" s="93">
        <v>60</v>
      </c>
      <c r="I148" s="93">
        <v>55</v>
      </c>
      <c r="J148" s="93">
        <v>60</v>
      </c>
      <c r="K148" s="93">
        <v>60</v>
      </c>
      <c r="L148" s="92" t="s">
        <v>360</v>
      </c>
      <c r="M148" s="88"/>
      <c r="N148" s="91">
        <v>228.88895164555328</v>
      </c>
      <c r="O148" s="91">
        <v>228.88895164555328</v>
      </c>
      <c r="P148" s="91">
        <v>228.88895164555328</v>
      </c>
      <c r="Q148" s="91">
        <v>228.88895164555328</v>
      </c>
      <c r="R148" s="90">
        <v>0.49399999999999999</v>
      </c>
      <c r="S148" s="90">
        <v>0.49399999999999999</v>
      </c>
      <c r="T148" s="90">
        <v>0.49399999999999999</v>
      </c>
      <c r="U148" s="90">
        <v>0.49399999999999999</v>
      </c>
      <c r="V148" s="83">
        <f t="shared" si="68"/>
        <v>6784.268526774199</v>
      </c>
      <c r="W148" s="83">
        <f t="shared" ref="W148:W179" si="69">I148*O148*S148</f>
        <v>6218.9128162096822</v>
      </c>
      <c r="X148" s="83">
        <f t="shared" si="53"/>
        <v>6784.268526774199</v>
      </c>
      <c r="Y148" s="83">
        <f t="shared" si="54"/>
        <v>6784.268526774199</v>
      </c>
      <c r="Z148" s="83">
        <f t="shared" si="56"/>
        <v>26571.718396532277</v>
      </c>
      <c r="AA148" s="81"/>
      <c r="AB148" s="88"/>
      <c r="AC148" s="89">
        <v>301.15827607647219</v>
      </c>
      <c r="AD148" s="86"/>
      <c r="AE148" s="85">
        <f t="shared" si="67"/>
        <v>8926.3313029066358</v>
      </c>
      <c r="AF148" s="84">
        <f t="shared" si="57"/>
        <v>2142.0627761324367</v>
      </c>
      <c r="AG148" s="81"/>
      <c r="AH148" s="88"/>
      <c r="AI148" s="87">
        <v>301.15827607647219</v>
      </c>
      <c r="AJ148" s="96" t="s">
        <v>91</v>
      </c>
      <c r="AK148" s="85">
        <f t="shared" ref="AK148:AK179" si="70">I148*AI148*S148</f>
        <v>8182.4703609977487</v>
      </c>
      <c r="AL148" s="84">
        <f t="shared" si="58"/>
        <v>1963.5575447880665</v>
      </c>
      <c r="AM148" s="81"/>
      <c r="AN148" s="88"/>
      <c r="AO148" s="87">
        <v>301.15827607647219</v>
      </c>
      <c r="AP148" s="96" t="s">
        <v>88</v>
      </c>
      <c r="AQ148" s="85">
        <f t="shared" si="52"/>
        <v>8926.3313029066358</v>
      </c>
      <c r="AR148" s="84">
        <f t="shared" si="59"/>
        <v>2142.0627761324367</v>
      </c>
      <c r="AS148" s="81"/>
      <c r="AT148" s="88"/>
      <c r="AU148" s="87">
        <v>301.15827607647219</v>
      </c>
      <c r="AV148" s="96" t="str">
        <f t="shared" si="60"/>
        <v>Update to heating EFLH for various building types</v>
      </c>
      <c r="AW148" s="85">
        <f t="shared" si="55"/>
        <v>8926.3313029066358</v>
      </c>
      <c r="AX148" s="84">
        <f t="shared" si="61"/>
        <v>2142.0627761324367</v>
      </c>
      <c r="AY148" s="83">
        <f t="shared" si="62"/>
        <v>8926.3313029066358</v>
      </c>
      <c r="AZ148" s="83">
        <f t="shared" si="63"/>
        <v>8182.4703609977487</v>
      </c>
      <c r="BA148" s="83">
        <f t="shared" si="64"/>
        <v>8926.3313029066358</v>
      </c>
      <c r="BB148" s="83">
        <f t="shared" si="65"/>
        <v>8926.3313029066358</v>
      </c>
      <c r="BC148" s="82">
        <f t="shared" si="66"/>
        <v>34961.464269717653</v>
      </c>
      <c r="BD148" s="81" t="s">
        <v>56</v>
      </c>
      <c r="BE148" s="80" t="s">
        <v>55</v>
      </c>
      <c r="BF148" s="95"/>
    </row>
    <row r="149" spans="1:58" s="57" customFormat="1" ht="18" customHeight="1" x14ac:dyDescent="0.35">
      <c r="A149" s="94">
        <v>236</v>
      </c>
      <c r="B149" s="94" t="s">
        <v>4</v>
      </c>
      <c r="C149" s="97" t="s">
        <v>4</v>
      </c>
      <c r="D149" s="97" t="s">
        <v>105</v>
      </c>
      <c r="E149" s="92">
        <v>1</v>
      </c>
      <c r="F149" s="92" t="s">
        <v>412</v>
      </c>
      <c r="G149" s="92">
        <v>0</v>
      </c>
      <c r="H149" s="93">
        <v>15</v>
      </c>
      <c r="I149" s="93">
        <v>12</v>
      </c>
      <c r="J149" s="93">
        <v>15</v>
      </c>
      <c r="K149" s="93">
        <v>15</v>
      </c>
      <c r="L149" s="92" t="s">
        <v>413</v>
      </c>
      <c r="M149" s="88"/>
      <c r="N149" s="91">
        <v>172.09</v>
      </c>
      <c r="O149" s="91">
        <v>172.09</v>
      </c>
      <c r="P149" s="91">
        <v>172.09</v>
      </c>
      <c r="Q149" s="91">
        <v>172.09</v>
      </c>
      <c r="R149" s="90">
        <v>0.49399999999999999</v>
      </c>
      <c r="S149" s="90">
        <v>0.49399999999999999</v>
      </c>
      <c r="T149" s="90">
        <v>0.49399999999999999</v>
      </c>
      <c r="U149" s="90">
        <v>0.49399999999999999</v>
      </c>
      <c r="V149" s="83">
        <f t="shared" si="68"/>
        <v>1275.1868999999999</v>
      </c>
      <c r="W149" s="83">
        <f t="shared" si="69"/>
        <v>1020.1495199999999</v>
      </c>
      <c r="X149" s="83">
        <f t="shared" si="53"/>
        <v>1275.1868999999999</v>
      </c>
      <c r="Y149" s="83">
        <f t="shared" si="54"/>
        <v>1275.1868999999999</v>
      </c>
      <c r="Z149" s="83">
        <f t="shared" si="56"/>
        <v>4845.710219999999</v>
      </c>
      <c r="AA149" s="81"/>
      <c r="AB149" s="88"/>
      <c r="AC149" s="89">
        <v>172.09</v>
      </c>
      <c r="AD149" s="86"/>
      <c r="AE149" s="85">
        <f t="shared" si="67"/>
        <v>1275.1868999999999</v>
      </c>
      <c r="AF149" s="84">
        <f t="shared" si="57"/>
        <v>0</v>
      </c>
      <c r="AG149" s="81"/>
      <c r="AH149" s="88"/>
      <c r="AI149" s="87">
        <v>172.09</v>
      </c>
      <c r="AJ149" s="96" t="s">
        <v>58</v>
      </c>
      <c r="AK149" s="85">
        <f t="shared" si="70"/>
        <v>1020.1495199999999</v>
      </c>
      <c r="AL149" s="84">
        <f t="shared" si="58"/>
        <v>0</v>
      </c>
      <c r="AM149" s="81"/>
      <c r="AN149" s="88"/>
      <c r="AO149" s="87">
        <v>172.09</v>
      </c>
      <c r="AP149" s="96" t="s">
        <v>57</v>
      </c>
      <c r="AQ149" s="85">
        <f t="shared" si="52"/>
        <v>1275.1868999999999</v>
      </c>
      <c r="AR149" s="84">
        <f t="shared" si="59"/>
        <v>0</v>
      </c>
      <c r="AS149" s="81"/>
      <c r="AT149" s="88"/>
      <c r="AU149" s="87">
        <v>172.09</v>
      </c>
      <c r="AV149" s="96" t="str">
        <f t="shared" si="60"/>
        <v>n/a</v>
      </c>
      <c r="AW149" s="85">
        <f t="shared" si="55"/>
        <v>1275.1868999999999</v>
      </c>
      <c r="AX149" s="84">
        <f t="shared" si="61"/>
        <v>0</v>
      </c>
      <c r="AY149" s="83">
        <f t="shared" si="62"/>
        <v>1275.1868999999999</v>
      </c>
      <c r="AZ149" s="83">
        <f t="shared" si="63"/>
        <v>1020.1495199999999</v>
      </c>
      <c r="BA149" s="83">
        <f t="shared" si="64"/>
        <v>1275.1868999999999</v>
      </c>
      <c r="BB149" s="83">
        <f t="shared" si="65"/>
        <v>1275.1868999999999</v>
      </c>
      <c r="BC149" s="82">
        <f t="shared" si="66"/>
        <v>4845.710219999999</v>
      </c>
      <c r="BD149" s="81" t="s">
        <v>56</v>
      </c>
      <c r="BE149" s="80" t="s">
        <v>55</v>
      </c>
      <c r="BF149" s="95"/>
    </row>
    <row r="150" spans="1:58" s="57" customFormat="1" ht="18" customHeight="1" x14ac:dyDescent="0.35">
      <c r="A150" s="94">
        <v>233</v>
      </c>
      <c r="B150" s="94" t="s">
        <v>4</v>
      </c>
      <c r="C150" s="97" t="s">
        <v>4</v>
      </c>
      <c r="D150" s="97" t="s">
        <v>104</v>
      </c>
      <c r="E150" s="92">
        <v>1</v>
      </c>
      <c r="F150" s="92" t="s">
        <v>414</v>
      </c>
      <c r="G150" s="92">
        <v>0</v>
      </c>
      <c r="H150" s="93">
        <v>35</v>
      </c>
      <c r="I150" s="93">
        <v>30</v>
      </c>
      <c r="J150" s="93">
        <v>42</v>
      </c>
      <c r="K150" s="93">
        <v>42</v>
      </c>
      <c r="L150" s="92" t="s">
        <v>415</v>
      </c>
      <c r="M150" s="88"/>
      <c r="N150" s="91">
        <v>75.446948711455732</v>
      </c>
      <c r="O150" s="91">
        <v>75.446948711455732</v>
      </c>
      <c r="P150" s="91">
        <v>75.446948711455732</v>
      </c>
      <c r="Q150" s="91">
        <v>75.446948711455732</v>
      </c>
      <c r="R150" s="90">
        <v>0.49399999999999999</v>
      </c>
      <c r="S150" s="90">
        <v>0.49399999999999999</v>
      </c>
      <c r="T150" s="90">
        <v>0.49399999999999999</v>
      </c>
      <c r="U150" s="90">
        <v>0.49399999999999999</v>
      </c>
      <c r="V150" s="83">
        <f t="shared" si="68"/>
        <v>1304.4777432210694</v>
      </c>
      <c r="W150" s="83">
        <f t="shared" si="69"/>
        <v>1118.123779903774</v>
      </c>
      <c r="X150" s="83">
        <f t="shared" si="53"/>
        <v>1565.3732918652836</v>
      </c>
      <c r="Y150" s="83">
        <f t="shared" si="54"/>
        <v>1565.3732918652836</v>
      </c>
      <c r="Z150" s="83">
        <f t="shared" si="56"/>
        <v>5553.3481068554102</v>
      </c>
      <c r="AA150" s="81"/>
      <c r="AB150" s="88"/>
      <c r="AC150" s="89">
        <v>260.01075890667784</v>
      </c>
      <c r="AD150" s="86"/>
      <c r="AE150" s="85">
        <f t="shared" si="67"/>
        <v>4495.5860214964605</v>
      </c>
      <c r="AF150" s="84">
        <f t="shared" si="57"/>
        <v>3191.1082782753911</v>
      </c>
      <c r="AG150" s="81"/>
      <c r="AH150" s="88"/>
      <c r="AI150" s="87">
        <v>260.01075890667784</v>
      </c>
      <c r="AJ150" s="96" t="s">
        <v>102</v>
      </c>
      <c r="AK150" s="85">
        <f t="shared" si="70"/>
        <v>3853.3594469969653</v>
      </c>
      <c r="AL150" s="84">
        <f t="shared" si="58"/>
        <v>2735.2356670931913</v>
      </c>
      <c r="AM150" s="81"/>
      <c r="AN150" s="88"/>
      <c r="AO150" s="87">
        <v>260.01075890667784</v>
      </c>
      <c r="AP150" s="96" t="s">
        <v>57</v>
      </c>
      <c r="AQ150" s="85">
        <f t="shared" si="52"/>
        <v>5394.7032257957517</v>
      </c>
      <c r="AR150" s="84">
        <f t="shared" si="59"/>
        <v>3829.3299339304681</v>
      </c>
      <c r="AS150" s="81"/>
      <c r="AT150" s="88"/>
      <c r="AU150" s="87">
        <v>260.01075890667784</v>
      </c>
      <c r="AV150" s="96" t="str">
        <f t="shared" si="60"/>
        <v>n/a</v>
      </c>
      <c r="AW150" s="85">
        <f t="shared" si="55"/>
        <v>5394.7032257957517</v>
      </c>
      <c r="AX150" s="84">
        <f t="shared" si="61"/>
        <v>3829.3299339304681</v>
      </c>
      <c r="AY150" s="83">
        <f t="shared" si="62"/>
        <v>4495.5860214964605</v>
      </c>
      <c r="AZ150" s="83">
        <f t="shared" si="63"/>
        <v>3853.3594469969653</v>
      </c>
      <c r="BA150" s="83">
        <f t="shared" si="64"/>
        <v>5394.7032257957517</v>
      </c>
      <c r="BB150" s="83">
        <f t="shared" si="65"/>
        <v>5394.7032257957517</v>
      </c>
      <c r="BC150" s="82">
        <f t="shared" si="66"/>
        <v>19138.35192008493</v>
      </c>
      <c r="BD150" s="81" t="s">
        <v>56</v>
      </c>
      <c r="BE150" s="80" t="s">
        <v>55</v>
      </c>
      <c r="BF150" s="95"/>
    </row>
    <row r="151" spans="1:58" s="57" customFormat="1" ht="18" customHeight="1" x14ac:dyDescent="0.35">
      <c r="A151" s="94">
        <v>235</v>
      </c>
      <c r="B151" s="94" t="s">
        <v>4</v>
      </c>
      <c r="C151" s="97" t="s">
        <v>4</v>
      </c>
      <c r="D151" s="97" t="s">
        <v>103</v>
      </c>
      <c r="E151" s="92">
        <v>1</v>
      </c>
      <c r="F151" s="92" t="s">
        <v>414</v>
      </c>
      <c r="G151" s="92">
        <v>0</v>
      </c>
      <c r="H151" s="93">
        <v>70</v>
      </c>
      <c r="I151" s="93">
        <v>70</v>
      </c>
      <c r="J151" s="93">
        <v>75</v>
      </c>
      <c r="K151" s="93">
        <v>80</v>
      </c>
      <c r="L151" s="92" t="s">
        <v>415</v>
      </c>
      <c r="M151" s="88"/>
      <c r="N151" s="91">
        <v>62.806322167483358</v>
      </c>
      <c r="O151" s="91">
        <v>62.806322167483358</v>
      </c>
      <c r="P151" s="91">
        <v>62.806322167483358</v>
      </c>
      <c r="Q151" s="91">
        <v>62.806322167483358</v>
      </c>
      <c r="R151" s="90">
        <v>0.49399999999999999</v>
      </c>
      <c r="S151" s="90">
        <v>0.49399999999999999</v>
      </c>
      <c r="T151" s="90">
        <v>0.49399999999999999</v>
      </c>
      <c r="U151" s="90">
        <v>0.49399999999999999</v>
      </c>
      <c r="V151" s="83">
        <f t="shared" si="68"/>
        <v>2171.8426205515743</v>
      </c>
      <c r="W151" s="83">
        <f t="shared" si="69"/>
        <v>2171.8426205515743</v>
      </c>
      <c r="X151" s="83">
        <f t="shared" si="53"/>
        <v>2326.9742363052583</v>
      </c>
      <c r="Y151" s="83">
        <f t="shared" si="54"/>
        <v>2482.1058520589422</v>
      </c>
      <c r="Z151" s="83">
        <f t="shared" si="56"/>
        <v>9152.7653294673491</v>
      </c>
      <c r="AA151" s="81"/>
      <c r="AB151" s="88"/>
      <c r="AC151" s="89">
        <v>247.37013236270545</v>
      </c>
      <c r="AD151" s="86"/>
      <c r="AE151" s="85">
        <f t="shared" si="67"/>
        <v>8554.0591771023555</v>
      </c>
      <c r="AF151" s="84">
        <f t="shared" si="57"/>
        <v>6382.2165565507812</v>
      </c>
      <c r="AG151" s="81"/>
      <c r="AH151" s="88"/>
      <c r="AI151" s="87">
        <v>247.37013236270545</v>
      </c>
      <c r="AJ151" s="96" t="s">
        <v>102</v>
      </c>
      <c r="AK151" s="85">
        <f t="shared" si="70"/>
        <v>8554.0591771023555</v>
      </c>
      <c r="AL151" s="84">
        <f t="shared" si="58"/>
        <v>6382.2165565507812</v>
      </c>
      <c r="AM151" s="81"/>
      <c r="AN151" s="88"/>
      <c r="AO151" s="87">
        <v>247.37013236270545</v>
      </c>
      <c r="AP151" s="96" t="s">
        <v>57</v>
      </c>
      <c r="AQ151" s="85">
        <f t="shared" si="52"/>
        <v>9165.0634040382356</v>
      </c>
      <c r="AR151" s="84">
        <f t="shared" si="59"/>
        <v>6838.0891677329773</v>
      </c>
      <c r="AS151" s="81"/>
      <c r="AT151" s="88"/>
      <c r="AU151" s="87">
        <v>247.37013236270545</v>
      </c>
      <c r="AV151" s="96" t="str">
        <f t="shared" si="60"/>
        <v>n/a</v>
      </c>
      <c r="AW151" s="85">
        <f t="shared" si="55"/>
        <v>9776.0676309741193</v>
      </c>
      <c r="AX151" s="84">
        <f t="shared" si="61"/>
        <v>7293.9617789151771</v>
      </c>
      <c r="AY151" s="83">
        <f t="shared" si="62"/>
        <v>8554.0591771023555</v>
      </c>
      <c r="AZ151" s="83">
        <f t="shared" si="63"/>
        <v>8554.0591771023555</v>
      </c>
      <c r="BA151" s="83">
        <f t="shared" si="64"/>
        <v>9165.0634040382356</v>
      </c>
      <c r="BB151" s="83">
        <f t="shared" si="65"/>
        <v>9776.0676309741193</v>
      </c>
      <c r="BC151" s="82">
        <f t="shared" si="66"/>
        <v>36049.249389217068</v>
      </c>
      <c r="BD151" s="81" t="s">
        <v>56</v>
      </c>
      <c r="BE151" s="80" t="s">
        <v>55</v>
      </c>
      <c r="BF151" s="95"/>
    </row>
    <row r="152" spans="1:58" s="57" customFormat="1" ht="18" customHeight="1" x14ac:dyDescent="0.35">
      <c r="A152" s="94">
        <v>107</v>
      </c>
      <c r="B152" s="94" t="s">
        <v>4</v>
      </c>
      <c r="C152" s="97" t="s">
        <v>4</v>
      </c>
      <c r="D152" s="97" t="s">
        <v>101</v>
      </c>
      <c r="E152" s="92">
        <v>1</v>
      </c>
      <c r="F152" s="92" t="s">
        <v>416</v>
      </c>
      <c r="G152" s="92">
        <v>0</v>
      </c>
      <c r="H152" s="93">
        <v>4</v>
      </c>
      <c r="I152" s="93">
        <v>2</v>
      </c>
      <c r="J152" s="93">
        <v>4</v>
      </c>
      <c r="K152" s="93">
        <v>4</v>
      </c>
      <c r="L152" s="92" t="s">
        <v>417</v>
      </c>
      <c r="M152" s="88"/>
      <c r="N152" s="91">
        <v>1321</v>
      </c>
      <c r="O152" s="91">
        <v>1321</v>
      </c>
      <c r="P152" s="91">
        <v>1321</v>
      </c>
      <c r="Q152" s="91">
        <v>1321</v>
      </c>
      <c r="R152" s="90">
        <v>0.67500000000000004</v>
      </c>
      <c r="S152" s="90">
        <v>0.67500000000000004</v>
      </c>
      <c r="T152" s="90">
        <v>0.67500000000000004</v>
      </c>
      <c r="U152" s="90">
        <v>0.67500000000000004</v>
      </c>
      <c r="V152" s="83">
        <f t="shared" si="68"/>
        <v>3566.7000000000003</v>
      </c>
      <c r="W152" s="83">
        <f t="shared" si="69"/>
        <v>1783.3500000000001</v>
      </c>
      <c r="X152" s="83">
        <f t="shared" si="53"/>
        <v>3566.7000000000003</v>
      </c>
      <c r="Y152" s="83">
        <f t="shared" si="54"/>
        <v>3566.7000000000003</v>
      </c>
      <c r="Z152" s="83">
        <f t="shared" si="56"/>
        <v>12483.45</v>
      </c>
      <c r="AA152" s="81"/>
      <c r="AB152" s="88"/>
      <c r="AC152" s="89">
        <v>1321</v>
      </c>
      <c r="AD152" s="86"/>
      <c r="AE152" s="85">
        <f t="shared" si="67"/>
        <v>3566.7000000000003</v>
      </c>
      <c r="AF152" s="84">
        <f t="shared" si="57"/>
        <v>0</v>
      </c>
      <c r="AG152" s="81"/>
      <c r="AH152" s="88"/>
      <c r="AI152" s="87">
        <v>1321</v>
      </c>
      <c r="AJ152" s="96" t="s">
        <v>58</v>
      </c>
      <c r="AK152" s="85">
        <f t="shared" si="70"/>
        <v>1783.3500000000001</v>
      </c>
      <c r="AL152" s="84">
        <f t="shared" si="58"/>
        <v>0</v>
      </c>
      <c r="AM152" s="81"/>
      <c r="AN152" s="88"/>
      <c r="AO152" s="87">
        <v>1321</v>
      </c>
      <c r="AP152" s="96" t="s">
        <v>57</v>
      </c>
      <c r="AQ152" s="85">
        <f t="shared" ref="AQ152:AQ183" si="71">J152*AO152*T152</f>
        <v>3566.7000000000003</v>
      </c>
      <c r="AR152" s="84">
        <f t="shared" si="59"/>
        <v>0</v>
      </c>
      <c r="AS152" s="81"/>
      <c r="AT152" s="88"/>
      <c r="AU152" s="87">
        <v>1321</v>
      </c>
      <c r="AV152" s="96" t="str">
        <f t="shared" si="60"/>
        <v>n/a</v>
      </c>
      <c r="AW152" s="85">
        <f t="shared" si="55"/>
        <v>3566.7000000000003</v>
      </c>
      <c r="AX152" s="84">
        <f t="shared" si="61"/>
        <v>0</v>
      </c>
      <c r="AY152" s="83">
        <f t="shared" si="62"/>
        <v>3566.7000000000003</v>
      </c>
      <c r="AZ152" s="83">
        <f t="shared" si="63"/>
        <v>1783.3500000000001</v>
      </c>
      <c r="BA152" s="83">
        <f t="shared" si="64"/>
        <v>3566.7000000000003</v>
      </c>
      <c r="BB152" s="83">
        <f t="shared" si="65"/>
        <v>3566.7000000000003</v>
      </c>
      <c r="BC152" s="82">
        <f t="shared" si="66"/>
        <v>12483.45</v>
      </c>
      <c r="BD152" s="81" t="s">
        <v>56</v>
      </c>
      <c r="BE152" s="80" t="s">
        <v>55</v>
      </c>
      <c r="BF152" s="95"/>
    </row>
    <row r="153" spans="1:58" s="57" customFormat="1" ht="18" customHeight="1" x14ac:dyDescent="0.35">
      <c r="A153" s="94">
        <v>108</v>
      </c>
      <c r="B153" s="94" t="s">
        <v>4</v>
      </c>
      <c r="C153" s="97" t="s">
        <v>4</v>
      </c>
      <c r="D153" s="97" t="s">
        <v>100</v>
      </c>
      <c r="E153" s="92">
        <v>1</v>
      </c>
      <c r="F153" s="92" t="s">
        <v>416</v>
      </c>
      <c r="G153" s="92">
        <v>0</v>
      </c>
      <c r="H153" s="93">
        <v>4</v>
      </c>
      <c r="I153" s="93">
        <v>2</v>
      </c>
      <c r="J153" s="93">
        <v>4</v>
      </c>
      <c r="K153" s="93">
        <v>4</v>
      </c>
      <c r="L153" s="92" t="s">
        <v>417</v>
      </c>
      <c r="M153" s="88"/>
      <c r="N153" s="91">
        <v>1591.0000000000002</v>
      </c>
      <c r="O153" s="91">
        <v>1591.0000000000002</v>
      </c>
      <c r="P153" s="91">
        <v>1591.0000000000002</v>
      </c>
      <c r="Q153" s="91">
        <v>1591.0000000000002</v>
      </c>
      <c r="R153" s="90">
        <v>0.67500000000000004</v>
      </c>
      <c r="S153" s="90">
        <v>0.67500000000000004</v>
      </c>
      <c r="T153" s="90">
        <v>0.67500000000000004</v>
      </c>
      <c r="U153" s="90">
        <v>0.67500000000000004</v>
      </c>
      <c r="V153" s="83">
        <f t="shared" si="68"/>
        <v>4295.7000000000007</v>
      </c>
      <c r="W153" s="83">
        <f t="shared" si="69"/>
        <v>2147.8500000000004</v>
      </c>
      <c r="X153" s="83">
        <f t="shared" si="53"/>
        <v>4295.7000000000007</v>
      </c>
      <c r="Y153" s="83">
        <f t="shared" si="54"/>
        <v>4295.7000000000007</v>
      </c>
      <c r="Z153" s="83">
        <f t="shared" si="56"/>
        <v>15034.950000000003</v>
      </c>
      <c r="AA153" s="81"/>
      <c r="AB153" s="88"/>
      <c r="AC153" s="89">
        <v>1591.0000000000002</v>
      </c>
      <c r="AD153" s="86"/>
      <c r="AE153" s="85">
        <f t="shared" si="67"/>
        <v>4295.7000000000007</v>
      </c>
      <c r="AF153" s="84">
        <f t="shared" si="57"/>
        <v>0</v>
      </c>
      <c r="AG153" s="81"/>
      <c r="AH153" s="88"/>
      <c r="AI153" s="87">
        <v>1591.0000000000002</v>
      </c>
      <c r="AJ153" s="96" t="s">
        <v>58</v>
      </c>
      <c r="AK153" s="85">
        <f t="shared" si="70"/>
        <v>2147.8500000000004</v>
      </c>
      <c r="AL153" s="84">
        <f t="shared" si="58"/>
        <v>0</v>
      </c>
      <c r="AM153" s="81"/>
      <c r="AN153" s="88"/>
      <c r="AO153" s="87">
        <v>1591.0000000000002</v>
      </c>
      <c r="AP153" s="96" t="s">
        <v>57</v>
      </c>
      <c r="AQ153" s="85">
        <f t="shared" si="71"/>
        <v>4295.7000000000007</v>
      </c>
      <c r="AR153" s="84">
        <f t="shared" si="59"/>
        <v>0</v>
      </c>
      <c r="AS153" s="81"/>
      <c r="AT153" s="88"/>
      <c r="AU153" s="87">
        <v>1591.0000000000002</v>
      </c>
      <c r="AV153" s="96" t="str">
        <f t="shared" si="60"/>
        <v>n/a</v>
      </c>
      <c r="AW153" s="85">
        <f t="shared" si="55"/>
        <v>4295.7000000000007</v>
      </c>
      <c r="AX153" s="84">
        <f t="shared" si="61"/>
        <v>0</v>
      </c>
      <c r="AY153" s="83">
        <f t="shared" si="62"/>
        <v>4295.7000000000007</v>
      </c>
      <c r="AZ153" s="83">
        <f t="shared" si="63"/>
        <v>2147.8500000000004</v>
      </c>
      <c r="BA153" s="83">
        <f t="shared" si="64"/>
        <v>4295.7000000000007</v>
      </c>
      <c r="BB153" s="83">
        <f t="shared" si="65"/>
        <v>4295.7000000000007</v>
      </c>
      <c r="BC153" s="82">
        <f t="shared" si="66"/>
        <v>15034.950000000003</v>
      </c>
      <c r="BD153" s="81" t="s">
        <v>56</v>
      </c>
      <c r="BE153" s="80" t="s">
        <v>55</v>
      </c>
      <c r="BF153" s="95"/>
    </row>
    <row r="154" spans="1:58" s="57" customFormat="1" ht="18" customHeight="1" x14ac:dyDescent="0.35">
      <c r="A154" s="94">
        <v>106</v>
      </c>
      <c r="B154" s="94" t="s">
        <v>4</v>
      </c>
      <c r="C154" s="97" t="s">
        <v>4</v>
      </c>
      <c r="D154" s="97" t="s">
        <v>99</v>
      </c>
      <c r="E154" s="92">
        <v>1</v>
      </c>
      <c r="F154" s="92" t="s">
        <v>418</v>
      </c>
      <c r="G154" s="92">
        <v>0</v>
      </c>
      <c r="H154" s="93">
        <v>10</v>
      </c>
      <c r="I154" s="93">
        <v>9</v>
      </c>
      <c r="J154" s="93">
        <v>11</v>
      </c>
      <c r="K154" s="93">
        <v>11</v>
      </c>
      <c r="L154" s="92" t="s">
        <v>419</v>
      </c>
      <c r="M154" s="88"/>
      <c r="N154" s="91">
        <v>149</v>
      </c>
      <c r="O154" s="91">
        <v>149</v>
      </c>
      <c r="P154" s="91">
        <v>149</v>
      </c>
      <c r="Q154" s="91">
        <v>149</v>
      </c>
      <c r="R154" s="90">
        <v>0.67500000000000004</v>
      </c>
      <c r="S154" s="90">
        <v>0.67500000000000004</v>
      </c>
      <c r="T154" s="90">
        <v>0.67500000000000004</v>
      </c>
      <c r="U154" s="90">
        <v>0.67500000000000004</v>
      </c>
      <c r="V154" s="83">
        <f t="shared" si="68"/>
        <v>1005.7500000000001</v>
      </c>
      <c r="W154" s="83">
        <f t="shared" si="69"/>
        <v>905.17500000000007</v>
      </c>
      <c r="X154" s="83">
        <f t="shared" ref="X154:X185" si="72">J154*P154*T154</f>
        <v>1106.325</v>
      </c>
      <c r="Y154" s="83">
        <f t="shared" si="54"/>
        <v>1106.325</v>
      </c>
      <c r="Z154" s="83">
        <f t="shared" si="56"/>
        <v>4123.5749999999998</v>
      </c>
      <c r="AA154" s="81"/>
      <c r="AB154" s="88"/>
      <c r="AC154" s="89">
        <v>149</v>
      </c>
      <c r="AD154" s="86"/>
      <c r="AE154" s="85">
        <f t="shared" si="67"/>
        <v>1005.7500000000001</v>
      </c>
      <c r="AF154" s="84">
        <f t="shared" si="57"/>
        <v>0</v>
      </c>
      <c r="AG154" s="81"/>
      <c r="AH154" s="88"/>
      <c r="AI154" s="87">
        <v>149</v>
      </c>
      <c r="AJ154" s="96" t="s">
        <v>58</v>
      </c>
      <c r="AK154" s="85">
        <f t="shared" si="70"/>
        <v>905.17500000000007</v>
      </c>
      <c r="AL154" s="84">
        <f t="shared" si="58"/>
        <v>0</v>
      </c>
      <c r="AM154" s="81"/>
      <c r="AN154" s="88"/>
      <c r="AO154" s="87">
        <v>149</v>
      </c>
      <c r="AP154" s="96" t="s">
        <v>57</v>
      </c>
      <c r="AQ154" s="85">
        <f t="shared" si="71"/>
        <v>1106.325</v>
      </c>
      <c r="AR154" s="84">
        <f t="shared" si="59"/>
        <v>0</v>
      </c>
      <c r="AS154" s="81"/>
      <c r="AT154" s="88"/>
      <c r="AU154" s="87">
        <v>149</v>
      </c>
      <c r="AV154" s="96" t="str">
        <f t="shared" si="60"/>
        <v>n/a</v>
      </c>
      <c r="AW154" s="85">
        <f t="shared" si="55"/>
        <v>1106.325</v>
      </c>
      <c r="AX154" s="84">
        <f t="shared" si="61"/>
        <v>0</v>
      </c>
      <c r="AY154" s="83">
        <f t="shared" si="62"/>
        <v>1005.7500000000001</v>
      </c>
      <c r="AZ154" s="83">
        <f t="shared" si="63"/>
        <v>905.17500000000007</v>
      </c>
      <c r="BA154" s="83">
        <f t="shared" si="64"/>
        <v>1106.325</v>
      </c>
      <c r="BB154" s="83">
        <f t="shared" si="65"/>
        <v>1106.325</v>
      </c>
      <c r="BC154" s="82">
        <f t="shared" si="66"/>
        <v>4123.5749999999998</v>
      </c>
      <c r="BD154" s="81" t="s">
        <v>56</v>
      </c>
      <c r="BE154" s="80" t="s">
        <v>55</v>
      </c>
      <c r="BF154" s="95"/>
    </row>
    <row r="155" spans="1:58" s="57" customFormat="1" ht="18" customHeight="1" x14ac:dyDescent="0.35">
      <c r="A155" s="94">
        <v>105</v>
      </c>
      <c r="B155" s="94" t="s">
        <v>4</v>
      </c>
      <c r="C155" s="97" t="s">
        <v>4</v>
      </c>
      <c r="D155" s="97" t="s">
        <v>98</v>
      </c>
      <c r="E155" s="92">
        <v>1</v>
      </c>
      <c r="F155" s="92" t="s">
        <v>420</v>
      </c>
      <c r="G155" s="92">
        <v>0</v>
      </c>
      <c r="H155" s="93">
        <v>17</v>
      </c>
      <c r="I155" s="93">
        <v>16</v>
      </c>
      <c r="J155" s="93">
        <v>20</v>
      </c>
      <c r="K155" s="93">
        <v>22</v>
      </c>
      <c r="L155" s="92" t="s">
        <v>421</v>
      </c>
      <c r="M155" s="88"/>
      <c r="N155" s="91">
        <v>505.2346714285714</v>
      </c>
      <c r="O155" s="91">
        <v>505.2346714285714</v>
      </c>
      <c r="P155" s="91">
        <v>505.2346714285714</v>
      </c>
      <c r="Q155" s="91">
        <v>505.2346714285714</v>
      </c>
      <c r="R155" s="90">
        <v>0.67500000000000004</v>
      </c>
      <c r="S155" s="90">
        <v>0.67500000000000004</v>
      </c>
      <c r="T155" s="90">
        <v>0.67500000000000004</v>
      </c>
      <c r="U155" s="90">
        <v>0.67500000000000004</v>
      </c>
      <c r="V155" s="83">
        <f t="shared" si="68"/>
        <v>5797.5678546428571</v>
      </c>
      <c r="W155" s="83">
        <f t="shared" si="69"/>
        <v>5456.5344514285716</v>
      </c>
      <c r="X155" s="83">
        <f t="shared" si="72"/>
        <v>6820.6680642857145</v>
      </c>
      <c r="Y155" s="83">
        <f t="shared" si="54"/>
        <v>7502.7348707142864</v>
      </c>
      <c r="Z155" s="83">
        <f t="shared" si="56"/>
        <v>25577.505241071427</v>
      </c>
      <c r="AA155" s="81"/>
      <c r="AB155" s="88"/>
      <c r="AC155" s="89">
        <v>505.2346714285714</v>
      </c>
      <c r="AD155" s="86"/>
      <c r="AE155" s="85">
        <f t="shared" si="67"/>
        <v>5797.5678546428571</v>
      </c>
      <c r="AF155" s="84">
        <f t="shared" si="57"/>
        <v>0</v>
      </c>
      <c r="AG155" s="81"/>
      <c r="AH155" s="88"/>
      <c r="AI155" s="87">
        <v>505.2346714285714</v>
      </c>
      <c r="AJ155" s="96" t="s">
        <v>97</v>
      </c>
      <c r="AK155" s="85">
        <f t="shared" si="70"/>
        <v>5456.5344514285716</v>
      </c>
      <c r="AL155" s="84">
        <f t="shared" si="58"/>
        <v>0</v>
      </c>
      <c r="AM155" s="81"/>
      <c r="AN155" s="88"/>
      <c r="AO155" s="87">
        <v>505.2346714285714</v>
      </c>
      <c r="AP155" s="96" t="s">
        <v>57</v>
      </c>
      <c r="AQ155" s="85">
        <f t="shared" si="71"/>
        <v>6820.6680642857145</v>
      </c>
      <c r="AR155" s="84">
        <f t="shared" si="59"/>
        <v>0</v>
      </c>
      <c r="AS155" s="81"/>
      <c r="AT155" s="88"/>
      <c r="AU155" s="87">
        <v>505.2346714285714</v>
      </c>
      <c r="AV155" s="96" t="str">
        <f t="shared" si="60"/>
        <v>n/a</v>
      </c>
      <c r="AW155" s="85">
        <f t="shared" si="55"/>
        <v>7502.7348707142864</v>
      </c>
      <c r="AX155" s="84">
        <f t="shared" si="61"/>
        <v>0</v>
      </c>
      <c r="AY155" s="83">
        <f t="shared" si="62"/>
        <v>5797.5678546428571</v>
      </c>
      <c r="AZ155" s="83">
        <f t="shared" si="63"/>
        <v>5456.5344514285716</v>
      </c>
      <c r="BA155" s="83">
        <f t="shared" si="64"/>
        <v>6820.6680642857145</v>
      </c>
      <c r="BB155" s="83">
        <f t="shared" si="65"/>
        <v>7502.7348707142864</v>
      </c>
      <c r="BC155" s="82">
        <f t="shared" si="66"/>
        <v>25577.505241071427</v>
      </c>
      <c r="BD155" s="81" t="s">
        <v>56</v>
      </c>
      <c r="BE155" s="80" t="s">
        <v>55</v>
      </c>
      <c r="BF155" s="95"/>
    </row>
    <row r="156" spans="1:58" s="57" customFormat="1" ht="18" customHeight="1" x14ac:dyDescent="0.35">
      <c r="A156" s="94">
        <v>86</v>
      </c>
      <c r="B156" s="94" t="s">
        <v>4</v>
      </c>
      <c r="C156" s="97" t="s">
        <v>4</v>
      </c>
      <c r="D156" s="97" t="s">
        <v>96</v>
      </c>
      <c r="E156" s="92">
        <v>1</v>
      </c>
      <c r="F156" s="92" t="s">
        <v>397</v>
      </c>
      <c r="G156" s="92">
        <v>0</v>
      </c>
      <c r="H156" s="93">
        <v>190</v>
      </c>
      <c r="I156" s="93">
        <v>190</v>
      </c>
      <c r="J156" s="93">
        <v>215</v>
      </c>
      <c r="K156" s="93">
        <v>225</v>
      </c>
      <c r="L156" s="92" t="s">
        <v>398</v>
      </c>
      <c r="M156" s="88"/>
      <c r="N156" s="91">
        <v>297.65043171806178</v>
      </c>
      <c r="O156" s="91">
        <v>297.65043171806178</v>
      </c>
      <c r="P156" s="91">
        <v>297.65043171806178</v>
      </c>
      <c r="Q156" s="91">
        <v>297.65043171806178</v>
      </c>
      <c r="R156" s="90">
        <v>0.60799999999999998</v>
      </c>
      <c r="S156" s="90">
        <v>0.60799999999999998</v>
      </c>
      <c r="T156" s="90">
        <v>0.60799999999999998</v>
      </c>
      <c r="U156" s="90">
        <v>0.60799999999999998</v>
      </c>
      <c r="V156" s="83">
        <f t="shared" si="68"/>
        <v>34384.577872070498</v>
      </c>
      <c r="W156" s="83">
        <f t="shared" si="69"/>
        <v>34384.577872070498</v>
      </c>
      <c r="X156" s="83">
        <f t="shared" si="72"/>
        <v>38908.86443418503</v>
      </c>
      <c r="Y156" s="83">
        <f t="shared" ref="Y156:Y187" si="73">K156*Q156*U156</f>
        <v>40718.579059030846</v>
      </c>
      <c r="Z156" s="83">
        <f t="shared" si="56"/>
        <v>148396.59923735686</v>
      </c>
      <c r="AA156" s="81"/>
      <c r="AB156" s="88"/>
      <c r="AC156" s="89">
        <v>297.65043171806178</v>
      </c>
      <c r="AD156" s="86"/>
      <c r="AE156" s="85">
        <f t="shared" si="67"/>
        <v>34384.577872070498</v>
      </c>
      <c r="AF156" s="84">
        <f t="shared" si="57"/>
        <v>0</v>
      </c>
      <c r="AG156" s="81"/>
      <c r="AH156" s="88"/>
      <c r="AI156" s="87">
        <v>297.65043171806178</v>
      </c>
      <c r="AJ156" s="96" t="s">
        <v>58</v>
      </c>
      <c r="AK156" s="85">
        <f t="shared" si="70"/>
        <v>34384.577872070498</v>
      </c>
      <c r="AL156" s="84">
        <f t="shared" si="58"/>
        <v>0</v>
      </c>
      <c r="AM156" s="81"/>
      <c r="AN156" s="88"/>
      <c r="AO156" s="87">
        <v>297.65043171806178</v>
      </c>
      <c r="AP156" s="96" t="s">
        <v>57</v>
      </c>
      <c r="AQ156" s="85">
        <f t="shared" si="71"/>
        <v>38908.86443418503</v>
      </c>
      <c r="AR156" s="84">
        <f t="shared" si="59"/>
        <v>0</v>
      </c>
      <c r="AS156" s="81"/>
      <c r="AT156" s="88"/>
      <c r="AU156" s="87">
        <v>297.65043171806178</v>
      </c>
      <c r="AV156" s="96" t="str">
        <f t="shared" si="60"/>
        <v>n/a</v>
      </c>
      <c r="AW156" s="85">
        <f t="shared" ref="AW156:AW187" si="74">K156*AU156*U156</f>
        <v>40718.579059030846</v>
      </c>
      <c r="AX156" s="84">
        <f t="shared" si="61"/>
        <v>0</v>
      </c>
      <c r="AY156" s="83">
        <f t="shared" si="62"/>
        <v>34384.577872070498</v>
      </c>
      <c r="AZ156" s="83">
        <f t="shared" si="63"/>
        <v>34384.577872070498</v>
      </c>
      <c r="BA156" s="83">
        <f t="shared" si="64"/>
        <v>38908.86443418503</v>
      </c>
      <c r="BB156" s="83">
        <f t="shared" si="65"/>
        <v>40718.579059030846</v>
      </c>
      <c r="BC156" s="82">
        <f t="shared" si="66"/>
        <v>148396.59923735686</v>
      </c>
      <c r="BD156" s="81" t="s">
        <v>56</v>
      </c>
      <c r="BE156" s="80" t="s">
        <v>55</v>
      </c>
      <c r="BF156" s="95"/>
    </row>
    <row r="157" spans="1:58" s="57" customFormat="1" ht="18" customHeight="1" x14ac:dyDescent="0.35">
      <c r="A157" s="94">
        <v>87</v>
      </c>
      <c r="B157" s="94" t="s">
        <v>4</v>
      </c>
      <c r="C157" s="97" t="s">
        <v>4</v>
      </c>
      <c r="D157" s="97" t="s">
        <v>95</v>
      </c>
      <c r="E157" s="92">
        <v>1</v>
      </c>
      <c r="F157" s="92" t="s">
        <v>397</v>
      </c>
      <c r="G157" s="92">
        <v>0</v>
      </c>
      <c r="H157" s="93">
        <v>285</v>
      </c>
      <c r="I157" s="93">
        <v>269</v>
      </c>
      <c r="J157" s="93">
        <v>0</v>
      </c>
      <c r="K157" s="93">
        <v>0</v>
      </c>
      <c r="L157" s="92" t="s">
        <v>398</v>
      </c>
      <c r="M157" s="88"/>
      <c r="N157" s="91">
        <v>4382.0432722457281</v>
      </c>
      <c r="O157" s="91">
        <v>4382.0432722457281</v>
      </c>
      <c r="P157" s="91">
        <v>4382.0432722457281</v>
      </c>
      <c r="Q157" s="91">
        <v>4382.0432722457281</v>
      </c>
      <c r="R157" s="90">
        <v>0.60799999999999998</v>
      </c>
      <c r="S157" s="90">
        <v>0.60799999999999998</v>
      </c>
      <c r="T157" s="90">
        <v>0.60799999999999998</v>
      </c>
      <c r="U157" s="90">
        <v>0.60799999999999998</v>
      </c>
      <c r="V157" s="83">
        <f t="shared" si="68"/>
        <v>759320.4582147398</v>
      </c>
      <c r="W157" s="83">
        <f t="shared" si="69"/>
        <v>716691.9412623333</v>
      </c>
      <c r="X157" s="83">
        <f t="shared" si="72"/>
        <v>0</v>
      </c>
      <c r="Y157" s="83">
        <f t="shared" si="73"/>
        <v>0</v>
      </c>
      <c r="Z157" s="83">
        <f t="shared" si="56"/>
        <v>1476012.399477073</v>
      </c>
      <c r="AA157" s="81"/>
      <c r="AB157" s="88"/>
      <c r="AC157" s="89">
        <v>4382.0432722457281</v>
      </c>
      <c r="AD157" s="86"/>
      <c r="AE157" s="85">
        <f t="shared" si="67"/>
        <v>759320.4582147398</v>
      </c>
      <c r="AF157" s="84">
        <f t="shared" si="57"/>
        <v>0</v>
      </c>
      <c r="AG157" s="81"/>
      <c r="AH157" s="88"/>
      <c r="AI157" s="87">
        <v>4382.0432722457281</v>
      </c>
      <c r="AJ157" s="96" t="s">
        <v>58</v>
      </c>
      <c r="AK157" s="85">
        <f t="shared" si="70"/>
        <v>716691.9412623333</v>
      </c>
      <c r="AL157" s="84">
        <f t="shared" si="58"/>
        <v>0</v>
      </c>
      <c r="AM157" s="81"/>
      <c r="AN157" s="88"/>
      <c r="AO157" s="87">
        <v>4382.0432722457281</v>
      </c>
      <c r="AP157" s="96" t="s">
        <v>57</v>
      </c>
      <c r="AQ157" s="85">
        <f t="shared" si="71"/>
        <v>0</v>
      </c>
      <c r="AR157" s="84">
        <f t="shared" si="59"/>
        <v>0</v>
      </c>
      <c r="AS157" s="81"/>
      <c r="AT157" s="88"/>
      <c r="AU157" s="87">
        <v>4382.0432722457281</v>
      </c>
      <c r="AV157" s="96" t="str">
        <f t="shared" si="60"/>
        <v>n/a</v>
      </c>
      <c r="AW157" s="85">
        <f t="shared" si="74"/>
        <v>0</v>
      </c>
      <c r="AX157" s="84">
        <f t="shared" si="61"/>
        <v>0</v>
      </c>
      <c r="AY157" s="83">
        <f t="shared" si="62"/>
        <v>759320.4582147398</v>
      </c>
      <c r="AZ157" s="83">
        <f t="shared" si="63"/>
        <v>716691.9412623333</v>
      </c>
      <c r="BA157" s="83">
        <f t="shared" si="64"/>
        <v>0</v>
      </c>
      <c r="BB157" s="83">
        <f t="shared" si="65"/>
        <v>0</v>
      </c>
      <c r="BC157" s="82">
        <f t="shared" si="66"/>
        <v>1476012.399477073</v>
      </c>
      <c r="BD157" s="81" t="s">
        <v>56</v>
      </c>
      <c r="BE157" s="80" t="s">
        <v>55</v>
      </c>
      <c r="BF157" s="95"/>
    </row>
    <row r="158" spans="1:58" s="57" customFormat="1" ht="18" customHeight="1" x14ac:dyDescent="0.35">
      <c r="A158" s="94">
        <v>103</v>
      </c>
      <c r="B158" s="94" t="s">
        <v>4</v>
      </c>
      <c r="C158" s="97" t="s">
        <v>4</v>
      </c>
      <c r="D158" s="97" t="s">
        <v>94</v>
      </c>
      <c r="E158" s="92">
        <v>1</v>
      </c>
      <c r="F158" s="92" t="s">
        <v>422</v>
      </c>
      <c r="G158" s="92">
        <v>0</v>
      </c>
      <c r="H158" s="93">
        <v>1</v>
      </c>
      <c r="I158" s="93">
        <v>1</v>
      </c>
      <c r="J158" s="93">
        <v>2</v>
      </c>
      <c r="K158" s="93">
        <v>2</v>
      </c>
      <c r="L158" s="92" t="s">
        <v>423</v>
      </c>
      <c r="M158" s="88"/>
      <c r="N158" s="91">
        <v>257</v>
      </c>
      <c r="O158" s="91">
        <v>257</v>
      </c>
      <c r="P158" s="91">
        <v>257</v>
      </c>
      <c r="Q158" s="91">
        <v>257</v>
      </c>
      <c r="R158" s="90">
        <v>0.67500000000000004</v>
      </c>
      <c r="S158" s="90">
        <v>0.67500000000000004</v>
      </c>
      <c r="T158" s="90">
        <v>0.67500000000000004</v>
      </c>
      <c r="U158" s="90">
        <v>0.67500000000000004</v>
      </c>
      <c r="V158" s="83">
        <f t="shared" si="68"/>
        <v>173.47500000000002</v>
      </c>
      <c r="W158" s="83">
        <f t="shared" si="69"/>
        <v>173.47500000000002</v>
      </c>
      <c r="X158" s="83">
        <f t="shared" si="72"/>
        <v>346.95000000000005</v>
      </c>
      <c r="Y158" s="83">
        <f t="shared" si="73"/>
        <v>346.95000000000005</v>
      </c>
      <c r="Z158" s="83">
        <f t="shared" si="56"/>
        <v>1040.8500000000001</v>
      </c>
      <c r="AA158" s="81"/>
      <c r="AB158" s="88"/>
      <c r="AC158" s="89">
        <v>257</v>
      </c>
      <c r="AD158" s="86"/>
      <c r="AE158" s="85">
        <f t="shared" si="67"/>
        <v>173.47500000000002</v>
      </c>
      <c r="AF158" s="84">
        <f t="shared" si="57"/>
        <v>0</v>
      </c>
      <c r="AG158" s="81"/>
      <c r="AH158" s="88"/>
      <c r="AI158" s="87">
        <v>257</v>
      </c>
      <c r="AJ158" s="96" t="s">
        <v>58</v>
      </c>
      <c r="AK158" s="85">
        <f t="shared" si="70"/>
        <v>173.47500000000002</v>
      </c>
      <c r="AL158" s="84">
        <f t="shared" si="58"/>
        <v>0</v>
      </c>
      <c r="AM158" s="81"/>
      <c r="AN158" s="88"/>
      <c r="AO158" s="87">
        <v>257</v>
      </c>
      <c r="AP158" s="96" t="s">
        <v>57</v>
      </c>
      <c r="AQ158" s="85">
        <f t="shared" si="71"/>
        <v>346.95000000000005</v>
      </c>
      <c r="AR158" s="84">
        <f t="shared" si="59"/>
        <v>0</v>
      </c>
      <c r="AS158" s="81"/>
      <c r="AT158" s="88"/>
      <c r="AU158" s="87">
        <v>257</v>
      </c>
      <c r="AV158" s="96" t="str">
        <f t="shared" si="60"/>
        <v>n/a</v>
      </c>
      <c r="AW158" s="85">
        <f t="shared" si="74"/>
        <v>346.95000000000005</v>
      </c>
      <c r="AX158" s="84">
        <f t="shared" si="61"/>
        <v>0</v>
      </c>
      <c r="AY158" s="83">
        <f t="shared" si="62"/>
        <v>173.47500000000002</v>
      </c>
      <c r="AZ158" s="83">
        <f t="shared" si="63"/>
        <v>173.47500000000002</v>
      </c>
      <c r="BA158" s="83">
        <f t="shared" si="64"/>
        <v>346.95000000000005</v>
      </c>
      <c r="BB158" s="83">
        <f t="shared" si="65"/>
        <v>346.95000000000005</v>
      </c>
      <c r="BC158" s="82">
        <f t="shared" si="66"/>
        <v>1040.8500000000001</v>
      </c>
      <c r="BD158" s="81" t="s">
        <v>56</v>
      </c>
      <c r="BE158" s="80" t="s">
        <v>55</v>
      </c>
      <c r="BF158" s="95"/>
    </row>
    <row r="159" spans="1:58" s="57" customFormat="1" ht="18" customHeight="1" x14ac:dyDescent="0.35">
      <c r="A159" s="94">
        <v>48</v>
      </c>
      <c r="B159" s="94" t="s">
        <v>4</v>
      </c>
      <c r="C159" s="97" t="s">
        <v>4</v>
      </c>
      <c r="D159" s="97" t="s">
        <v>120</v>
      </c>
      <c r="E159" s="92">
        <v>1</v>
      </c>
      <c r="F159" s="92" t="s">
        <v>57</v>
      </c>
      <c r="G159" s="92">
        <v>0</v>
      </c>
      <c r="H159" s="93">
        <v>0</v>
      </c>
      <c r="I159" s="93">
        <v>66</v>
      </c>
      <c r="J159" s="93">
        <v>91</v>
      </c>
      <c r="K159" s="93">
        <v>95</v>
      </c>
      <c r="L159" s="92" t="s">
        <v>57</v>
      </c>
      <c r="M159" s="88"/>
      <c r="N159" s="91">
        <v>61.482900000000001</v>
      </c>
      <c r="O159" s="91">
        <v>61.482900000000001</v>
      </c>
      <c r="P159" s="91">
        <v>61.482900000000001</v>
      </c>
      <c r="Q159" s="91">
        <v>61.482900000000001</v>
      </c>
      <c r="R159" s="90">
        <v>0.49399999999999999</v>
      </c>
      <c r="S159" s="90">
        <v>0.49399999999999999</v>
      </c>
      <c r="T159" s="90">
        <v>0.49399999999999999</v>
      </c>
      <c r="U159" s="90">
        <v>0.49399999999999999</v>
      </c>
      <c r="V159" s="83">
        <f t="shared" si="68"/>
        <v>0</v>
      </c>
      <c r="W159" s="83">
        <f t="shared" si="69"/>
        <v>2004.5884716</v>
      </c>
      <c r="X159" s="83">
        <f t="shared" si="72"/>
        <v>2763.9022866</v>
      </c>
      <c r="Y159" s="83">
        <f t="shared" si="73"/>
        <v>2885.3924969999998</v>
      </c>
      <c r="Z159" s="83">
        <f t="shared" si="56"/>
        <v>7653.8832551999994</v>
      </c>
      <c r="AA159" s="81"/>
      <c r="AB159" s="88"/>
      <c r="AC159" s="89">
        <v>61.482900000000001</v>
      </c>
      <c r="AD159" s="86"/>
      <c r="AE159" s="85">
        <f t="shared" si="67"/>
        <v>0</v>
      </c>
      <c r="AF159" s="84">
        <f t="shared" si="57"/>
        <v>0</v>
      </c>
      <c r="AG159" s="81"/>
      <c r="AH159" s="88"/>
      <c r="AI159" s="87">
        <v>61.482900000000001</v>
      </c>
      <c r="AJ159" s="96" t="s">
        <v>58</v>
      </c>
      <c r="AK159" s="85">
        <f t="shared" si="70"/>
        <v>2004.5884716</v>
      </c>
      <c r="AL159" s="84">
        <f t="shared" si="58"/>
        <v>0</v>
      </c>
      <c r="AM159" s="81"/>
      <c r="AN159" s="88"/>
      <c r="AO159" s="87">
        <v>61.482900000000001</v>
      </c>
      <c r="AP159" s="96" t="s">
        <v>57</v>
      </c>
      <c r="AQ159" s="85">
        <f t="shared" si="71"/>
        <v>2763.9022866</v>
      </c>
      <c r="AR159" s="84">
        <f t="shared" si="59"/>
        <v>0</v>
      </c>
      <c r="AS159" s="81"/>
      <c r="AT159" s="88"/>
      <c r="AU159" s="87">
        <v>61.482900000000001</v>
      </c>
      <c r="AV159" s="96" t="str">
        <f t="shared" si="60"/>
        <v>n/a</v>
      </c>
      <c r="AW159" s="85">
        <f t="shared" si="74"/>
        <v>2885.3924969999998</v>
      </c>
      <c r="AX159" s="84">
        <f t="shared" si="61"/>
        <v>0</v>
      </c>
      <c r="AY159" s="83">
        <f t="shared" si="62"/>
        <v>0</v>
      </c>
      <c r="AZ159" s="83">
        <f t="shared" si="63"/>
        <v>2004.5884716</v>
      </c>
      <c r="BA159" s="83">
        <f t="shared" si="64"/>
        <v>2763.9022866</v>
      </c>
      <c r="BB159" s="83">
        <f t="shared" si="65"/>
        <v>2885.3924969999998</v>
      </c>
      <c r="BC159" s="82">
        <f t="shared" si="66"/>
        <v>7653.8832551999994</v>
      </c>
      <c r="BD159" s="81" t="s">
        <v>56</v>
      </c>
      <c r="BE159" s="80" t="s">
        <v>55</v>
      </c>
      <c r="BF159" s="95"/>
    </row>
    <row r="160" spans="1:58" s="57" customFormat="1" ht="18" customHeight="1" x14ac:dyDescent="0.35">
      <c r="A160" s="94">
        <v>88</v>
      </c>
      <c r="B160" s="94" t="s">
        <v>4</v>
      </c>
      <c r="C160" s="97" t="s">
        <v>4</v>
      </c>
      <c r="D160" s="97" t="s">
        <v>95</v>
      </c>
      <c r="E160" s="92">
        <v>1</v>
      </c>
      <c r="F160" s="92" t="s">
        <v>397</v>
      </c>
      <c r="G160" s="92">
        <v>0</v>
      </c>
      <c r="H160" s="93">
        <v>0</v>
      </c>
      <c r="I160" s="93">
        <v>0</v>
      </c>
      <c r="J160" s="93">
        <v>50</v>
      </c>
      <c r="K160" s="93">
        <v>50</v>
      </c>
      <c r="L160" s="92" t="s">
        <v>398</v>
      </c>
      <c r="M160" s="88"/>
      <c r="N160" s="91">
        <v>4382.0432722457281</v>
      </c>
      <c r="O160" s="91">
        <v>4382.0432722457281</v>
      </c>
      <c r="P160" s="91">
        <v>4382.0432722457281</v>
      </c>
      <c r="Q160" s="91">
        <v>4382.0432722457281</v>
      </c>
      <c r="R160" s="90">
        <v>0.60799999999999998</v>
      </c>
      <c r="S160" s="90">
        <v>0.60799999999999998</v>
      </c>
      <c r="T160" s="90">
        <v>0.60799999999999998</v>
      </c>
      <c r="U160" s="90">
        <v>0.60799999999999998</v>
      </c>
      <c r="V160" s="83">
        <f t="shared" si="68"/>
        <v>0</v>
      </c>
      <c r="W160" s="83">
        <f t="shared" si="69"/>
        <v>0</v>
      </c>
      <c r="X160" s="83">
        <f t="shared" si="72"/>
        <v>133214.11547627015</v>
      </c>
      <c r="Y160" s="83">
        <f t="shared" si="73"/>
        <v>133214.11547627015</v>
      </c>
      <c r="Z160" s="83">
        <f t="shared" si="56"/>
        <v>266428.2309525403</v>
      </c>
      <c r="AA160" s="81"/>
      <c r="AB160" s="88"/>
      <c r="AC160" s="89">
        <v>4382.0432722457281</v>
      </c>
      <c r="AD160" s="86"/>
      <c r="AE160" s="85">
        <f t="shared" si="67"/>
        <v>0</v>
      </c>
      <c r="AF160" s="84">
        <f t="shared" si="57"/>
        <v>0</v>
      </c>
      <c r="AG160" s="81"/>
      <c r="AH160" s="88"/>
      <c r="AI160" s="87">
        <v>4382.0432722457281</v>
      </c>
      <c r="AJ160" s="96" t="s">
        <v>58</v>
      </c>
      <c r="AK160" s="85">
        <f t="shared" si="70"/>
        <v>0</v>
      </c>
      <c r="AL160" s="84">
        <f t="shared" si="58"/>
        <v>0</v>
      </c>
      <c r="AM160" s="81"/>
      <c r="AN160" s="88"/>
      <c r="AO160" s="87">
        <v>4382.0432722457281</v>
      </c>
      <c r="AP160" s="96" t="s">
        <v>57</v>
      </c>
      <c r="AQ160" s="85">
        <f t="shared" si="71"/>
        <v>133214.11547627015</v>
      </c>
      <c r="AR160" s="84">
        <f t="shared" si="59"/>
        <v>0</v>
      </c>
      <c r="AS160" s="81"/>
      <c r="AT160" s="88"/>
      <c r="AU160" s="87">
        <v>4382.0432722457281</v>
      </c>
      <c r="AV160" s="96" t="str">
        <f t="shared" si="60"/>
        <v>n/a</v>
      </c>
      <c r="AW160" s="85">
        <f t="shared" si="74"/>
        <v>133214.11547627015</v>
      </c>
      <c r="AX160" s="84">
        <f t="shared" si="61"/>
        <v>0</v>
      </c>
      <c r="AY160" s="83">
        <f t="shared" si="62"/>
        <v>0</v>
      </c>
      <c r="AZ160" s="83">
        <f t="shared" si="63"/>
        <v>0</v>
      </c>
      <c r="BA160" s="83">
        <f t="shared" si="64"/>
        <v>133214.11547627015</v>
      </c>
      <c r="BB160" s="83">
        <f t="shared" si="65"/>
        <v>133214.11547627015</v>
      </c>
      <c r="BC160" s="82">
        <f t="shared" si="66"/>
        <v>266428.2309525403</v>
      </c>
      <c r="BD160" s="81" t="s">
        <v>56</v>
      </c>
      <c r="BE160" s="80" t="s">
        <v>55</v>
      </c>
      <c r="BF160" s="95"/>
    </row>
    <row r="161" spans="1:58" s="57" customFormat="1" ht="18" customHeight="1" x14ac:dyDescent="0.35">
      <c r="A161" s="94">
        <v>336</v>
      </c>
      <c r="B161" s="94" t="s">
        <v>4</v>
      </c>
      <c r="C161" s="97" t="s">
        <v>90</v>
      </c>
      <c r="D161" s="97" t="s">
        <v>119</v>
      </c>
      <c r="E161" s="92">
        <v>1</v>
      </c>
      <c r="F161" s="92" t="s">
        <v>357</v>
      </c>
      <c r="G161" s="92">
        <v>0</v>
      </c>
      <c r="H161" s="93">
        <v>15</v>
      </c>
      <c r="I161" s="93">
        <v>15</v>
      </c>
      <c r="J161" s="93">
        <v>15</v>
      </c>
      <c r="K161" s="93">
        <v>15</v>
      </c>
      <c r="L161" s="92" t="s">
        <v>358</v>
      </c>
      <c r="M161" s="88"/>
      <c r="N161" s="91">
        <v>172</v>
      </c>
      <c r="O161" s="91">
        <v>172</v>
      </c>
      <c r="P161" s="91">
        <v>172</v>
      </c>
      <c r="Q161" s="91">
        <v>172</v>
      </c>
      <c r="R161" s="90">
        <v>0.9</v>
      </c>
      <c r="S161" s="90">
        <v>0.9</v>
      </c>
      <c r="T161" s="90">
        <v>0.9</v>
      </c>
      <c r="U161" s="90">
        <v>0.9</v>
      </c>
      <c r="V161" s="83">
        <f t="shared" si="68"/>
        <v>2322</v>
      </c>
      <c r="W161" s="83">
        <f t="shared" si="69"/>
        <v>2322</v>
      </c>
      <c r="X161" s="83">
        <f t="shared" si="72"/>
        <v>2322</v>
      </c>
      <c r="Y161" s="83">
        <f t="shared" si="73"/>
        <v>2322</v>
      </c>
      <c r="Z161" s="83">
        <f t="shared" si="56"/>
        <v>9288</v>
      </c>
      <c r="AA161" s="81"/>
      <c r="AB161" s="88"/>
      <c r="AC161" s="89">
        <v>172</v>
      </c>
      <c r="AD161" s="86"/>
      <c r="AE161" s="85">
        <f t="shared" si="67"/>
        <v>2322</v>
      </c>
      <c r="AF161" s="84">
        <f t="shared" si="57"/>
        <v>0</v>
      </c>
      <c r="AG161" s="81"/>
      <c r="AH161" s="88"/>
      <c r="AI161" s="87">
        <v>172</v>
      </c>
      <c r="AJ161" s="96" t="s">
        <v>58</v>
      </c>
      <c r="AK161" s="85">
        <f t="shared" si="70"/>
        <v>2322</v>
      </c>
      <c r="AL161" s="84">
        <f t="shared" si="58"/>
        <v>0</v>
      </c>
      <c r="AM161" s="81"/>
      <c r="AN161" s="88"/>
      <c r="AO161" s="87">
        <v>172</v>
      </c>
      <c r="AP161" s="96" t="s">
        <v>57</v>
      </c>
      <c r="AQ161" s="85">
        <f t="shared" si="71"/>
        <v>2322</v>
      </c>
      <c r="AR161" s="84">
        <f t="shared" si="59"/>
        <v>0</v>
      </c>
      <c r="AS161" s="81"/>
      <c r="AT161" s="88"/>
      <c r="AU161" s="87">
        <v>172</v>
      </c>
      <c r="AV161" s="96" t="str">
        <f t="shared" si="60"/>
        <v>n/a</v>
      </c>
      <c r="AW161" s="85">
        <f t="shared" si="74"/>
        <v>2322</v>
      </c>
      <c r="AX161" s="84">
        <f t="shared" si="61"/>
        <v>0</v>
      </c>
      <c r="AY161" s="83">
        <f t="shared" si="62"/>
        <v>2322</v>
      </c>
      <c r="AZ161" s="83">
        <f t="shared" si="63"/>
        <v>2322</v>
      </c>
      <c r="BA161" s="83">
        <f t="shared" si="64"/>
        <v>2322</v>
      </c>
      <c r="BB161" s="83">
        <f t="shared" si="65"/>
        <v>2322</v>
      </c>
      <c r="BC161" s="82">
        <f t="shared" si="66"/>
        <v>9288</v>
      </c>
      <c r="BD161" s="81" t="s">
        <v>56</v>
      </c>
      <c r="BE161" s="80" t="s">
        <v>55</v>
      </c>
      <c r="BF161" s="95"/>
    </row>
    <row r="162" spans="1:58" s="57" customFormat="1" ht="18" customHeight="1" x14ac:dyDescent="0.35">
      <c r="A162" s="94">
        <v>272</v>
      </c>
      <c r="B162" s="94" t="s">
        <v>4</v>
      </c>
      <c r="C162" s="97" t="s">
        <v>90</v>
      </c>
      <c r="D162" s="97" t="s">
        <v>118</v>
      </c>
      <c r="E162" s="92">
        <v>1</v>
      </c>
      <c r="F162" s="92" t="s">
        <v>367</v>
      </c>
      <c r="G162" s="92">
        <v>0</v>
      </c>
      <c r="H162" s="93">
        <v>5</v>
      </c>
      <c r="I162" s="93">
        <v>5</v>
      </c>
      <c r="J162" s="93">
        <v>5</v>
      </c>
      <c r="K162" s="93">
        <v>5</v>
      </c>
      <c r="L162" s="92" t="s">
        <v>368</v>
      </c>
      <c r="M162" s="88"/>
      <c r="N162" s="91">
        <v>587.29999999999995</v>
      </c>
      <c r="O162" s="91">
        <v>587.29999999999995</v>
      </c>
      <c r="P162" s="91">
        <v>587.29999999999995</v>
      </c>
      <c r="Q162" s="91">
        <v>587.29999999999995</v>
      </c>
      <c r="R162" s="90">
        <v>0.9</v>
      </c>
      <c r="S162" s="90">
        <v>0.9</v>
      </c>
      <c r="T162" s="90">
        <v>0.9</v>
      </c>
      <c r="U162" s="90">
        <v>0.9</v>
      </c>
      <c r="V162" s="83">
        <f t="shared" si="68"/>
        <v>2642.85</v>
      </c>
      <c r="W162" s="83">
        <f t="shared" si="69"/>
        <v>2642.85</v>
      </c>
      <c r="X162" s="83">
        <f t="shared" si="72"/>
        <v>2642.85</v>
      </c>
      <c r="Y162" s="83">
        <f t="shared" si="73"/>
        <v>2642.85</v>
      </c>
      <c r="Z162" s="83">
        <f t="shared" si="56"/>
        <v>10571.4</v>
      </c>
      <c r="AA162" s="81"/>
      <c r="AB162" s="88"/>
      <c r="AC162" s="89">
        <v>587.29999999999995</v>
      </c>
      <c r="AD162" s="86"/>
      <c r="AE162" s="85">
        <f t="shared" si="67"/>
        <v>2642.85</v>
      </c>
      <c r="AF162" s="84">
        <f t="shared" si="57"/>
        <v>0</v>
      </c>
      <c r="AG162" s="81"/>
      <c r="AH162" s="88"/>
      <c r="AI162" s="87">
        <v>587.29999999999995</v>
      </c>
      <c r="AJ162" s="96" t="s">
        <v>58</v>
      </c>
      <c r="AK162" s="85">
        <f t="shared" si="70"/>
        <v>2642.85</v>
      </c>
      <c r="AL162" s="84">
        <f t="shared" si="58"/>
        <v>0</v>
      </c>
      <c r="AM162" s="81"/>
      <c r="AN162" s="88"/>
      <c r="AO162" s="87">
        <v>587.29999999999995</v>
      </c>
      <c r="AP162" s="96" t="s">
        <v>57</v>
      </c>
      <c r="AQ162" s="85">
        <f t="shared" si="71"/>
        <v>2642.85</v>
      </c>
      <c r="AR162" s="84">
        <f t="shared" si="59"/>
        <v>0</v>
      </c>
      <c r="AS162" s="81"/>
      <c r="AT162" s="88"/>
      <c r="AU162" s="87">
        <v>587.29999999999995</v>
      </c>
      <c r="AV162" s="96" t="str">
        <f t="shared" si="60"/>
        <v>n/a</v>
      </c>
      <c r="AW162" s="85">
        <f t="shared" si="74"/>
        <v>2642.85</v>
      </c>
      <c r="AX162" s="84">
        <f t="shared" si="61"/>
        <v>0</v>
      </c>
      <c r="AY162" s="83">
        <f t="shared" si="62"/>
        <v>2642.85</v>
      </c>
      <c r="AZ162" s="83">
        <f t="shared" si="63"/>
        <v>2642.85</v>
      </c>
      <c r="BA162" s="83">
        <f t="shared" si="64"/>
        <v>2642.85</v>
      </c>
      <c r="BB162" s="83">
        <f t="shared" si="65"/>
        <v>2642.85</v>
      </c>
      <c r="BC162" s="82">
        <f t="shared" si="66"/>
        <v>10571.4</v>
      </c>
      <c r="BD162" s="81" t="s">
        <v>56</v>
      </c>
      <c r="BE162" s="80" t="s">
        <v>55</v>
      </c>
      <c r="BF162" s="95"/>
    </row>
    <row r="163" spans="1:58" s="57" customFormat="1" ht="18" customHeight="1" x14ac:dyDescent="0.35">
      <c r="A163" s="94">
        <v>310</v>
      </c>
      <c r="B163" s="94" t="s">
        <v>4</v>
      </c>
      <c r="C163" s="97" t="s">
        <v>90</v>
      </c>
      <c r="D163" s="97" t="s">
        <v>117</v>
      </c>
      <c r="E163" s="92">
        <v>1</v>
      </c>
      <c r="F163" s="92" t="s">
        <v>369</v>
      </c>
      <c r="G163" s="92">
        <v>0</v>
      </c>
      <c r="H163" s="93">
        <v>0</v>
      </c>
      <c r="I163" s="93">
        <v>1</v>
      </c>
      <c r="J163" s="93">
        <v>0</v>
      </c>
      <c r="K163" s="93">
        <v>1</v>
      </c>
      <c r="L163" s="92" t="s">
        <v>370</v>
      </c>
      <c r="M163" s="88"/>
      <c r="N163" s="91">
        <v>1089</v>
      </c>
      <c r="O163" s="91">
        <v>1089</v>
      </c>
      <c r="P163" s="91">
        <v>1089</v>
      </c>
      <c r="Q163" s="91">
        <v>1089</v>
      </c>
      <c r="R163" s="90">
        <v>0.9</v>
      </c>
      <c r="S163" s="90">
        <v>0.9</v>
      </c>
      <c r="T163" s="90">
        <v>0.9</v>
      </c>
      <c r="U163" s="90">
        <v>0.9</v>
      </c>
      <c r="V163" s="83">
        <f t="shared" si="68"/>
        <v>0</v>
      </c>
      <c r="W163" s="83">
        <f t="shared" si="69"/>
        <v>980.1</v>
      </c>
      <c r="X163" s="83">
        <f t="shared" si="72"/>
        <v>0</v>
      </c>
      <c r="Y163" s="83">
        <f t="shared" si="73"/>
        <v>980.1</v>
      </c>
      <c r="Z163" s="83">
        <f t="shared" si="56"/>
        <v>1960.2</v>
      </c>
      <c r="AA163" s="81"/>
      <c r="AB163" s="88"/>
      <c r="AC163" s="89">
        <v>1089</v>
      </c>
      <c r="AD163" s="86"/>
      <c r="AE163" s="85">
        <f t="shared" si="67"/>
        <v>0</v>
      </c>
      <c r="AF163" s="84">
        <f t="shared" si="57"/>
        <v>0</v>
      </c>
      <c r="AG163" s="81"/>
      <c r="AH163" s="88"/>
      <c r="AI163" s="87">
        <v>1089</v>
      </c>
      <c r="AJ163" s="96" t="s">
        <v>58</v>
      </c>
      <c r="AK163" s="85">
        <f t="shared" si="70"/>
        <v>980.1</v>
      </c>
      <c r="AL163" s="84">
        <f t="shared" si="58"/>
        <v>0</v>
      </c>
      <c r="AM163" s="81"/>
      <c r="AN163" s="88"/>
      <c r="AO163" s="87">
        <v>1089</v>
      </c>
      <c r="AP163" s="96" t="s">
        <v>57</v>
      </c>
      <c r="AQ163" s="85">
        <f t="shared" si="71"/>
        <v>0</v>
      </c>
      <c r="AR163" s="84">
        <f t="shared" si="59"/>
        <v>0</v>
      </c>
      <c r="AS163" s="81"/>
      <c r="AT163" s="88"/>
      <c r="AU163" s="87">
        <v>1089</v>
      </c>
      <c r="AV163" s="96" t="str">
        <f t="shared" si="60"/>
        <v>n/a</v>
      </c>
      <c r="AW163" s="85">
        <f t="shared" si="74"/>
        <v>980.1</v>
      </c>
      <c r="AX163" s="84">
        <f t="shared" si="61"/>
        <v>0</v>
      </c>
      <c r="AY163" s="83">
        <f t="shared" si="62"/>
        <v>0</v>
      </c>
      <c r="AZ163" s="83">
        <f t="shared" si="63"/>
        <v>980.1</v>
      </c>
      <c r="BA163" s="83">
        <f t="shared" si="64"/>
        <v>0</v>
      </c>
      <c r="BB163" s="83">
        <f t="shared" si="65"/>
        <v>980.1</v>
      </c>
      <c r="BC163" s="82">
        <f t="shared" si="66"/>
        <v>1960.2</v>
      </c>
      <c r="BD163" s="81" t="s">
        <v>56</v>
      </c>
      <c r="BE163" s="80" t="s">
        <v>55</v>
      </c>
      <c r="BF163" s="95"/>
    </row>
    <row r="164" spans="1:58" s="57" customFormat="1" ht="18" customHeight="1" x14ac:dyDescent="0.35">
      <c r="A164" s="94">
        <v>307</v>
      </c>
      <c r="B164" s="94" t="s">
        <v>4</v>
      </c>
      <c r="C164" s="97" t="s">
        <v>90</v>
      </c>
      <c r="D164" s="97" t="s">
        <v>116</v>
      </c>
      <c r="E164" s="92">
        <v>1</v>
      </c>
      <c r="F164" s="92" t="s">
        <v>373</v>
      </c>
      <c r="G164" s="92">
        <v>0</v>
      </c>
      <c r="H164" s="93">
        <v>0</v>
      </c>
      <c r="I164" s="93">
        <v>0</v>
      </c>
      <c r="J164" s="93">
        <v>0</v>
      </c>
      <c r="K164" s="93">
        <v>1</v>
      </c>
      <c r="L164" s="92" t="s">
        <v>374</v>
      </c>
      <c r="M164" s="88"/>
      <c r="N164" s="91">
        <v>661</v>
      </c>
      <c r="O164" s="91">
        <v>661</v>
      </c>
      <c r="P164" s="91">
        <v>661</v>
      </c>
      <c r="Q164" s="91">
        <v>661</v>
      </c>
      <c r="R164" s="90">
        <v>0.9</v>
      </c>
      <c r="S164" s="90">
        <v>0.9</v>
      </c>
      <c r="T164" s="90">
        <v>0.9</v>
      </c>
      <c r="U164" s="90">
        <v>0.9</v>
      </c>
      <c r="V164" s="83">
        <f t="shared" si="68"/>
        <v>0</v>
      </c>
      <c r="W164" s="83">
        <f t="shared" si="69"/>
        <v>0</v>
      </c>
      <c r="X164" s="83">
        <f t="shared" si="72"/>
        <v>0</v>
      </c>
      <c r="Y164" s="83">
        <f t="shared" si="73"/>
        <v>594.9</v>
      </c>
      <c r="Z164" s="83">
        <f t="shared" si="56"/>
        <v>594.9</v>
      </c>
      <c r="AA164" s="81"/>
      <c r="AB164" s="88"/>
      <c r="AC164" s="89">
        <v>661</v>
      </c>
      <c r="AD164" s="86"/>
      <c r="AE164" s="85">
        <f t="shared" si="67"/>
        <v>0</v>
      </c>
      <c r="AF164" s="84">
        <f t="shared" si="57"/>
        <v>0</v>
      </c>
      <c r="AG164" s="81"/>
      <c r="AH164" s="88"/>
      <c r="AI164" s="87">
        <v>661</v>
      </c>
      <c r="AJ164" s="96" t="s">
        <v>58</v>
      </c>
      <c r="AK164" s="85">
        <f t="shared" si="70"/>
        <v>0</v>
      </c>
      <c r="AL164" s="84">
        <f t="shared" si="58"/>
        <v>0</v>
      </c>
      <c r="AM164" s="81"/>
      <c r="AN164" s="88"/>
      <c r="AO164" s="87">
        <v>661</v>
      </c>
      <c r="AP164" s="96" t="s">
        <v>57</v>
      </c>
      <c r="AQ164" s="85">
        <f t="shared" si="71"/>
        <v>0</v>
      </c>
      <c r="AR164" s="84">
        <f t="shared" si="59"/>
        <v>0</v>
      </c>
      <c r="AS164" s="81"/>
      <c r="AT164" s="88"/>
      <c r="AU164" s="87">
        <v>661</v>
      </c>
      <c r="AV164" s="96" t="str">
        <f t="shared" si="60"/>
        <v>n/a</v>
      </c>
      <c r="AW164" s="85">
        <f t="shared" si="74"/>
        <v>594.9</v>
      </c>
      <c r="AX164" s="84">
        <f t="shared" si="61"/>
        <v>0</v>
      </c>
      <c r="AY164" s="83">
        <f t="shared" si="62"/>
        <v>0</v>
      </c>
      <c r="AZ164" s="83">
        <f t="shared" si="63"/>
        <v>0</v>
      </c>
      <c r="BA164" s="83">
        <f t="shared" si="64"/>
        <v>0</v>
      </c>
      <c r="BB164" s="83">
        <f t="shared" si="65"/>
        <v>594.9</v>
      </c>
      <c r="BC164" s="82">
        <f t="shared" si="66"/>
        <v>594.9</v>
      </c>
      <c r="BD164" s="81" t="s">
        <v>56</v>
      </c>
      <c r="BE164" s="80" t="s">
        <v>55</v>
      </c>
      <c r="BF164" s="95"/>
    </row>
    <row r="165" spans="1:58" s="57" customFormat="1" ht="18" customHeight="1" x14ac:dyDescent="0.35">
      <c r="A165" s="94">
        <v>333</v>
      </c>
      <c r="B165" s="94" t="s">
        <v>4</v>
      </c>
      <c r="C165" s="97" t="s">
        <v>90</v>
      </c>
      <c r="D165" s="97" t="s">
        <v>115</v>
      </c>
      <c r="E165" s="92">
        <v>1</v>
      </c>
      <c r="F165" s="92" t="s">
        <v>377</v>
      </c>
      <c r="G165" s="92">
        <v>0</v>
      </c>
      <c r="H165" s="93">
        <v>0</v>
      </c>
      <c r="I165" s="93">
        <v>1</v>
      </c>
      <c r="J165" s="93">
        <v>0</v>
      </c>
      <c r="K165" s="93">
        <v>0</v>
      </c>
      <c r="L165" s="92" t="s">
        <v>378</v>
      </c>
      <c r="M165" s="88"/>
      <c r="N165" s="91">
        <v>1380</v>
      </c>
      <c r="O165" s="91">
        <v>1380</v>
      </c>
      <c r="P165" s="91">
        <v>1380</v>
      </c>
      <c r="Q165" s="91">
        <v>1380</v>
      </c>
      <c r="R165" s="90">
        <v>0.9</v>
      </c>
      <c r="S165" s="90">
        <v>0.9</v>
      </c>
      <c r="T165" s="90">
        <v>0.9</v>
      </c>
      <c r="U165" s="90">
        <v>0.9</v>
      </c>
      <c r="V165" s="83">
        <f t="shared" si="68"/>
        <v>0</v>
      </c>
      <c r="W165" s="83">
        <f t="shared" si="69"/>
        <v>1242</v>
      </c>
      <c r="X165" s="83">
        <f t="shared" si="72"/>
        <v>0</v>
      </c>
      <c r="Y165" s="83">
        <f t="shared" si="73"/>
        <v>0</v>
      </c>
      <c r="Z165" s="83">
        <f t="shared" si="56"/>
        <v>1242</v>
      </c>
      <c r="AA165" s="81"/>
      <c r="AB165" s="88"/>
      <c r="AC165" s="89">
        <v>1380</v>
      </c>
      <c r="AD165" s="86"/>
      <c r="AE165" s="85">
        <f t="shared" si="67"/>
        <v>0</v>
      </c>
      <c r="AF165" s="84">
        <f t="shared" si="57"/>
        <v>0</v>
      </c>
      <c r="AG165" s="81"/>
      <c r="AH165" s="88"/>
      <c r="AI165" s="87">
        <v>1380</v>
      </c>
      <c r="AJ165" s="96" t="s">
        <v>58</v>
      </c>
      <c r="AK165" s="85">
        <f t="shared" si="70"/>
        <v>1242</v>
      </c>
      <c r="AL165" s="84">
        <f t="shared" si="58"/>
        <v>0</v>
      </c>
      <c r="AM165" s="81"/>
      <c r="AN165" s="88"/>
      <c r="AO165" s="87">
        <v>1380</v>
      </c>
      <c r="AP165" s="96" t="s">
        <v>57</v>
      </c>
      <c r="AQ165" s="85">
        <f t="shared" si="71"/>
        <v>0</v>
      </c>
      <c r="AR165" s="84">
        <f t="shared" si="59"/>
        <v>0</v>
      </c>
      <c r="AS165" s="81"/>
      <c r="AT165" s="88"/>
      <c r="AU165" s="87">
        <v>1380</v>
      </c>
      <c r="AV165" s="96" t="str">
        <f t="shared" si="60"/>
        <v>n/a</v>
      </c>
      <c r="AW165" s="85">
        <f t="shared" si="74"/>
        <v>0</v>
      </c>
      <c r="AX165" s="84">
        <f t="shared" si="61"/>
        <v>0</v>
      </c>
      <c r="AY165" s="83">
        <f t="shared" si="62"/>
        <v>0</v>
      </c>
      <c r="AZ165" s="83">
        <f t="shared" si="63"/>
        <v>1242</v>
      </c>
      <c r="BA165" s="83">
        <f t="shared" si="64"/>
        <v>0</v>
      </c>
      <c r="BB165" s="83">
        <f t="shared" si="65"/>
        <v>0</v>
      </c>
      <c r="BC165" s="82">
        <f t="shared" si="66"/>
        <v>1242</v>
      </c>
      <c r="BD165" s="81" t="s">
        <v>56</v>
      </c>
      <c r="BE165" s="80" t="s">
        <v>55</v>
      </c>
      <c r="BF165" s="95"/>
    </row>
    <row r="166" spans="1:58" s="57" customFormat="1" ht="18" customHeight="1" x14ac:dyDescent="0.35">
      <c r="A166" s="94">
        <v>338</v>
      </c>
      <c r="B166" s="94" t="s">
        <v>4</v>
      </c>
      <c r="C166" s="97" t="s">
        <v>90</v>
      </c>
      <c r="D166" s="97" t="s">
        <v>114</v>
      </c>
      <c r="E166" s="92">
        <v>1</v>
      </c>
      <c r="F166" s="92" t="s">
        <v>379</v>
      </c>
      <c r="G166" s="92">
        <v>0</v>
      </c>
      <c r="H166" s="93">
        <v>1</v>
      </c>
      <c r="I166" s="93">
        <v>0</v>
      </c>
      <c r="J166" s="93">
        <v>1</v>
      </c>
      <c r="K166" s="93">
        <v>1</v>
      </c>
      <c r="L166" s="92" t="s">
        <v>380</v>
      </c>
      <c r="M166" s="88"/>
      <c r="N166" s="91">
        <v>2064</v>
      </c>
      <c r="O166" s="91">
        <v>2064</v>
      </c>
      <c r="P166" s="91">
        <v>2064</v>
      </c>
      <c r="Q166" s="91">
        <v>2064</v>
      </c>
      <c r="R166" s="90">
        <v>0.9</v>
      </c>
      <c r="S166" s="90">
        <v>0.9</v>
      </c>
      <c r="T166" s="90">
        <v>0.9</v>
      </c>
      <c r="U166" s="90">
        <v>0.9</v>
      </c>
      <c r="V166" s="83">
        <f t="shared" si="68"/>
        <v>1857.6000000000001</v>
      </c>
      <c r="W166" s="83">
        <f t="shared" si="69"/>
        <v>0</v>
      </c>
      <c r="X166" s="83">
        <f t="shared" si="72"/>
        <v>1857.6000000000001</v>
      </c>
      <c r="Y166" s="83">
        <f t="shared" si="73"/>
        <v>1857.6000000000001</v>
      </c>
      <c r="Z166" s="83">
        <f t="shared" si="56"/>
        <v>5572.8</v>
      </c>
      <c r="AA166" s="81"/>
      <c r="AB166" s="88"/>
      <c r="AC166" s="89">
        <v>2064</v>
      </c>
      <c r="AD166" s="86"/>
      <c r="AE166" s="85">
        <f t="shared" si="67"/>
        <v>1857.6000000000001</v>
      </c>
      <c r="AF166" s="84">
        <f t="shared" si="57"/>
        <v>0</v>
      </c>
      <c r="AG166" s="81"/>
      <c r="AH166" s="88"/>
      <c r="AI166" s="87">
        <v>2064</v>
      </c>
      <c r="AJ166" s="96" t="s">
        <v>58</v>
      </c>
      <c r="AK166" s="85">
        <f t="shared" si="70"/>
        <v>0</v>
      </c>
      <c r="AL166" s="84">
        <f t="shared" si="58"/>
        <v>0</v>
      </c>
      <c r="AM166" s="81"/>
      <c r="AN166" s="88"/>
      <c r="AO166" s="87">
        <v>2064</v>
      </c>
      <c r="AP166" s="96" t="s">
        <v>57</v>
      </c>
      <c r="AQ166" s="85">
        <f t="shared" si="71"/>
        <v>1857.6000000000001</v>
      </c>
      <c r="AR166" s="84">
        <f t="shared" si="59"/>
        <v>0</v>
      </c>
      <c r="AS166" s="81"/>
      <c r="AT166" s="88"/>
      <c r="AU166" s="87">
        <v>2064</v>
      </c>
      <c r="AV166" s="96" t="str">
        <f t="shared" si="60"/>
        <v>n/a</v>
      </c>
      <c r="AW166" s="85">
        <f t="shared" si="74"/>
        <v>1857.6000000000001</v>
      </c>
      <c r="AX166" s="84">
        <f t="shared" si="61"/>
        <v>0</v>
      </c>
      <c r="AY166" s="83">
        <f t="shared" si="62"/>
        <v>1857.6000000000001</v>
      </c>
      <c r="AZ166" s="83">
        <f t="shared" si="63"/>
        <v>0</v>
      </c>
      <c r="BA166" s="83">
        <f t="shared" si="64"/>
        <v>1857.6000000000001</v>
      </c>
      <c r="BB166" s="83">
        <f t="shared" si="65"/>
        <v>1857.6000000000001</v>
      </c>
      <c r="BC166" s="82">
        <f t="shared" si="66"/>
        <v>5572.8</v>
      </c>
      <c r="BD166" s="81" t="s">
        <v>56</v>
      </c>
      <c r="BE166" s="80" t="s">
        <v>55</v>
      </c>
      <c r="BF166" s="95"/>
    </row>
    <row r="167" spans="1:58" s="57" customFormat="1" ht="18" customHeight="1" x14ac:dyDescent="0.35">
      <c r="A167" s="94">
        <v>332</v>
      </c>
      <c r="B167" s="94" t="s">
        <v>4</v>
      </c>
      <c r="C167" s="97" t="s">
        <v>90</v>
      </c>
      <c r="D167" s="97" t="s">
        <v>113</v>
      </c>
      <c r="E167" s="92">
        <v>1</v>
      </c>
      <c r="F167" s="92" t="s">
        <v>381</v>
      </c>
      <c r="G167" s="92">
        <v>0</v>
      </c>
      <c r="H167" s="93">
        <v>2</v>
      </c>
      <c r="I167" s="93">
        <v>2</v>
      </c>
      <c r="J167" s="93">
        <v>2</v>
      </c>
      <c r="K167" s="93">
        <v>2</v>
      </c>
      <c r="L167" s="92" t="s">
        <v>382</v>
      </c>
      <c r="M167" s="88"/>
      <c r="N167" s="91">
        <v>4026.8310515999997</v>
      </c>
      <c r="O167" s="91">
        <v>4026.8310515999997</v>
      </c>
      <c r="P167" s="91">
        <v>4026.8310515999997</v>
      </c>
      <c r="Q167" s="91">
        <v>4026.8310515999997</v>
      </c>
      <c r="R167" s="90">
        <v>0.9</v>
      </c>
      <c r="S167" s="90">
        <v>0.9</v>
      </c>
      <c r="T167" s="90">
        <v>0.9</v>
      </c>
      <c r="U167" s="90">
        <v>0.9</v>
      </c>
      <c r="V167" s="83">
        <f t="shared" si="68"/>
        <v>7248.2958928799999</v>
      </c>
      <c r="W167" s="83">
        <f t="shared" si="69"/>
        <v>7248.2958928799999</v>
      </c>
      <c r="X167" s="83">
        <f t="shared" si="72"/>
        <v>7248.2958928799999</v>
      </c>
      <c r="Y167" s="83">
        <f t="shared" si="73"/>
        <v>7248.2958928799999</v>
      </c>
      <c r="Z167" s="83">
        <f t="shared" si="56"/>
        <v>28993.18357152</v>
      </c>
      <c r="AA167" s="81"/>
      <c r="AB167" s="88"/>
      <c r="AC167" s="89">
        <v>4530.1849330499999</v>
      </c>
      <c r="AD167" s="86"/>
      <c r="AE167" s="85">
        <f t="shared" si="67"/>
        <v>8154.3328794899999</v>
      </c>
      <c r="AF167" s="84">
        <f t="shared" si="57"/>
        <v>906.03698660999999</v>
      </c>
      <c r="AG167" s="81"/>
      <c r="AH167" s="88"/>
      <c r="AI167" s="87">
        <v>4530.1849330499999</v>
      </c>
      <c r="AJ167" s="96" t="s">
        <v>112</v>
      </c>
      <c r="AK167" s="85">
        <f t="shared" si="70"/>
        <v>8154.3328794899999</v>
      </c>
      <c r="AL167" s="84">
        <f t="shared" si="58"/>
        <v>906.03698660999999</v>
      </c>
      <c r="AM167" s="81"/>
      <c r="AN167" s="88"/>
      <c r="AO167" s="87">
        <v>4530.1849330499999</v>
      </c>
      <c r="AP167" s="96" t="s">
        <v>57</v>
      </c>
      <c r="AQ167" s="85">
        <f t="shared" si="71"/>
        <v>8154.3328794899999</v>
      </c>
      <c r="AR167" s="84">
        <f t="shared" si="59"/>
        <v>906.03698660999999</v>
      </c>
      <c r="AS167" s="81"/>
      <c r="AT167" s="88"/>
      <c r="AU167" s="87">
        <v>4530.1849330499999</v>
      </c>
      <c r="AV167" s="96" t="str">
        <f t="shared" si="60"/>
        <v>n/a</v>
      </c>
      <c r="AW167" s="85">
        <f t="shared" si="74"/>
        <v>8154.3328794899999</v>
      </c>
      <c r="AX167" s="84">
        <f t="shared" si="61"/>
        <v>906.03698660999999</v>
      </c>
      <c r="AY167" s="83">
        <f t="shared" si="62"/>
        <v>8154.3328794899999</v>
      </c>
      <c r="AZ167" s="83">
        <f t="shared" si="63"/>
        <v>8154.3328794899999</v>
      </c>
      <c r="BA167" s="83">
        <f t="shared" si="64"/>
        <v>8154.3328794899999</v>
      </c>
      <c r="BB167" s="83">
        <f t="shared" si="65"/>
        <v>8154.3328794899999</v>
      </c>
      <c r="BC167" s="82">
        <f t="shared" si="66"/>
        <v>32617.331517959999</v>
      </c>
      <c r="BD167" s="81" t="s">
        <v>56</v>
      </c>
      <c r="BE167" s="80" t="s">
        <v>55</v>
      </c>
      <c r="BF167" s="95"/>
    </row>
    <row r="168" spans="1:58" s="57" customFormat="1" ht="18" customHeight="1" x14ac:dyDescent="0.35">
      <c r="A168" s="94">
        <v>312</v>
      </c>
      <c r="B168" s="94" t="s">
        <v>4</v>
      </c>
      <c r="C168" s="97" t="s">
        <v>90</v>
      </c>
      <c r="D168" s="97" t="s">
        <v>87</v>
      </c>
      <c r="E168" s="92">
        <v>1</v>
      </c>
      <c r="F168" s="92" t="s">
        <v>383</v>
      </c>
      <c r="G168" s="92">
        <v>0</v>
      </c>
      <c r="H168" s="93">
        <v>7</v>
      </c>
      <c r="I168" s="93">
        <v>7</v>
      </c>
      <c r="J168" s="93">
        <v>7</v>
      </c>
      <c r="K168" s="93">
        <v>7</v>
      </c>
      <c r="L168" s="92" t="s">
        <v>384</v>
      </c>
      <c r="M168" s="88"/>
      <c r="N168" s="91">
        <v>5505.34375</v>
      </c>
      <c r="O168" s="91">
        <v>5505.34375</v>
      </c>
      <c r="P168" s="91">
        <v>5505.34375</v>
      </c>
      <c r="Q168" s="91">
        <v>5505.34375</v>
      </c>
      <c r="R168" s="90">
        <v>0.9</v>
      </c>
      <c r="S168" s="90">
        <v>0.9</v>
      </c>
      <c r="T168" s="90">
        <v>0.9</v>
      </c>
      <c r="U168" s="90">
        <v>0.9</v>
      </c>
      <c r="V168" s="83">
        <f t="shared" si="68"/>
        <v>34683.665625000001</v>
      </c>
      <c r="W168" s="83">
        <f t="shared" si="69"/>
        <v>34683.665625000001</v>
      </c>
      <c r="X168" s="83">
        <f t="shared" si="72"/>
        <v>34683.665625000001</v>
      </c>
      <c r="Y168" s="83">
        <f t="shared" si="73"/>
        <v>34683.665625000001</v>
      </c>
      <c r="Z168" s="83">
        <f t="shared" si="56"/>
        <v>138734.66250000001</v>
      </c>
      <c r="AA168" s="81"/>
      <c r="AB168" s="88"/>
      <c r="AC168" s="89">
        <v>5505.34375</v>
      </c>
      <c r="AD168" s="86"/>
      <c r="AE168" s="85">
        <f t="shared" si="67"/>
        <v>34683.665625000001</v>
      </c>
      <c r="AF168" s="84">
        <f t="shared" si="57"/>
        <v>0</v>
      </c>
      <c r="AG168" s="81"/>
      <c r="AH168" s="88"/>
      <c r="AI168" s="87">
        <v>5505.34375</v>
      </c>
      <c r="AJ168" s="96" t="s">
        <v>58</v>
      </c>
      <c r="AK168" s="85">
        <f t="shared" si="70"/>
        <v>34683.665625000001</v>
      </c>
      <c r="AL168" s="84">
        <f t="shared" si="58"/>
        <v>0</v>
      </c>
      <c r="AM168" s="81"/>
      <c r="AN168" s="88"/>
      <c r="AO168" s="87">
        <v>5505.34375</v>
      </c>
      <c r="AP168" s="96" t="s">
        <v>57</v>
      </c>
      <c r="AQ168" s="85">
        <f t="shared" si="71"/>
        <v>34683.665625000001</v>
      </c>
      <c r="AR168" s="84">
        <f t="shared" si="59"/>
        <v>0</v>
      </c>
      <c r="AS168" s="81"/>
      <c r="AT168" s="88"/>
      <c r="AU168" s="87">
        <v>5505.34375</v>
      </c>
      <c r="AV168" s="96" t="str">
        <f t="shared" si="60"/>
        <v>n/a</v>
      </c>
      <c r="AW168" s="85">
        <f t="shared" si="74"/>
        <v>34683.665625000001</v>
      </c>
      <c r="AX168" s="84">
        <f t="shared" si="61"/>
        <v>0</v>
      </c>
      <c r="AY168" s="83">
        <f t="shared" si="62"/>
        <v>34683.665625000001</v>
      </c>
      <c r="AZ168" s="83">
        <f t="shared" si="63"/>
        <v>34683.665625000001</v>
      </c>
      <c r="BA168" s="83">
        <f t="shared" si="64"/>
        <v>34683.665625000001</v>
      </c>
      <c r="BB168" s="83">
        <f t="shared" si="65"/>
        <v>34683.665625000001</v>
      </c>
      <c r="BC168" s="82">
        <f t="shared" si="66"/>
        <v>138734.66250000001</v>
      </c>
      <c r="BD168" s="81" t="s">
        <v>56</v>
      </c>
      <c r="BE168" s="80" t="s">
        <v>55</v>
      </c>
      <c r="BF168" s="95"/>
    </row>
    <row r="169" spans="1:58" s="57" customFormat="1" ht="18" customHeight="1" x14ac:dyDescent="0.35">
      <c r="A169" s="94">
        <v>285</v>
      </c>
      <c r="B169" s="94" t="s">
        <v>4</v>
      </c>
      <c r="C169" s="97" t="s">
        <v>90</v>
      </c>
      <c r="D169" s="97" t="s">
        <v>111</v>
      </c>
      <c r="E169" s="92">
        <v>1</v>
      </c>
      <c r="F169" s="92" t="s">
        <v>385</v>
      </c>
      <c r="G169" s="92">
        <v>0</v>
      </c>
      <c r="H169" s="93">
        <v>15000</v>
      </c>
      <c r="I169" s="93">
        <v>15000</v>
      </c>
      <c r="J169" s="93">
        <v>15000</v>
      </c>
      <c r="K169" s="93">
        <v>15000</v>
      </c>
      <c r="L169" s="92" t="s">
        <v>386</v>
      </c>
      <c r="M169" s="88"/>
      <c r="N169" s="91">
        <v>5.1875000000000004E-2</v>
      </c>
      <c r="O169" s="91">
        <v>5.1875000000000004E-2</v>
      </c>
      <c r="P169" s="91">
        <v>5.1875000000000004E-2</v>
      </c>
      <c r="Q169" s="91">
        <v>5.1875000000000004E-2</v>
      </c>
      <c r="R169" s="90">
        <v>0.9</v>
      </c>
      <c r="S169" s="90">
        <v>0.9</v>
      </c>
      <c r="T169" s="90">
        <v>0.9</v>
      </c>
      <c r="U169" s="90">
        <v>0.9</v>
      </c>
      <c r="V169" s="83">
        <f t="shared" si="68"/>
        <v>700.31250000000011</v>
      </c>
      <c r="W169" s="83">
        <f t="shared" si="69"/>
        <v>700.31250000000011</v>
      </c>
      <c r="X169" s="83">
        <f t="shared" si="72"/>
        <v>700.31250000000011</v>
      </c>
      <c r="Y169" s="83">
        <f t="shared" si="73"/>
        <v>700.31250000000011</v>
      </c>
      <c r="Z169" s="83">
        <f t="shared" si="56"/>
        <v>2801.2500000000005</v>
      </c>
      <c r="AA169" s="81"/>
      <c r="AB169" s="88"/>
      <c r="AC169" s="89">
        <v>5.1875000000000004E-2</v>
      </c>
      <c r="AD169" s="86"/>
      <c r="AE169" s="85">
        <f t="shared" si="67"/>
        <v>700.31250000000011</v>
      </c>
      <c r="AF169" s="84">
        <f t="shared" si="57"/>
        <v>0</v>
      </c>
      <c r="AG169" s="81"/>
      <c r="AH169" s="88"/>
      <c r="AI169" s="87">
        <v>5.1875000000000004E-2</v>
      </c>
      <c r="AJ169" s="96" t="s">
        <v>58</v>
      </c>
      <c r="AK169" s="85">
        <f t="shared" si="70"/>
        <v>700.31250000000011</v>
      </c>
      <c r="AL169" s="84">
        <f t="shared" si="58"/>
        <v>0</v>
      </c>
      <c r="AM169" s="81"/>
      <c r="AN169" s="88"/>
      <c r="AO169" s="87">
        <v>5.1875000000000004E-2</v>
      </c>
      <c r="AP169" s="96" t="s">
        <v>57</v>
      </c>
      <c r="AQ169" s="85">
        <f t="shared" si="71"/>
        <v>700.31250000000011</v>
      </c>
      <c r="AR169" s="84">
        <f t="shared" si="59"/>
        <v>0</v>
      </c>
      <c r="AS169" s="81"/>
      <c r="AT169" s="88"/>
      <c r="AU169" s="87">
        <v>5.1875000000000004E-2</v>
      </c>
      <c r="AV169" s="96" t="str">
        <f t="shared" si="60"/>
        <v>n/a</v>
      </c>
      <c r="AW169" s="85">
        <f t="shared" si="74"/>
        <v>700.31250000000011</v>
      </c>
      <c r="AX169" s="84">
        <f t="shared" si="61"/>
        <v>0</v>
      </c>
      <c r="AY169" s="83">
        <f t="shared" si="62"/>
        <v>700.31250000000011</v>
      </c>
      <c r="AZ169" s="83">
        <f t="shared" si="63"/>
        <v>700.31250000000011</v>
      </c>
      <c r="BA169" s="83">
        <f t="shared" si="64"/>
        <v>700.31250000000011</v>
      </c>
      <c r="BB169" s="83">
        <f t="shared" si="65"/>
        <v>700.31250000000011</v>
      </c>
      <c r="BC169" s="82">
        <f t="shared" si="66"/>
        <v>2801.2500000000005</v>
      </c>
      <c r="BD169" s="81" t="s">
        <v>56</v>
      </c>
      <c r="BE169" s="80" t="s">
        <v>55</v>
      </c>
      <c r="BF169" s="95"/>
    </row>
    <row r="170" spans="1:58" s="57" customFormat="1" ht="18" customHeight="1" x14ac:dyDescent="0.35">
      <c r="A170" s="94">
        <v>337</v>
      </c>
      <c r="B170" s="94" t="s">
        <v>4</v>
      </c>
      <c r="C170" s="97" t="s">
        <v>90</v>
      </c>
      <c r="D170" s="97" t="s">
        <v>86</v>
      </c>
      <c r="E170" s="92">
        <v>1</v>
      </c>
      <c r="F170" s="92" t="s">
        <v>387</v>
      </c>
      <c r="G170" s="92">
        <v>0</v>
      </c>
      <c r="H170" s="93">
        <v>12</v>
      </c>
      <c r="I170" s="93">
        <v>4</v>
      </c>
      <c r="J170" s="93">
        <v>1</v>
      </c>
      <c r="K170" s="93">
        <v>1</v>
      </c>
      <c r="L170" s="92" t="s">
        <v>388</v>
      </c>
      <c r="M170" s="88"/>
      <c r="N170" s="91">
        <v>73.599999999999994</v>
      </c>
      <c r="O170" s="91">
        <v>73.599999999999994</v>
      </c>
      <c r="P170" s="91">
        <v>73.599999999999994</v>
      </c>
      <c r="Q170" s="91">
        <v>73.599999999999994</v>
      </c>
      <c r="R170" s="90">
        <v>0.9</v>
      </c>
      <c r="S170" s="90">
        <v>0.9</v>
      </c>
      <c r="T170" s="90">
        <v>0.9</v>
      </c>
      <c r="U170" s="90">
        <v>0.9</v>
      </c>
      <c r="V170" s="83">
        <f t="shared" si="68"/>
        <v>794.88</v>
      </c>
      <c r="W170" s="83">
        <f t="shared" si="69"/>
        <v>264.95999999999998</v>
      </c>
      <c r="X170" s="83">
        <f t="shared" si="72"/>
        <v>66.239999999999995</v>
      </c>
      <c r="Y170" s="83">
        <f t="shared" si="73"/>
        <v>66.239999999999995</v>
      </c>
      <c r="Z170" s="83">
        <f t="shared" si="56"/>
        <v>1192.32</v>
      </c>
      <c r="AA170" s="81"/>
      <c r="AB170" s="88"/>
      <c r="AC170" s="89">
        <v>73.599999999999994</v>
      </c>
      <c r="AD170" s="86"/>
      <c r="AE170" s="85">
        <f t="shared" si="67"/>
        <v>794.88</v>
      </c>
      <c r="AF170" s="84">
        <f t="shared" si="57"/>
        <v>0</v>
      </c>
      <c r="AG170" s="81"/>
      <c r="AH170" s="88"/>
      <c r="AI170" s="87">
        <v>73.599999999999994</v>
      </c>
      <c r="AJ170" s="96" t="s">
        <v>58</v>
      </c>
      <c r="AK170" s="85">
        <f t="shared" si="70"/>
        <v>264.95999999999998</v>
      </c>
      <c r="AL170" s="84">
        <f t="shared" si="58"/>
        <v>0</v>
      </c>
      <c r="AM170" s="81"/>
      <c r="AN170" s="88"/>
      <c r="AO170" s="87">
        <v>73.599999999999994</v>
      </c>
      <c r="AP170" s="96" t="s">
        <v>57</v>
      </c>
      <c r="AQ170" s="85">
        <f t="shared" si="71"/>
        <v>66.239999999999995</v>
      </c>
      <c r="AR170" s="84">
        <f t="shared" si="59"/>
        <v>0</v>
      </c>
      <c r="AS170" s="81"/>
      <c r="AT170" s="88"/>
      <c r="AU170" s="87">
        <v>73.599999999999994</v>
      </c>
      <c r="AV170" s="96" t="str">
        <f t="shared" si="60"/>
        <v>n/a</v>
      </c>
      <c r="AW170" s="85">
        <f t="shared" si="74"/>
        <v>66.239999999999995</v>
      </c>
      <c r="AX170" s="84">
        <f t="shared" si="61"/>
        <v>0</v>
      </c>
      <c r="AY170" s="83">
        <f t="shared" si="62"/>
        <v>794.88</v>
      </c>
      <c r="AZ170" s="83">
        <f t="shared" si="63"/>
        <v>264.95999999999998</v>
      </c>
      <c r="BA170" s="83">
        <f t="shared" si="64"/>
        <v>66.239999999999995</v>
      </c>
      <c r="BB170" s="83">
        <f t="shared" si="65"/>
        <v>66.239999999999995</v>
      </c>
      <c r="BC170" s="82">
        <f t="shared" si="66"/>
        <v>1192.32</v>
      </c>
      <c r="BD170" s="81" t="s">
        <v>56</v>
      </c>
      <c r="BE170" s="80" t="s">
        <v>55</v>
      </c>
      <c r="BF170" s="95"/>
    </row>
    <row r="171" spans="1:58" s="57" customFormat="1" ht="18" customHeight="1" x14ac:dyDescent="0.35">
      <c r="A171" s="94">
        <v>273</v>
      </c>
      <c r="B171" s="94" t="s">
        <v>4</v>
      </c>
      <c r="C171" s="97" t="s">
        <v>90</v>
      </c>
      <c r="D171" s="97" t="s">
        <v>85</v>
      </c>
      <c r="E171" s="92">
        <v>1</v>
      </c>
      <c r="F171" s="92" t="s">
        <v>391</v>
      </c>
      <c r="G171" s="92">
        <v>0</v>
      </c>
      <c r="H171" s="93">
        <v>48</v>
      </c>
      <c r="I171" s="93">
        <v>40</v>
      </c>
      <c r="J171" s="93">
        <v>50</v>
      </c>
      <c r="K171" s="93">
        <v>50</v>
      </c>
      <c r="L171" s="92" t="s">
        <v>392</v>
      </c>
      <c r="M171" s="88"/>
      <c r="N171" s="91">
        <v>623</v>
      </c>
      <c r="O171" s="91">
        <v>623</v>
      </c>
      <c r="P171" s="91">
        <v>623</v>
      </c>
      <c r="Q171" s="91">
        <v>623</v>
      </c>
      <c r="R171" s="90">
        <v>0.9</v>
      </c>
      <c r="S171" s="90">
        <v>0.9</v>
      </c>
      <c r="T171" s="90">
        <v>0.9</v>
      </c>
      <c r="U171" s="90">
        <v>0.9</v>
      </c>
      <c r="V171" s="83">
        <f t="shared" si="68"/>
        <v>26913.600000000002</v>
      </c>
      <c r="W171" s="83">
        <f t="shared" si="69"/>
        <v>22428</v>
      </c>
      <c r="X171" s="83">
        <f t="shared" si="72"/>
        <v>28035</v>
      </c>
      <c r="Y171" s="83">
        <f t="shared" si="73"/>
        <v>28035</v>
      </c>
      <c r="Z171" s="83">
        <f t="shared" si="56"/>
        <v>105411.6</v>
      </c>
      <c r="AA171" s="81"/>
      <c r="AB171" s="88"/>
      <c r="AC171" s="89">
        <v>623</v>
      </c>
      <c r="AD171" s="86"/>
      <c r="AE171" s="85">
        <f t="shared" si="67"/>
        <v>26913.600000000002</v>
      </c>
      <c r="AF171" s="84">
        <f t="shared" si="57"/>
        <v>0</v>
      </c>
      <c r="AG171" s="81"/>
      <c r="AH171" s="88"/>
      <c r="AI171" s="87">
        <v>623</v>
      </c>
      <c r="AJ171" s="96" t="s">
        <v>58</v>
      </c>
      <c r="AK171" s="85">
        <f t="shared" si="70"/>
        <v>22428</v>
      </c>
      <c r="AL171" s="84">
        <f t="shared" si="58"/>
        <v>0</v>
      </c>
      <c r="AM171" s="81"/>
      <c r="AN171" s="88"/>
      <c r="AO171" s="87">
        <v>623</v>
      </c>
      <c r="AP171" s="96" t="s">
        <v>57</v>
      </c>
      <c r="AQ171" s="85">
        <f t="shared" si="71"/>
        <v>28035</v>
      </c>
      <c r="AR171" s="84">
        <f t="shared" si="59"/>
        <v>0</v>
      </c>
      <c r="AS171" s="81"/>
      <c r="AT171" s="88"/>
      <c r="AU171" s="87">
        <v>623</v>
      </c>
      <c r="AV171" s="96" t="str">
        <f t="shared" si="60"/>
        <v>n/a</v>
      </c>
      <c r="AW171" s="85">
        <f t="shared" si="74"/>
        <v>28035</v>
      </c>
      <c r="AX171" s="84">
        <f t="shared" si="61"/>
        <v>0</v>
      </c>
      <c r="AY171" s="83">
        <f t="shared" si="62"/>
        <v>26913.600000000002</v>
      </c>
      <c r="AZ171" s="83">
        <f t="shared" si="63"/>
        <v>22428</v>
      </c>
      <c r="BA171" s="83">
        <f t="shared" si="64"/>
        <v>28035</v>
      </c>
      <c r="BB171" s="83">
        <f t="shared" si="65"/>
        <v>28035</v>
      </c>
      <c r="BC171" s="82">
        <f t="shared" si="66"/>
        <v>105411.6</v>
      </c>
      <c r="BD171" s="81" t="s">
        <v>56</v>
      </c>
      <c r="BE171" s="80" t="s">
        <v>55</v>
      </c>
      <c r="BF171" s="95"/>
    </row>
    <row r="172" spans="1:58" s="57" customFormat="1" ht="18" customHeight="1" x14ac:dyDescent="0.35">
      <c r="A172" s="94">
        <v>323</v>
      </c>
      <c r="B172" s="94" t="s">
        <v>4</v>
      </c>
      <c r="C172" s="97" t="s">
        <v>90</v>
      </c>
      <c r="D172" s="97" t="s">
        <v>84</v>
      </c>
      <c r="E172" s="92">
        <v>1</v>
      </c>
      <c r="F172" s="92" t="s">
        <v>393</v>
      </c>
      <c r="G172" s="92">
        <v>0</v>
      </c>
      <c r="H172" s="93">
        <v>20</v>
      </c>
      <c r="I172" s="93">
        <v>20</v>
      </c>
      <c r="J172" s="93">
        <v>20</v>
      </c>
      <c r="K172" s="93">
        <v>20</v>
      </c>
      <c r="L172" s="92" t="s">
        <v>394</v>
      </c>
      <c r="M172" s="88"/>
      <c r="N172" s="91">
        <v>5.4165959588207562</v>
      </c>
      <c r="O172" s="91">
        <v>5.4165959588207562</v>
      </c>
      <c r="P172" s="91">
        <v>5.4165959588207562</v>
      </c>
      <c r="Q172" s="91">
        <v>5.4165959588207562</v>
      </c>
      <c r="R172" s="90">
        <v>0.9</v>
      </c>
      <c r="S172" s="90">
        <v>0.9</v>
      </c>
      <c r="T172" s="90">
        <v>0.9</v>
      </c>
      <c r="U172" s="90">
        <v>0.9</v>
      </c>
      <c r="V172" s="83">
        <f t="shared" si="68"/>
        <v>97.498727258773613</v>
      </c>
      <c r="W172" s="83">
        <f t="shared" si="69"/>
        <v>97.498727258773613</v>
      </c>
      <c r="X172" s="83">
        <f t="shared" si="72"/>
        <v>97.498727258773613</v>
      </c>
      <c r="Y172" s="83">
        <f t="shared" si="73"/>
        <v>97.498727258773613</v>
      </c>
      <c r="Z172" s="83">
        <f t="shared" si="56"/>
        <v>389.99490903509445</v>
      </c>
      <c r="AA172" s="81"/>
      <c r="AB172" s="88"/>
      <c r="AC172" s="89">
        <v>4.9867073906603778</v>
      </c>
      <c r="AD172" s="86"/>
      <c r="AE172" s="85">
        <f t="shared" si="67"/>
        <v>89.760733031886801</v>
      </c>
      <c r="AF172" s="84">
        <f t="shared" si="57"/>
        <v>-7.737994226886812</v>
      </c>
      <c r="AG172" s="81"/>
      <c r="AH172" s="88"/>
      <c r="AI172" s="87">
        <v>4.9867073906603778</v>
      </c>
      <c r="AJ172" s="96" t="s">
        <v>80</v>
      </c>
      <c r="AK172" s="85">
        <f t="shared" si="70"/>
        <v>89.760733031886801</v>
      </c>
      <c r="AL172" s="84">
        <f t="shared" si="58"/>
        <v>-7.737994226886812</v>
      </c>
      <c r="AM172" s="81"/>
      <c r="AN172" s="88"/>
      <c r="AO172" s="87">
        <v>4.9867073906603778</v>
      </c>
      <c r="AP172" s="96" t="s">
        <v>83</v>
      </c>
      <c r="AQ172" s="85">
        <f t="shared" si="71"/>
        <v>89.760733031886801</v>
      </c>
      <c r="AR172" s="84">
        <f t="shared" si="59"/>
        <v>-7.737994226886812</v>
      </c>
      <c r="AS172" s="81"/>
      <c r="AT172" s="88"/>
      <c r="AU172" s="87">
        <v>4.9867073906603778</v>
      </c>
      <c r="AV172" s="96" t="str">
        <f t="shared" si="60"/>
        <v>Updated EPG_gas to reflect updated shower temperature</v>
      </c>
      <c r="AW172" s="85">
        <f t="shared" si="74"/>
        <v>89.760733031886801</v>
      </c>
      <c r="AX172" s="84">
        <f t="shared" si="61"/>
        <v>-7.737994226886812</v>
      </c>
      <c r="AY172" s="83">
        <f t="shared" si="62"/>
        <v>89.760733031886801</v>
      </c>
      <c r="AZ172" s="83">
        <f t="shared" si="63"/>
        <v>89.760733031886801</v>
      </c>
      <c r="BA172" s="83">
        <f t="shared" si="64"/>
        <v>89.760733031886801</v>
      </c>
      <c r="BB172" s="83">
        <f t="shared" si="65"/>
        <v>89.760733031886801</v>
      </c>
      <c r="BC172" s="82">
        <f t="shared" si="66"/>
        <v>359.0429321275472</v>
      </c>
      <c r="BD172" s="81" t="s">
        <v>56</v>
      </c>
      <c r="BE172" s="80" t="s">
        <v>55</v>
      </c>
      <c r="BF172" s="95"/>
    </row>
    <row r="173" spans="1:58" s="57" customFormat="1" ht="18" customHeight="1" x14ac:dyDescent="0.35">
      <c r="A173" s="94">
        <v>322</v>
      </c>
      <c r="B173" s="94" t="s">
        <v>4</v>
      </c>
      <c r="C173" s="97" t="s">
        <v>90</v>
      </c>
      <c r="D173" s="97" t="s">
        <v>82</v>
      </c>
      <c r="E173" s="92">
        <v>1</v>
      </c>
      <c r="F173" s="92" t="s">
        <v>399</v>
      </c>
      <c r="G173" s="92">
        <v>0</v>
      </c>
      <c r="H173" s="93">
        <v>1173</v>
      </c>
      <c r="I173" s="93">
        <v>1107</v>
      </c>
      <c r="J173" s="93">
        <v>1110</v>
      </c>
      <c r="K173" s="93">
        <v>1111</v>
      </c>
      <c r="L173" s="92" t="s">
        <v>400</v>
      </c>
      <c r="M173" s="88"/>
      <c r="N173" s="91">
        <v>5.4316370902687714</v>
      </c>
      <c r="O173" s="91">
        <v>5.4316370902687714</v>
      </c>
      <c r="P173" s="91">
        <v>5.4316370902687714</v>
      </c>
      <c r="Q173" s="91">
        <v>5.4316370902687714</v>
      </c>
      <c r="R173" s="90">
        <v>0.9</v>
      </c>
      <c r="S173" s="90">
        <v>0.9</v>
      </c>
      <c r="T173" s="90">
        <v>0.9</v>
      </c>
      <c r="U173" s="90">
        <v>0.9</v>
      </c>
      <c r="V173" s="83">
        <f t="shared" si="68"/>
        <v>5734.1792761967417</v>
      </c>
      <c r="W173" s="83">
        <f t="shared" si="69"/>
        <v>5411.5400330347775</v>
      </c>
      <c r="X173" s="83">
        <f t="shared" si="72"/>
        <v>5426.2054531785034</v>
      </c>
      <c r="Y173" s="83">
        <f t="shared" si="73"/>
        <v>5431.0939265597444</v>
      </c>
      <c r="Z173" s="83">
        <f t="shared" si="56"/>
        <v>22003.018688969769</v>
      </c>
      <c r="AA173" s="81"/>
      <c r="AB173" s="88"/>
      <c r="AC173" s="89">
        <v>5.4316370902687714</v>
      </c>
      <c r="AD173" s="86"/>
      <c r="AE173" s="85">
        <f t="shared" si="67"/>
        <v>5734.1792761967417</v>
      </c>
      <c r="AF173" s="84">
        <f t="shared" si="57"/>
        <v>0</v>
      </c>
      <c r="AG173" s="81"/>
      <c r="AH173" s="88"/>
      <c r="AI173" s="87">
        <v>5.4316370902687714</v>
      </c>
      <c r="AJ173" s="96" t="s">
        <v>80</v>
      </c>
      <c r="AK173" s="85">
        <f t="shared" si="70"/>
        <v>5411.5400330347775</v>
      </c>
      <c r="AL173" s="84">
        <f t="shared" si="58"/>
        <v>0</v>
      </c>
      <c r="AM173" s="81"/>
      <c r="AN173" s="88"/>
      <c r="AO173" s="87">
        <v>5.4316370902687714</v>
      </c>
      <c r="AP173" s="96" t="s">
        <v>57</v>
      </c>
      <c r="AQ173" s="85">
        <f t="shared" si="71"/>
        <v>5426.2054531785034</v>
      </c>
      <c r="AR173" s="84">
        <f t="shared" si="59"/>
        <v>0</v>
      </c>
      <c r="AS173" s="81"/>
      <c r="AT173" s="88"/>
      <c r="AU173" s="87">
        <v>5.4316370902687714</v>
      </c>
      <c r="AV173" s="96" t="str">
        <f t="shared" si="60"/>
        <v>n/a</v>
      </c>
      <c r="AW173" s="85">
        <f t="shared" si="74"/>
        <v>5431.0939265597444</v>
      </c>
      <c r="AX173" s="84">
        <f t="shared" si="61"/>
        <v>0</v>
      </c>
      <c r="AY173" s="83">
        <f t="shared" si="62"/>
        <v>5734.1792761967417</v>
      </c>
      <c r="AZ173" s="83">
        <f t="shared" si="63"/>
        <v>5411.5400330347775</v>
      </c>
      <c r="BA173" s="83">
        <f t="shared" si="64"/>
        <v>5426.2054531785034</v>
      </c>
      <c r="BB173" s="83">
        <f t="shared" si="65"/>
        <v>5431.0939265597444</v>
      </c>
      <c r="BC173" s="82">
        <f t="shared" si="66"/>
        <v>22003.018688969769</v>
      </c>
      <c r="BD173" s="81" t="s">
        <v>56</v>
      </c>
      <c r="BE173" s="80" t="s">
        <v>55</v>
      </c>
      <c r="BF173" s="95"/>
    </row>
    <row r="174" spans="1:58" s="57" customFormat="1" ht="18" customHeight="1" x14ac:dyDescent="0.35">
      <c r="A174" s="94">
        <v>313</v>
      </c>
      <c r="B174" s="94" t="s">
        <v>4</v>
      </c>
      <c r="C174" s="97" t="s">
        <v>90</v>
      </c>
      <c r="D174" s="97" t="s">
        <v>81</v>
      </c>
      <c r="E174" s="92">
        <v>1</v>
      </c>
      <c r="F174" s="92" t="s">
        <v>399</v>
      </c>
      <c r="G174" s="92">
        <v>0</v>
      </c>
      <c r="H174" s="93">
        <v>236</v>
      </c>
      <c r="I174" s="93">
        <v>222</v>
      </c>
      <c r="J174" s="93">
        <v>222</v>
      </c>
      <c r="K174" s="93">
        <v>223</v>
      </c>
      <c r="L174" s="92" t="s">
        <v>400</v>
      </c>
      <c r="M174" s="88"/>
      <c r="N174" s="91">
        <v>7.4894856389249336</v>
      </c>
      <c r="O174" s="91">
        <v>7.4894856389249336</v>
      </c>
      <c r="P174" s="91">
        <v>7.4894856389249336</v>
      </c>
      <c r="Q174" s="91">
        <v>7.4894856389249336</v>
      </c>
      <c r="R174" s="90">
        <v>0.9</v>
      </c>
      <c r="S174" s="90">
        <v>0.9</v>
      </c>
      <c r="T174" s="90">
        <v>0.9</v>
      </c>
      <c r="U174" s="90">
        <v>0.9</v>
      </c>
      <c r="V174" s="83">
        <f t="shared" si="68"/>
        <v>1590.7667497076559</v>
      </c>
      <c r="W174" s="83">
        <f t="shared" si="69"/>
        <v>1496.3992306572018</v>
      </c>
      <c r="X174" s="83">
        <f t="shared" si="72"/>
        <v>1496.3992306572018</v>
      </c>
      <c r="Y174" s="83">
        <f t="shared" si="73"/>
        <v>1503.1397677322343</v>
      </c>
      <c r="Z174" s="83">
        <f t="shared" si="56"/>
        <v>6086.7049787542946</v>
      </c>
      <c r="AA174" s="81"/>
      <c r="AB174" s="88"/>
      <c r="AC174" s="89">
        <v>7.4894856389249336</v>
      </c>
      <c r="AD174" s="86"/>
      <c r="AE174" s="85">
        <f t="shared" si="67"/>
        <v>1590.7667497076559</v>
      </c>
      <c r="AF174" s="84">
        <f t="shared" si="57"/>
        <v>0</v>
      </c>
      <c r="AG174" s="81"/>
      <c r="AH174" s="88"/>
      <c r="AI174" s="87">
        <v>7.4894856389249336</v>
      </c>
      <c r="AJ174" s="96" t="s">
        <v>80</v>
      </c>
      <c r="AK174" s="85">
        <f t="shared" si="70"/>
        <v>1496.3992306572018</v>
      </c>
      <c r="AL174" s="84">
        <f t="shared" si="58"/>
        <v>0</v>
      </c>
      <c r="AM174" s="81"/>
      <c r="AN174" s="88"/>
      <c r="AO174" s="87">
        <v>7.4894856389249336</v>
      </c>
      <c r="AP174" s="96" t="s">
        <v>57</v>
      </c>
      <c r="AQ174" s="85">
        <f t="shared" si="71"/>
        <v>1496.3992306572018</v>
      </c>
      <c r="AR174" s="84">
        <f t="shared" si="59"/>
        <v>0</v>
      </c>
      <c r="AS174" s="81"/>
      <c r="AT174" s="88"/>
      <c r="AU174" s="87">
        <v>7.4894856389249336</v>
      </c>
      <c r="AV174" s="96" t="str">
        <f t="shared" si="60"/>
        <v>n/a</v>
      </c>
      <c r="AW174" s="85">
        <f t="shared" si="74"/>
        <v>1503.1397677322343</v>
      </c>
      <c r="AX174" s="84">
        <f t="shared" si="61"/>
        <v>0</v>
      </c>
      <c r="AY174" s="83">
        <f t="shared" si="62"/>
        <v>1590.7667497076559</v>
      </c>
      <c r="AZ174" s="83">
        <f t="shared" si="63"/>
        <v>1496.3992306572018</v>
      </c>
      <c r="BA174" s="83">
        <f t="shared" si="64"/>
        <v>1496.3992306572018</v>
      </c>
      <c r="BB174" s="83">
        <f t="shared" si="65"/>
        <v>1503.1397677322343</v>
      </c>
      <c r="BC174" s="82">
        <f t="shared" si="66"/>
        <v>6086.7049787542946</v>
      </c>
      <c r="BD174" s="81" t="s">
        <v>56</v>
      </c>
      <c r="BE174" s="80" t="s">
        <v>55</v>
      </c>
      <c r="BF174" s="95"/>
    </row>
    <row r="175" spans="1:58" s="57" customFormat="1" ht="18" customHeight="1" x14ac:dyDescent="0.35">
      <c r="A175" s="94">
        <v>264</v>
      </c>
      <c r="B175" s="94" t="s">
        <v>4</v>
      </c>
      <c r="C175" s="97" t="s">
        <v>90</v>
      </c>
      <c r="D175" s="97" t="s">
        <v>79</v>
      </c>
      <c r="E175" s="92">
        <v>1</v>
      </c>
      <c r="F175" s="92" t="s">
        <v>57</v>
      </c>
      <c r="G175" s="92">
        <v>0</v>
      </c>
      <c r="H175" s="93">
        <v>40</v>
      </c>
      <c r="I175" s="93">
        <v>0</v>
      </c>
      <c r="J175" s="93">
        <v>0</v>
      </c>
      <c r="K175" s="93">
        <v>0</v>
      </c>
      <c r="L175" s="92" t="s">
        <v>57</v>
      </c>
      <c r="M175" s="88"/>
      <c r="N175" s="91">
        <v>61.482900000000001</v>
      </c>
      <c r="O175" s="91">
        <v>61.482900000000001</v>
      </c>
      <c r="P175" s="91">
        <v>61.482900000000001</v>
      </c>
      <c r="Q175" s="91">
        <v>61.482900000000001</v>
      </c>
      <c r="R175" s="90">
        <v>0.9</v>
      </c>
      <c r="S175" s="90">
        <v>0.9</v>
      </c>
      <c r="T175" s="90">
        <v>0.9</v>
      </c>
      <c r="U175" s="90">
        <v>0.9</v>
      </c>
      <c r="V175" s="83">
        <f t="shared" si="68"/>
        <v>2213.3843999999999</v>
      </c>
      <c r="W175" s="83">
        <f t="shared" si="69"/>
        <v>0</v>
      </c>
      <c r="X175" s="83">
        <f t="shared" si="72"/>
        <v>0</v>
      </c>
      <c r="Y175" s="83">
        <f t="shared" si="73"/>
        <v>0</v>
      </c>
      <c r="Z175" s="83">
        <f t="shared" si="56"/>
        <v>2213.3843999999999</v>
      </c>
      <c r="AA175" s="81"/>
      <c r="AB175" s="88"/>
      <c r="AC175" s="89">
        <v>61.482900000000001</v>
      </c>
      <c r="AD175" s="86"/>
      <c r="AE175" s="85">
        <f t="shared" si="67"/>
        <v>2213.3843999999999</v>
      </c>
      <c r="AF175" s="84">
        <f t="shared" si="57"/>
        <v>0</v>
      </c>
      <c r="AG175" s="81"/>
      <c r="AH175" s="88"/>
      <c r="AI175" s="87">
        <v>61.482900000000001</v>
      </c>
      <c r="AJ175" s="96" t="s">
        <v>58</v>
      </c>
      <c r="AK175" s="85">
        <f t="shared" si="70"/>
        <v>0</v>
      </c>
      <c r="AL175" s="84">
        <f t="shared" si="58"/>
        <v>0</v>
      </c>
      <c r="AM175" s="81"/>
      <c r="AN175" s="88"/>
      <c r="AO175" s="87">
        <v>61.482900000000001</v>
      </c>
      <c r="AP175" s="96" t="s">
        <v>57</v>
      </c>
      <c r="AQ175" s="85">
        <f t="shared" si="71"/>
        <v>0</v>
      </c>
      <c r="AR175" s="84">
        <f t="shared" si="59"/>
        <v>0</v>
      </c>
      <c r="AS175" s="81"/>
      <c r="AT175" s="88"/>
      <c r="AU175" s="87">
        <v>61.482900000000001</v>
      </c>
      <c r="AV175" s="96" t="str">
        <f t="shared" si="60"/>
        <v>n/a</v>
      </c>
      <c r="AW175" s="85">
        <f t="shared" si="74"/>
        <v>0</v>
      </c>
      <c r="AX175" s="84">
        <f t="shared" si="61"/>
        <v>0</v>
      </c>
      <c r="AY175" s="83">
        <f t="shared" si="62"/>
        <v>2213.3843999999999</v>
      </c>
      <c r="AZ175" s="83">
        <f t="shared" si="63"/>
        <v>0</v>
      </c>
      <c r="BA175" s="83">
        <f t="shared" si="64"/>
        <v>0</v>
      </c>
      <c r="BB175" s="83">
        <f t="shared" si="65"/>
        <v>0</v>
      </c>
      <c r="BC175" s="82">
        <f t="shared" si="66"/>
        <v>2213.3843999999999</v>
      </c>
      <c r="BD175" s="81" t="s">
        <v>56</v>
      </c>
      <c r="BE175" s="80" t="s">
        <v>55</v>
      </c>
      <c r="BF175" s="95"/>
    </row>
    <row r="176" spans="1:58" s="57" customFormat="1" ht="18" customHeight="1" x14ac:dyDescent="0.35">
      <c r="A176" s="94">
        <v>362</v>
      </c>
      <c r="B176" s="94" t="s">
        <v>4</v>
      </c>
      <c r="C176" s="97" t="s">
        <v>90</v>
      </c>
      <c r="D176" s="97" t="s">
        <v>110</v>
      </c>
      <c r="E176" s="92">
        <v>1</v>
      </c>
      <c r="F176" s="92" t="s">
        <v>405</v>
      </c>
      <c r="G176" s="92">
        <v>0</v>
      </c>
      <c r="H176" s="93">
        <v>6</v>
      </c>
      <c r="I176" s="93">
        <v>6</v>
      </c>
      <c r="J176" s="93">
        <v>6</v>
      </c>
      <c r="K176" s="93">
        <v>6</v>
      </c>
      <c r="L176" s="92" t="s">
        <v>396</v>
      </c>
      <c r="M176" s="88"/>
      <c r="N176" s="91">
        <v>1410.9147306857637</v>
      </c>
      <c r="O176" s="91">
        <v>1410.9147306857637</v>
      </c>
      <c r="P176" s="91">
        <v>1410.9147306857637</v>
      </c>
      <c r="Q176" s="91">
        <v>1410.9147306857637</v>
      </c>
      <c r="R176" s="90">
        <v>0.9</v>
      </c>
      <c r="S176" s="90">
        <v>0.9</v>
      </c>
      <c r="T176" s="90">
        <v>0.9</v>
      </c>
      <c r="U176" s="90">
        <v>0.9</v>
      </c>
      <c r="V176" s="83">
        <f t="shared" si="68"/>
        <v>7618.9395457031242</v>
      </c>
      <c r="W176" s="83">
        <f t="shared" si="69"/>
        <v>7618.9395457031242</v>
      </c>
      <c r="X176" s="83">
        <f t="shared" si="72"/>
        <v>7618.9395457031242</v>
      </c>
      <c r="Y176" s="83">
        <f t="shared" si="73"/>
        <v>7618.9395457031242</v>
      </c>
      <c r="Z176" s="83">
        <f t="shared" si="56"/>
        <v>30475.758182812497</v>
      </c>
      <c r="AA176" s="81"/>
      <c r="AB176" s="88"/>
      <c r="AC176" s="89">
        <v>1410.9147306857637</v>
      </c>
      <c r="AD176" s="86"/>
      <c r="AE176" s="85">
        <f t="shared" ref="AE176:AE207" si="75">H176*AC176*R176</f>
        <v>7618.9395457031242</v>
      </c>
      <c r="AF176" s="84">
        <f t="shared" si="57"/>
        <v>0</v>
      </c>
      <c r="AG176" s="81"/>
      <c r="AH176" s="88"/>
      <c r="AI176" s="87">
        <v>1410.9147306857637</v>
      </c>
      <c r="AJ176" s="96" t="s">
        <v>58</v>
      </c>
      <c r="AK176" s="85">
        <f t="shared" si="70"/>
        <v>7618.9395457031242</v>
      </c>
      <c r="AL176" s="84">
        <f t="shared" si="58"/>
        <v>0</v>
      </c>
      <c r="AM176" s="81"/>
      <c r="AN176" s="88"/>
      <c r="AO176" s="87">
        <v>1410.9147306857637</v>
      </c>
      <c r="AP176" s="96" t="s">
        <v>57</v>
      </c>
      <c r="AQ176" s="85">
        <f t="shared" si="71"/>
        <v>7618.9395457031242</v>
      </c>
      <c r="AR176" s="84">
        <f t="shared" si="59"/>
        <v>0</v>
      </c>
      <c r="AS176" s="81"/>
      <c r="AT176" s="88"/>
      <c r="AU176" s="87">
        <v>1410.9147306857637</v>
      </c>
      <c r="AV176" s="96" t="str">
        <f t="shared" si="60"/>
        <v>n/a</v>
      </c>
      <c r="AW176" s="85">
        <f t="shared" si="74"/>
        <v>7618.9395457031242</v>
      </c>
      <c r="AX176" s="84">
        <f t="shared" si="61"/>
        <v>0</v>
      </c>
      <c r="AY176" s="83">
        <f t="shared" si="62"/>
        <v>7618.9395457031242</v>
      </c>
      <c r="AZ176" s="83">
        <f t="shared" si="63"/>
        <v>7618.9395457031242</v>
      </c>
      <c r="BA176" s="83">
        <f t="shared" si="64"/>
        <v>7618.9395457031242</v>
      </c>
      <c r="BB176" s="83">
        <f t="shared" si="65"/>
        <v>7618.9395457031242</v>
      </c>
      <c r="BC176" s="82">
        <f t="shared" si="66"/>
        <v>30475.758182812497</v>
      </c>
      <c r="BD176" s="81" t="s">
        <v>56</v>
      </c>
      <c r="BE176" s="80" t="s">
        <v>55</v>
      </c>
      <c r="BF176" s="95"/>
    </row>
    <row r="177" spans="1:58" s="57" customFormat="1" ht="18" customHeight="1" x14ac:dyDescent="0.35">
      <c r="A177" s="94">
        <v>324</v>
      </c>
      <c r="B177" s="94" t="s">
        <v>4</v>
      </c>
      <c r="C177" s="97" t="s">
        <v>90</v>
      </c>
      <c r="D177" s="97" t="s">
        <v>109</v>
      </c>
      <c r="E177" s="92">
        <v>1</v>
      </c>
      <c r="F177" s="92" t="s">
        <v>406</v>
      </c>
      <c r="G177" s="92">
        <v>0</v>
      </c>
      <c r="H177" s="93">
        <v>2</v>
      </c>
      <c r="I177" s="93">
        <v>2</v>
      </c>
      <c r="J177" s="93">
        <v>3</v>
      </c>
      <c r="K177" s="93">
        <v>2</v>
      </c>
      <c r="L177" s="92" t="s">
        <v>407</v>
      </c>
      <c r="M177" s="88"/>
      <c r="N177" s="91">
        <v>405.14400000000001</v>
      </c>
      <c r="O177" s="91">
        <v>405.14400000000001</v>
      </c>
      <c r="P177" s="91">
        <v>405.14400000000001</v>
      </c>
      <c r="Q177" s="91">
        <v>405.14400000000001</v>
      </c>
      <c r="R177" s="90">
        <v>0.9</v>
      </c>
      <c r="S177" s="90">
        <v>0.9</v>
      </c>
      <c r="T177" s="90">
        <v>0.9</v>
      </c>
      <c r="U177" s="90">
        <v>0.9</v>
      </c>
      <c r="V177" s="83">
        <f t="shared" si="68"/>
        <v>729.25920000000008</v>
      </c>
      <c r="W177" s="83">
        <f t="shared" si="69"/>
        <v>729.25920000000008</v>
      </c>
      <c r="X177" s="83">
        <f t="shared" si="72"/>
        <v>1093.8887999999999</v>
      </c>
      <c r="Y177" s="83">
        <f t="shared" si="73"/>
        <v>729.25920000000008</v>
      </c>
      <c r="Z177" s="83">
        <f t="shared" si="56"/>
        <v>3281.6664000000001</v>
      </c>
      <c r="AA177" s="81"/>
      <c r="AB177" s="88"/>
      <c r="AC177" s="89">
        <v>405.14400000000001</v>
      </c>
      <c r="AD177" s="86"/>
      <c r="AE177" s="85">
        <f t="shared" si="75"/>
        <v>729.25920000000008</v>
      </c>
      <c r="AF177" s="84">
        <f t="shared" si="57"/>
        <v>0</v>
      </c>
      <c r="AG177" s="81"/>
      <c r="AH177" s="88"/>
      <c r="AI177" s="87">
        <v>405.14400000000001</v>
      </c>
      <c r="AJ177" s="96" t="s">
        <v>58</v>
      </c>
      <c r="AK177" s="85">
        <f t="shared" si="70"/>
        <v>729.25920000000008</v>
      </c>
      <c r="AL177" s="84">
        <f t="shared" si="58"/>
        <v>0</v>
      </c>
      <c r="AM177" s="81"/>
      <c r="AN177" s="88"/>
      <c r="AO177" s="87">
        <v>405.14400000000001</v>
      </c>
      <c r="AP177" s="96" t="s">
        <v>57</v>
      </c>
      <c r="AQ177" s="85">
        <f t="shared" si="71"/>
        <v>1093.8887999999999</v>
      </c>
      <c r="AR177" s="84">
        <f t="shared" si="59"/>
        <v>0</v>
      </c>
      <c r="AS177" s="81"/>
      <c r="AT177" s="88"/>
      <c r="AU177" s="87">
        <v>405.14400000000001</v>
      </c>
      <c r="AV177" s="96" t="str">
        <f t="shared" si="60"/>
        <v>n/a</v>
      </c>
      <c r="AW177" s="85">
        <f t="shared" si="74"/>
        <v>729.25920000000008</v>
      </c>
      <c r="AX177" s="84">
        <f t="shared" si="61"/>
        <v>0</v>
      </c>
      <c r="AY177" s="83">
        <f t="shared" si="62"/>
        <v>729.25920000000008</v>
      </c>
      <c r="AZ177" s="83">
        <f t="shared" si="63"/>
        <v>729.25920000000008</v>
      </c>
      <c r="BA177" s="83">
        <f t="shared" si="64"/>
        <v>1093.8887999999999</v>
      </c>
      <c r="BB177" s="83">
        <f t="shared" si="65"/>
        <v>729.25920000000008</v>
      </c>
      <c r="BC177" s="82">
        <f t="shared" si="66"/>
        <v>3281.6664000000001</v>
      </c>
      <c r="BD177" s="81" t="s">
        <v>56</v>
      </c>
      <c r="BE177" s="80" t="s">
        <v>55</v>
      </c>
      <c r="BF177" s="95"/>
    </row>
    <row r="178" spans="1:58" s="57" customFormat="1" ht="18" customHeight="1" x14ac:dyDescent="0.35">
      <c r="A178" s="94">
        <v>291</v>
      </c>
      <c r="B178" s="94" t="s">
        <v>4</v>
      </c>
      <c r="C178" s="97" t="s">
        <v>90</v>
      </c>
      <c r="D178" s="97" t="s">
        <v>108</v>
      </c>
      <c r="E178" s="92">
        <v>1</v>
      </c>
      <c r="F178" s="92" t="s">
        <v>408</v>
      </c>
      <c r="G178" s="92">
        <v>0</v>
      </c>
      <c r="H178" s="93">
        <v>36</v>
      </c>
      <c r="I178" s="93">
        <v>36</v>
      </c>
      <c r="J178" s="93">
        <v>36</v>
      </c>
      <c r="K178" s="93">
        <v>36</v>
      </c>
      <c r="L178" s="92" t="s">
        <v>409</v>
      </c>
      <c r="M178" s="88"/>
      <c r="N178" s="91">
        <v>1596.992328311999</v>
      </c>
      <c r="O178" s="91">
        <v>1596.992328311999</v>
      </c>
      <c r="P178" s="91">
        <v>1596.992328311999</v>
      </c>
      <c r="Q178" s="91">
        <v>1596.992328311999</v>
      </c>
      <c r="R178" s="90">
        <v>0.9</v>
      </c>
      <c r="S178" s="90">
        <v>0.9</v>
      </c>
      <c r="T178" s="90">
        <v>0.9</v>
      </c>
      <c r="U178" s="90">
        <v>0.9</v>
      </c>
      <c r="V178" s="83">
        <f t="shared" ref="V178:V209" si="76">H178*N178*R178</f>
        <v>51742.551437308772</v>
      </c>
      <c r="W178" s="83">
        <f t="shared" si="69"/>
        <v>51742.551437308772</v>
      </c>
      <c r="X178" s="83">
        <f t="shared" si="72"/>
        <v>51742.551437308772</v>
      </c>
      <c r="Y178" s="83">
        <f t="shared" si="73"/>
        <v>51742.551437308772</v>
      </c>
      <c r="Z178" s="83">
        <f t="shared" si="56"/>
        <v>206970.20574923509</v>
      </c>
      <c r="AA178" s="81"/>
      <c r="AB178" s="88"/>
      <c r="AC178" s="89">
        <v>1602.0730065793971</v>
      </c>
      <c r="AD178" s="86"/>
      <c r="AE178" s="85">
        <f t="shared" si="75"/>
        <v>51907.165413172472</v>
      </c>
      <c r="AF178" s="84">
        <f t="shared" si="57"/>
        <v>164.61397586370003</v>
      </c>
      <c r="AG178" s="81"/>
      <c r="AH178" s="88"/>
      <c r="AI178" s="87">
        <v>1602.0730065793971</v>
      </c>
      <c r="AJ178" s="96" t="s">
        <v>58</v>
      </c>
      <c r="AK178" s="85">
        <f t="shared" si="70"/>
        <v>51907.165413172472</v>
      </c>
      <c r="AL178" s="84">
        <f t="shared" si="58"/>
        <v>164.61397586370003</v>
      </c>
      <c r="AM178" s="81"/>
      <c r="AN178" s="88"/>
      <c r="AO178" s="87">
        <v>1602.0730065793971</v>
      </c>
      <c r="AP178" s="96" t="s">
        <v>88</v>
      </c>
      <c r="AQ178" s="85">
        <f t="shared" si="71"/>
        <v>51907.165413172472</v>
      </c>
      <c r="AR178" s="84">
        <f t="shared" si="59"/>
        <v>164.61397586370003</v>
      </c>
      <c r="AS178" s="81"/>
      <c r="AT178" s="88"/>
      <c r="AU178" s="87">
        <v>1602.0730065793971</v>
      </c>
      <c r="AV178" s="96" t="str">
        <f t="shared" si="60"/>
        <v>Update to heating EFLH for various building types</v>
      </c>
      <c r="AW178" s="85">
        <f t="shared" si="74"/>
        <v>51907.165413172472</v>
      </c>
      <c r="AX178" s="84">
        <f t="shared" si="61"/>
        <v>164.61397586370003</v>
      </c>
      <c r="AY178" s="83">
        <f t="shared" si="62"/>
        <v>51907.165413172472</v>
      </c>
      <c r="AZ178" s="83">
        <f t="shared" si="63"/>
        <v>51907.165413172472</v>
      </c>
      <c r="BA178" s="83">
        <f t="shared" si="64"/>
        <v>51907.165413172472</v>
      </c>
      <c r="BB178" s="83">
        <f t="shared" si="65"/>
        <v>51907.165413172472</v>
      </c>
      <c r="BC178" s="82">
        <f t="shared" si="66"/>
        <v>207628.66165268989</v>
      </c>
      <c r="BD178" s="81" t="s">
        <v>56</v>
      </c>
      <c r="BE178" s="80" t="s">
        <v>55</v>
      </c>
      <c r="BF178" s="95"/>
    </row>
    <row r="179" spans="1:58" s="57" customFormat="1" ht="18" customHeight="1" x14ac:dyDescent="0.35">
      <c r="A179" s="94">
        <v>290</v>
      </c>
      <c r="B179" s="94" t="s">
        <v>4</v>
      </c>
      <c r="C179" s="97" t="s">
        <v>90</v>
      </c>
      <c r="D179" s="97" t="s">
        <v>107</v>
      </c>
      <c r="E179" s="92">
        <v>1</v>
      </c>
      <c r="F179" s="92" t="s">
        <v>410</v>
      </c>
      <c r="G179" s="92">
        <v>0</v>
      </c>
      <c r="H179" s="93">
        <v>22</v>
      </c>
      <c r="I179" s="93">
        <v>22</v>
      </c>
      <c r="J179" s="93">
        <v>22</v>
      </c>
      <c r="K179" s="93">
        <v>22</v>
      </c>
      <c r="L179" s="92" t="s">
        <v>411</v>
      </c>
      <c r="M179" s="88"/>
      <c r="N179" s="91">
        <v>1071.5740261700303</v>
      </c>
      <c r="O179" s="91">
        <v>1071.5740261700303</v>
      </c>
      <c r="P179" s="91">
        <v>1071.5740261700303</v>
      </c>
      <c r="Q179" s="91">
        <v>1071.5740261700303</v>
      </c>
      <c r="R179" s="90">
        <v>0.9</v>
      </c>
      <c r="S179" s="90">
        <v>0.9</v>
      </c>
      <c r="T179" s="90">
        <v>0.9</v>
      </c>
      <c r="U179" s="90">
        <v>0.9</v>
      </c>
      <c r="V179" s="83">
        <f t="shared" si="76"/>
        <v>21217.165718166601</v>
      </c>
      <c r="W179" s="83">
        <f t="shared" si="69"/>
        <v>21217.165718166601</v>
      </c>
      <c r="X179" s="83">
        <f t="shared" si="72"/>
        <v>21217.165718166601</v>
      </c>
      <c r="Y179" s="83">
        <f t="shared" si="73"/>
        <v>21217.165718166601</v>
      </c>
      <c r="Z179" s="83">
        <f t="shared" si="56"/>
        <v>84868.662872666406</v>
      </c>
      <c r="AA179" s="81"/>
      <c r="AB179" s="88"/>
      <c r="AC179" s="89">
        <v>1181.3609695386217</v>
      </c>
      <c r="AD179" s="86"/>
      <c r="AE179" s="85">
        <f t="shared" si="75"/>
        <v>23390.947196864709</v>
      </c>
      <c r="AF179" s="84">
        <f t="shared" si="57"/>
        <v>2173.7814786981071</v>
      </c>
      <c r="AG179" s="81"/>
      <c r="AH179" s="88"/>
      <c r="AI179" s="87">
        <v>1181.3609695386217</v>
      </c>
      <c r="AJ179" s="96" t="s">
        <v>58</v>
      </c>
      <c r="AK179" s="85">
        <f t="shared" si="70"/>
        <v>23390.947196864709</v>
      </c>
      <c r="AL179" s="84">
        <f t="shared" si="58"/>
        <v>2173.7814786981071</v>
      </c>
      <c r="AM179" s="81"/>
      <c r="AN179" s="88"/>
      <c r="AO179" s="87">
        <v>1181.3609695386217</v>
      </c>
      <c r="AP179" s="96" t="s">
        <v>88</v>
      </c>
      <c r="AQ179" s="85">
        <f t="shared" si="71"/>
        <v>23390.947196864709</v>
      </c>
      <c r="AR179" s="84">
        <f t="shared" si="59"/>
        <v>2173.7814786981071</v>
      </c>
      <c r="AS179" s="81"/>
      <c r="AT179" s="88"/>
      <c r="AU179" s="87">
        <v>1181.3609695386217</v>
      </c>
      <c r="AV179" s="96" t="str">
        <f t="shared" si="60"/>
        <v>Update to heating EFLH for various building types</v>
      </c>
      <c r="AW179" s="85">
        <f t="shared" si="74"/>
        <v>23390.947196864709</v>
      </c>
      <c r="AX179" s="84">
        <f t="shared" si="61"/>
        <v>2173.7814786981071</v>
      </c>
      <c r="AY179" s="83">
        <f t="shared" si="62"/>
        <v>23390.947196864709</v>
      </c>
      <c r="AZ179" s="83">
        <f t="shared" si="63"/>
        <v>23390.947196864709</v>
      </c>
      <c r="BA179" s="83">
        <f t="shared" si="64"/>
        <v>23390.947196864709</v>
      </c>
      <c r="BB179" s="83">
        <f t="shared" si="65"/>
        <v>23390.947196864709</v>
      </c>
      <c r="BC179" s="82">
        <f t="shared" si="66"/>
        <v>93563.788787458834</v>
      </c>
      <c r="BD179" s="81" t="s">
        <v>56</v>
      </c>
      <c r="BE179" s="80" t="s">
        <v>55</v>
      </c>
      <c r="BF179" s="95"/>
    </row>
    <row r="180" spans="1:58" s="57" customFormat="1" ht="18" customHeight="1" x14ac:dyDescent="0.35">
      <c r="A180" s="94">
        <v>293</v>
      </c>
      <c r="B180" s="94" t="s">
        <v>4</v>
      </c>
      <c r="C180" s="97" t="s">
        <v>90</v>
      </c>
      <c r="D180" s="97" t="s">
        <v>106</v>
      </c>
      <c r="E180" s="92">
        <v>1</v>
      </c>
      <c r="F180" s="92" t="s">
        <v>359</v>
      </c>
      <c r="G180" s="92">
        <v>0</v>
      </c>
      <c r="H180" s="93">
        <v>36</v>
      </c>
      <c r="I180" s="93">
        <v>32</v>
      </c>
      <c r="J180" s="93">
        <v>32</v>
      </c>
      <c r="K180" s="93">
        <v>29</v>
      </c>
      <c r="L180" s="92" t="s">
        <v>360</v>
      </c>
      <c r="M180" s="88"/>
      <c r="N180" s="91">
        <v>228.88895164555328</v>
      </c>
      <c r="O180" s="91">
        <v>228.88895164555328</v>
      </c>
      <c r="P180" s="91">
        <v>228.88895164555328</v>
      </c>
      <c r="Q180" s="91">
        <v>228.88895164555328</v>
      </c>
      <c r="R180" s="90">
        <v>0.9</v>
      </c>
      <c r="S180" s="90">
        <v>0.9</v>
      </c>
      <c r="T180" s="90">
        <v>0.9</v>
      </c>
      <c r="U180" s="90">
        <v>0.9</v>
      </c>
      <c r="V180" s="83">
        <f t="shared" si="76"/>
        <v>7416.0020333159264</v>
      </c>
      <c r="W180" s="83">
        <f t="shared" ref="W180:W211" si="77">I180*O180*S180</f>
        <v>6592.0018073919346</v>
      </c>
      <c r="X180" s="83">
        <f t="shared" si="72"/>
        <v>6592.0018073919346</v>
      </c>
      <c r="Y180" s="83">
        <f t="shared" si="73"/>
        <v>5974.0016379489407</v>
      </c>
      <c r="Z180" s="83">
        <f t="shared" si="56"/>
        <v>26574.007286048734</v>
      </c>
      <c r="AA180" s="81"/>
      <c r="AB180" s="88"/>
      <c r="AC180" s="89">
        <v>301.15827607647219</v>
      </c>
      <c r="AD180" s="86"/>
      <c r="AE180" s="85">
        <f t="shared" si="75"/>
        <v>9757.5281448776987</v>
      </c>
      <c r="AF180" s="84">
        <f t="shared" si="57"/>
        <v>2341.5261115617723</v>
      </c>
      <c r="AG180" s="81"/>
      <c r="AH180" s="88"/>
      <c r="AI180" s="87">
        <v>301.15827607647219</v>
      </c>
      <c r="AJ180" s="96" t="s">
        <v>91</v>
      </c>
      <c r="AK180" s="85">
        <f t="shared" ref="AK180:AK211" si="78">I180*AI180*S180</f>
        <v>8673.3583510024</v>
      </c>
      <c r="AL180" s="84">
        <f t="shared" si="58"/>
        <v>2081.3565436104655</v>
      </c>
      <c r="AM180" s="81"/>
      <c r="AN180" s="88"/>
      <c r="AO180" s="87">
        <v>301.15827607647219</v>
      </c>
      <c r="AP180" s="96" t="s">
        <v>88</v>
      </c>
      <c r="AQ180" s="85">
        <f t="shared" si="71"/>
        <v>8673.3583510024</v>
      </c>
      <c r="AR180" s="84">
        <f t="shared" si="59"/>
        <v>2081.3565436104655</v>
      </c>
      <c r="AS180" s="81"/>
      <c r="AT180" s="88"/>
      <c r="AU180" s="87">
        <v>301.15827607647219</v>
      </c>
      <c r="AV180" s="96" t="str">
        <f t="shared" si="60"/>
        <v>Update to heating EFLH for various building types</v>
      </c>
      <c r="AW180" s="85">
        <f t="shared" si="74"/>
        <v>7860.2310055959242</v>
      </c>
      <c r="AX180" s="84">
        <f t="shared" si="61"/>
        <v>1886.2293676469835</v>
      </c>
      <c r="AY180" s="83">
        <f t="shared" si="62"/>
        <v>9757.5281448776987</v>
      </c>
      <c r="AZ180" s="83">
        <f t="shared" si="63"/>
        <v>8673.3583510024</v>
      </c>
      <c r="BA180" s="83">
        <f t="shared" si="64"/>
        <v>8673.3583510024</v>
      </c>
      <c r="BB180" s="83">
        <f t="shared" si="65"/>
        <v>7860.2310055959242</v>
      </c>
      <c r="BC180" s="82">
        <f t="shared" si="66"/>
        <v>34964.475852478427</v>
      </c>
      <c r="BD180" s="81" t="s">
        <v>56</v>
      </c>
      <c r="BE180" s="80" t="s">
        <v>55</v>
      </c>
      <c r="BF180" s="95"/>
    </row>
    <row r="181" spans="1:58" s="57" customFormat="1" ht="18" customHeight="1" x14ac:dyDescent="0.35">
      <c r="A181" s="94">
        <v>301</v>
      </c>
      <c r="B181" s="94" t="s">
        <v>4</v>
      </c>
      <c r="C181" s="97" t="s">
        <v>90</v>
      </c>
      <c r="D181" s="97" t="s">
        <v>105</v>
      </c>
      <c r="E181" s="92">
        <v>1</v>
      </c>
      <c r="F181" s="92" t="s">
        <v>412</v>
      </c>
      <c r="G181" s="92">
        <v>0</v>
      </c>
      <c r="H181" s="93">
        <v>1</v>
      </c>
      <c r="I181" s="93">
        <v>1</v>
      </c>
      <c r="J181" s="93">
        <v>1</v>
      </c>
      <c r="K181" s="93">
        <v>1</v>
      </c>
      <c r="L181" s="92" t="s">
        <v>413</v>
      </c>
      <c r="M181" s="88"/>
      <c r="N181" s="91">
        <v>172.09</v>
      </c>
      <c r="O181" s="91">
        <v>172.09</v>
      </c>
      <c r="P181" s="91">
        <v>172.09</v>
      </c>
      <c r="Q181" s="91">
        <v>172.09</v>
      </c>
      <c r="R181" s="90">
        <v>0.9</v>
      </c>
      <c r="S181" s="90">
        <v>0.9</v>
      </c>
      <c r="T181" s="90">
        <v>0.9</v>
      </c>
      <c r="U181" s="90">
        <v>0.9</v>
      </c>
      <c r="V181" s="83">
        <f t="shared" si="76"/>
        <v>154.881</v>
      </c>
      <c r="W181" s="83">
        <f t="shared" si="77"/>
        <v>154.881</v>
      </c>
      <c r="X181" s="83">
        <f t="shared" si="72"/>
        <v>154.881</v>
      </c>
      <c r="Y181" s="83">
        <f t="shared" si="73"/>
        <v>154.881</v>
      </c>
      <c r="Z181" s="83">
        <f t="shared" si="56"/>
        <v>619.524</v>
      </c>
      <c r="AA181" s="81"/>
      <c r="AB181" s="88"/>
      <c r="AC181" s="89">
        <v>172.09</v>
      </c>
      <c r="AD181" s="86"/>
      <c r="AE181" s="85">
        <f t="shared" si="75"/>
        <v>154.881</v>
      </c>
      <c r="AF181" s="84">
        <f t="shared" si="57"/>
        <v>0</v>
      </c>
      <c r="AG181" s="81"/>
      <c r="AH181" s="88"/>
      <c r="AI181" s="87">
        <v>172.09</v>
      </c>
      <c r="AJ181" s="96" t="s">
        <v>58</v>
      </c>
      <c r="AK181" s="85">
        <f t="shared" si="78"/>
        <v>154.881</v>
      </c>
      <c r="AL181" s="84">
        <f t="shared" si="58"/>
        <v>0</v>
      </c>
      <c r="AM181" s="81"/>
      <c r="AN181" s="88"/>
      <c r="AO181" s="87">
        <v>172.09</v>
      </c>
      <c r="AP181" s="96" t="s">
        <v>57</v>
      </c>
      <c r="AQ181" s="85">
        <f t="shared" si="71"/>
        <v>154.881</v>
      </c>
      <c r="AR181" s="84">
        <f t="shared" si="59"/>
        <v>0</v>
      </c>
      <c r="AS181" s="81"/>
      <c r="AT181" s="88"/>
      <c r="AU181" s="87">
        <v>172.09</v>
      </c>
      <c r="AV181" s="96" t="str">
        <f t="shared" si="60"/>
        <v>n/a</v>
      </c>
      <c r="AW181" s="85">
        <f t="shared" si="74"/>
        <v>154.881</v>
      </c>
      <c r="AX181" s="84">
        <f t="shared" si="61"/>
        <v>0</v>
      </c>
      <c r="AY181" s="83">
        <f t="shared" si="62"/>
        <v>154.881</v>
      </c>
      <c r="AZ181" s="83">
        <f t="shared" si="63"/>
        <v>154.881</v>
      </c>
      <c r="BA181" s="83">
        <f t="shared" si="64"/>
        <v>154.881</v>
      </c>
      <c r="BB181" s="83">
        <f t="shared" si="65"/>
        <v>154.881</v>
      </c>
      <c r="BC181" s="82">
        <f t="shared" si="66"/>
        <v>619.524</v>
      </c>
      <c r="BD181" s="81" t="s">
        <v>56</v>
      </c>
      <c r="BE181" s="80" t="s">
        <v>55</v>
      </c>
      <c r="BF181" s="95"/>
    </row>
    <row r="182" spans="1:58" s="57" customFormat="1" ht="18" customHeight="1" x14ac:dyDescent="0.35">
      <c r="A182" s="94">
        <v>297</v>
      </c>
      <c r="B182" s="94" t="s">
        <v>4</v>
      </c>
      <c r="C182" s="97" t="s">
        <v>90</v>
      </c>
      <c r="D182" s="97" t="s">
        <v>104</v>
      </c>
      <c r="E182" s="92">
        <v>1</v>
      </c>
      <c r="F182" s="92" t="s">
        <v>414</v>
      </c>
      <c r="G182" s="92">
        <v>0</v>
      </c>
      <c r="H182" s="93">
        <v>7</v>
      </c>
      <c r="I182" s="93">
        <v>7</v>
      </c>
      <c r="J182" s="93">
        <v>7</v>
      </c>
      <c r="K182" s="93">
        <v>7</v>
      </c>
      <c r="L182" s="92" t="s">
        <v>415</v>
      </c>
      <c r="M182" s="88"/>
      <c r="N182" s="91">
        <v>75.446948711455732</v>
      </c>
      <c r="O182" s="91">
        <v>75.446948711455732</v>
      </c>
      <c r="P182" s="91">
        <v>75.446948711455732</v>
      </c>
      <c r="Q182" s="91">
        <v>75.446948711455732</v>
      </c>
      <c r="R182" s="90">
        <v>0.9</v>
      </c>
      <c r="S182" s="90">
        <v>0.9</v>
      </c>
      <c r="T182" s="90">
        <v>0.9</v>
      </c>
      <c r="U182" s="90">
        <v>0.9</v>
      </c>
      <c r="V182" s="83">
        <f t="shared" si="76"/>
        <v>475.31577688217106</v>
      </c>
      <c r="W182" s="83">
        <f t="shared" si="77"/>
        <v>475.31577688217106</v>
      </c>
      <c r="X182" s="83">
        <f t="shared" si="72"/>
        <v>475.31577688217106</v>
      </c>
      <c r="Y182" s="83">
        <f t="shared" si="73"/>
        <v>475.31577688217106</v>
      </c>
      <c r="Z182" s="83">
        <f t="shared" si="56"/>
        <v>1901.2631075286843</v>
      </c>
      <c r="AA182" s="81"/>
      <c r="AB182" s="88"/>
      <c r="AC182" s="89">
        <v>260.01075890667784</v>
      </c>
      <c r="AD182" s="86"/>
      <c r="AE182" s="85">
        <f t="shared" si="75"/>
        <v>1638.0677811120704</v>
      </c>
      <c r="AF182" s="84">
        <f t="shared" si="57"/>
        <v>1162.7520042298993</v>
      </c>
      <c r="AG182" s="81"/>
      <c r="AH182" s="88"/>
      <c r="AI182" s="87">
        <v>260.01075890667784</v>
      </c>
      <c r="AJ182" s="96" t="s">
        <v>102</v>
      </c>
      <c r="AK182" s="85">
        <f t="shared" si="78"/>
        <v>1638.0677811120704</v>
      </c>
      <c r="AL182" s="84">
        <f t="shared" si="58"/>
        <v>1162.7520042298993</v>
      </c>
      <c r="AM182" s="81"/>
      <c r="AN182" s="88"/>
      <c r="AO182" s="87">
        <v>260.01075890667784</v>
      </c>
      <c r="AP182" s="96" t="s">
        <v>57</v>
      </c>
      <c r="AQ182" s="85">
        <f t="shared" si="71"/>
        <v>1638.0677811120704</v>
      </c>
      <c r="AR182" s="84">
        <f t="shared" si="59"/>
        <v>1162.7520042298993</v>
      </c>
      <c r="AS182" s="81"/>
      <c r="AT182" s="88"/>
      <c r="AU182" s="87">
        <v>260.01075890667784</v>
      </c>
      <c r="AV182" s="96" t="str">
        <f t="shared" si="60"/>
        <v>n/a</v>
      </c>
      <c r="AW182" s="85">
        <f t="shared" si="74"/>
        <v>1638.0677811120704</v>
      </c>
      <c r="AX182" s="84">
        <f t="shared" si="61"/>
        <v>1162.7520042298993</v>
      </c>
      <c r="AY182" s="83">
        <f t="shared" si="62"/>
        <v>1638.0677811120704</v>
      </c>
      <c r="AZ182" s="83">
        <f t="shared" si="63"/>
        <v>1638.0677811120704</v>
      </c>
      <c r="BA182" s="83">
        <f t="shared" si="64"/>
        <v>1638.0677811120704</v>
      </c>
      <c r="BB182" s="83">
        <f t="shared" si="65"/>
        <v>1638.0677811120704</v>
      </c>
      <c r="BC182" s="82">
        <f t="shared" si="66"/>
        <v>6552.2711244482816</v>
      </c>
      <c r="BD182" s="81" t="s">
        <v>56</v>
      </c>
      <c r="BE182" s="80" t="s">
        <v>55</v>
      </c>
      <c r="BF182" s="95"/>
    </row>
    <row r="183" spans="1:58" s="57" customFormat="1" ht="18" customHeight="1" x14ac:dyDescent="0.35">
      <c r="A183" s="94">
        <v>300</v>
      </c>
      <c r="B183" s="94" t="s">
        <v>4</v>
      </c>
      <c r="C183" s="97" t="s">
        <v>90</v>
      </c>
      <c r="D183" s="97" t="s">
        <v>103</v>
      </c>
      <c r="E183" s="92">
        <v>1</v>
      </c>
      <c r="F183" s="92" t="s">
        <v>414</v>
      </c>
      <c r="G183" s="92">
        <v>0</v>
      </c>
      <c r="H183" s="93">
        <v>7</v>
      </c>
      <c r="I183" s="93">
        <v>7</v>
      </c>
      <c r="J183" s="93">
        <v>7</v>
      </c>
      <c r="K183" s="93">
        <v>7</v>
      </c>
      <c r="L183" s="92" t="s">
        <v>415</v>
      </c>
      <c r="M183" s="88"/>
      <c r="N183" s="91">
        <v>62.806322167483358</v>
      </c>
      <c r="O183" s="91">
        <v>62.806322167483358</v>
      </c>
      <c r="P183" s="91">
        <v>62.806322167483358</v>
      </c>
      <c r="Q183" s="91">
        <v>62.806322167483358</v>
      </c>
      <c r="R183" s="90">
        <v>0.9</v>
      </c>
      <c r="S183" s="90">
        <v>0.9</v>
      </c>
      <c r="T183" s="90">
        <v>0.9</v>
      </c>
      <c r="U183" s="90">
        <v>0.9</v>
      </c>
      <c r="V183" s="83">
        <f t="shared" si="76"/>
        <v>395.67982965514517</v>
      </c>
      <c r="W183" s="83">
        <f t="shared" si="77"/>
        <v>395.67982965514517</v>
      </c>
      <c r="X183" s="83">
        <f t="shared" si="72"/>
        <v>395.67982965514517</v>
      </c>
      <c r="Y183" s="83">
        <f t="shared" si="73"/>
        <v>395.67982965514517</v>
      </c>
      <c r="Z183" s="83">
        <f t="shared" si="56"/>
        <v>1582.7193186205807</v>
      </c>
      <c r="AA183" s="81"/>
      <c r="AB183" s="88"/>
      <c r="AC183" s="89">
        <v>247.37013236270545</v>
      </c>
      <c r="AD183" s="86"/>
      <c r="AE183" s="85">
        <f t="shared" si="75"/>
        <v>1558.4318338850444</v>
      </c>
      <c r="AF183" s="84">
        <f t="shared" si="57"/>
        <v>1162.7520042298993</v>
      </c>
      <c r="AG183" s="81"/>
      <c r="AH183" s="88"/>
      <c r="AI183" s="87">
        <v>247.37013236270545</v>
      </c>
      <c r="AJ183" s="96" t="s">
        <v>102</v>
      </c>
      <c r="AK183" s="85">
        <f t="shared" si="78"/>
        <v>1558.4318338850444</v>
      </c>
      <c r="AL183" s="84">
        <f t="shared" si="58"/>
        <v>1162.7520042298993</v>
      </c>
      <c r="AM183" s="81"/>
      <c r="AN183" s="88"/>
      <c r="AO183" s="87">
        <v>247.37013236270545</v>
      </c>
      <c r="AP183" s="96" t="s">
        <v>57</v>
      </c>
      <c r="AQ183" s="85">
        <f t="shared" si="71"/>
        <v>1558.4318338850444</v>
      </c>
      <c r="AR183" s="84">
        <f t="shared" si="59"/>
        <v>1162.7520042298993</v>
      </c>
      <c r="AS183" s="81"/>
      <c r="AT183" s="88"/>
      <c r="AU183" s="87">
        <v>247.37013236270545</v>
      </c>
      <c r="AV183" s="96" t="str">
        <f t="shared" si="60"/>
        <v>n/a</v>
      </c>
      <c r="AW183" s="85">
        <f t="shared" si="74"/>
        <v>1558.4318338850444</v>
      </c>
      <c r="AX183" s="84">
        <f t="shared" si="61"/>
        <v>1162.7520042298993</v>
      </c>
      <c r="AY183" s="83">
        <f t="shared" si="62"/>
        <v>1558.4318338850444</v>
      </c>
      <c r="AZ183" s="83">
        <f t="shared" si="63"/>
        <v>1558.4318338850444</v>
      </c>
      <c r="BA183" s="83">
        <f t="shared" si="64"/>
        <v>1558.4318338850444</v>
      </c>
      <c r="BB183" s="83">
        <f t="shared" si="65"/>
        <v>1558.4318338850444</v>
      </c>
      <c r="BC183" s="82">
        <f t="shared" si="66"/>
        <v>6233.7273355401776</v>
      </c>
      <c r="BD183" s="81" t="s">
        <v>56</v>
      </c>
      <c r="BE183" s="80" t="s">
        <v>55</v>
      </c>
      <c r="BF183" s="95"/>
    </row>
    <row r="184" spans="1:58" s="57" customFormat="1" ht="18" customHeight="1" x14ac:dyDescent="0.35">
      <c r="A184" s="94">
        <v>295</v>
      </c>
      <c r="B184" s="94" t="s">
        <v>4</v>
      </c>
      <c r="C184" s="97" t="s">
        <v>90</v>
      </c>
      <c r="D184" s="97" t="s">
        <v>101</v>
      </c>
      <c r="E184" s="92">
        <v>1</v>
      </c>
      <c r="F184" s="92" t="s">
        <v>416</v>
      </c>
      <c r="G184" s="92">
        <v>0</v>
      </c>
      <c r="H184" s="93">
        <v>0</v>
      </c>
      <c r="I184" s="93">
        <v>1</v>
      </c>
      <c r="J184" s="93">
        <v>0</v>
      </c>
      <c r="K184" s="93">
        <v>0</v>
      </c>
      <c r="L184" s="92" t="s">
        <v>417</v>
      </c>
      <c r="M184" s="88"/>
      <c r="N184" s="91">
        <v>1321</v>
      </c>
      <c r="O184" s="91">
        <v>1321</v>
      </c>
      <c r="P184" s="91">
        <v>1321</v>
      </c>
      <c r="Q184" s="91">
        <v>1321</v>
      </c>
      <c r="R184" s="90">
        <v>0.9</v>
      </c>
      <c r="S184" s="90">
        <v>0.9</v>
      </c>
      <c r="T184" s="90">
        <v>0.9</v>
      </c>
      <c r="U184" s="90">
        <v>0.9</v>
      </c>
      <c r="V184" s="83">
        <f t="shared" si="76"/>
        <v>0</v>
      </c>
      <c r="W184" s="83">
        <f t="shared" si="77"/>
        <v>1188.9000000000001</v>
      </c>
      <c r="X184" s="83">
        <f t="shared" si="72"/>
        <v>0</v>
      </c>
      <c r="Y184" s="83">
        <f t="shared" si="73"/>
        <v>0</v>
      </c>
      <c r="Z184" s="83">
        <f t="shared" si="56"/>
        <v>1188.9000000000001</v>
      </c>
      <c r="AA184" s="81"/>
      <c r="AB184" s="88"/>
      <c r="AC184" s="89">
        <v>1321</v>
      </c>
      <c r="AD184" s="86"/>
      <c r="AE184" s="85">
        <f t="shared" si="75"/>
        <v>0</v>
      </c>
      <c r="AF184" s="84">
        <f t="shared" si="57"/>
        <v>0</v>
      </c>
      <c r="AG184" s="81"/>
      <c r="AH184" s="88"/>
      <c r="AI184" s="87">
        <v>1321</v>
      </c>
      <c r="AJ184" s="96" t="s">
        <v>58</v>
      </c>
      <c r="AK184" s="85">
        <f t="shared" si="78"/>
        <v>1188.9000000000001</v>
      </c>
      <c r="AL184" s="84">
        <f t="shared" si="58"/>
        <v>0</v>
      </c>
      <c r="AM184" s="81"/>
      <c r="AN184" s="88"/>
      <c r="AO184" s="87">
        <v>1321</v>
      </c>
      <c r="AP184" s="96" t="s">
        <v>57</v>
      </c>
      <c r="AQ184" s="85">
        <f t="shared" ref="AQ184:AQ219" si="79">J184*AO184*T184</f>
        <v>0</v>
      </c>
      <c r="AR184" s="84">
        <f t="shared" si="59"/>
        <v>0</v>
      </c>
      <c r="AS184" s="81"/>
      <c r="AT184" s="88"/>
      <c r="AU184" s="87">
        <v>1321</v>
      </c>
      <c r="AV184" s="96" t="str">
        <f t="shared" si="60"/>
        <v>n/a</v>
      </c>
      <c r="AW184" s="85">
        <f t="shared" si="74"/>
        <v>0</v>
      </c>
      <c r="AX184" s="84">
        <f t="shared" si="61"/>
        <v>0</v>
      </c>
      <c r="AY184" s="83">
        <f t="shared" si="62"/>
        <v>0</v>
      </c>
      <c r="AZ184" s="83">
        <f t="shared" si="63"/>
        <v>1188.9000000000001</v>
      </c>
      <c r="BA184" s="83">
        <f t="shared" si="64"/>
        <v>0</v>
      </c>
      <c r="BB184" s="83">
        <f t="shared" si="65"/>
        <v>0</v>
      </c>
      <c r="BC184" s="82">
        <f t="shared" si="66"/>
        <v>1188.9000000000001</v>
      </c>
      <c r="BD184" s="81" t="s">
        <v>56</v>
      </c>
      <c r="BE184" s="80" t="s">
        <v>55</v>
      </c>
      <c r="BF184" s="95"/>
    </row>
    <row r="185" spans="1:58" s="57" customFormat="1" ht="18" customHeight="1" x14ac:dyDescent="0.35">
      <c r="A185" s="94">
        <v>296</v>
      </c>
      <c r="B185" s="94" t="s">
        <v>4</v>
      </c>
      <c r="C185" s="97" t="s">
        <v>90</v>
      </c>
      <c r="D185" s="97" t="s">
        <v>100</v>
      </c>
      <c r="E185" s="92">
        <v>1</v>
      </c>
      <c r="F185" s="92" t="s">
        <v>416</v>
      </c>
      <c r="G185" s="92">
        <v>0</v>
      </c>
      <c r="H185" s="93">
        <v>0</v>
      </c>
      <c r="I185" s="93">
        <v>0</v>
      </c>
      <c r="J185" s="93">
        <v>1</v>
      </c>
      <c r="K185" s="93">
        <v>1</v>
      </c>
      <c r="L185" s="92" t="s">
        <v>417</v>
      </c>
      <c r="M185" s="88"/>
      <c r="N185" s="91">
        <v>1591</v>
      </c>
      <c r="O185" s="91">
        <v>1591</v>
      </c>
      <c r="P185" s="91">
        <v>1591</v>
      </c>
      <c r="Q185" s="91">
        <v>1591</v>
      </c>
      <c r="R185" s="90">
        <v>0.9</v>
      </c>
      <c r="S185" s="90">
        <v>0.9</v>
      </c>
      <c r="T185" s="90">
        <v>0.9</v>
      </c>
      <c r="U185" s="90">
        <v>0.9</v>
      </c>
      <c r="V185" s="83">
        <f t="shared" si="76"/>
        <v>0</v>
      </c>
      <c r="W185" s="83">
        <f t="shared" si="77"/>
        <v>0</v>
      </c>
      <c r="X185" s="83">
        <f t="shared" si="72"/>
        <v>1431.9</v>
      </c>
      <c r="Y185" s="83">
        <f t="shared" si="73"/>
        <v>1431.9</v>
      </c>
      <c r="Z185" s="83">
        <f t="shared" si="56"/>
        <v>2863.8</v>
      </c>
      <c r="AA185" s="81"/>
      <c r="AB185" s="88"/>
      <c r="AC185" s="89">
        <v>1591</v>
      </c>
      <c r="AD185" s="86"/>
      <c r="AE185" s="85">
        <f t="shared" si="75"/>
        <v>0</v>
      </c>
      <c r="AF185" s="84">
        <f t="shared" si="57"/>
        <v>0</v>
      </c>
      <c r="AG185" s="81"/>
      <c r="AH185" s="88"/>
      <c r="AI185" s="87">
        <v>1591</v>
      </c>
      <c r="AJ185" s="96" t="s">
        <v>58</v>
      </c>
      <c r="AK185" s="85">
        <f t="shared" si="78"/>
        <v>0</v>
      </c>
      <c r="AL185" s="84">
        <f t="shared" si="58"/>
        <v>0</v>
      </c>
      <c r="AM185" s="81"/>
      <c r="AN185" s="88"/>
      <c r="AO185" s="87">
        <v>1591</v>
      </c>
      <c r="AP185" s="96" t="s">
        <v>57</v>
      </c>
      <c r="AQ185" s="85">
        <f t="shared" si="79"/>
        <v>1431.9</v>
      </c>
      <c r="AR185" s="84">
        <f t="shared" si="59"/>
        <v>0</v>
      </c>
      <c r="AS185" s="81"/>
      <c r="AT185" s="88"/>
      <c r="AU185" s="87">
        <v>1591</v>
      </c>
      <c r="AV185" s="96" t="str">
        <f t="shared" si="60"/>
        <v>n/a</v>
      </c>
      <c r="AW185" s="85">
        <f t="shared" si="74"/>
        <v>1431.9</v>
      </c>
      <c r="AX185" s="84">
        <f t="shared" si="61"/>
        <v>0</v>
      </c>
      <c r="AY185" s="83">
        <f t="shared" si="62"/>
        <v>0</v>
      </c>
      <c r="AZ185" s="83">
        <f t="shared" si="63"/>
        <v>0</v>
      </c>
      <c r="BA185" s="83">
        <f t="shared" si="64"/>
        <v>1431.9</v>
      </c>
      <c r="BB185" s="83">
        <f t="shared" si="65"/>
        <v>1431.9</v>
      </c>
      <c r="BC185" s="82">
        <f t="shared" si="66"/>
        <v>2863.8</v>
      </c>
      <c r="BD185" s="81" t="s">
        <v>56</v>
      </c>
      <c r="BE185" s="80" t="s">
        <v>55</v>
      </c>
      <c r="BF185" s="95"/>
    </row>
    <row r="186" spans="1:58" s="57" customFormat="1" ht="18" customHeight="1" x14ac:dyDescent="0.35">
      <c r="A186" s="94">
        <v>294</v>
      </c>
      <c r="B186" s="94" t="s">
        <v>4</v>
      </c>
      <c r="C186" s="97" t="s">
        <v>90</v>
      </c>
      <c r="D186" s="97" t="s">
        <v>99</v>
      </c>
      <c r="E186" s="92">
        <v>1</v>
      </c>
      <c r="F186" s="92" t="s">
        <v>418</v>
      </c>
      <c r="G186" s="92">
        <v>0</v>
      </c>
      <c r="H186" s="93">
        <v>2</v>
      </c>
      <c r="I186" s="93">
        <v>1</v>
      </c>
      <c r="J186" s="93">
        <v>1</v>
      </c>
      <c r="K186" s="93">
        <v>1</v>
      </c>
      <c r="L186" s="92" t="s">
        <v>419</v>
      </c>
      <c r="M186" s="88"/>
      <c r="N186" s="91">
        <v>149</v>
      </c>
      <c r="O186" s="91">
        <v>149</v>
      </c>
      <c r="P186" s="91">
        <v>149</v>
      </c>
      <c r="Q186" s="91">
        <v>149</v>
      </c>
      <c r="R186" s="90">
        <v>0.9</v>
      </c>
      <c r="S186" s="90">
        <v>0.9</v>
      </c>
      <c r="T186" s="90">
        <v>0.9</v>
      </c>
      <c r="U186" s="90">
        <v>0.9</v>
      </c>
      <c r="V186" s="83">
        <f t="shared" si="76"/>
        <v>268.2</v>
      </c>
      <c r="W186" s="83">
        <f t="shared" si="77"/>
        <v>134.1</v>
      </c>
      <c r="X186" s="83">
        <f t="shared" ref="X186:X219" si="80">J186*P186*T186</f>
        <v>134.1</v>
      </c>
      <c r="Y186" s="83">
        <f t="shared" si="73"/>
        <v>134.1</v>
      </c>
      <c r="Z186" s="83">
        <f t="shared" si="56"/>
        <v>670.5</v>
      </c>
      <c r="AA186" s="81"/>
      <c r="AB186" s="88"/>
      <c r="AC186" s="89">
        <v>149</v>
      </c>
      <c r="AD186" s="86"/>
      <c r="AE186" s="85">
        <f t="shared" si="75"/>
        <v>268.2</v>
      </c>
      <c r="AF186" s="84">
        <f t="shared" si="57"/>
        <v>0</v>
      </c>
      <c r="AG186" s="81"/>
      <c r="AH186" s="88"/>
      <c r="AI186" s="87">
        <v>149</v>
      </c>
      <c r="AJ186" s="96" t="s">
        <v>58</v>
      </c>
      <c r="AK186" s="85">
        <f t="shared" si="78"/>
        <v>134.1</v>
      </c>
      <c r="AL186" s="84">
        <f t="shared" si="58"/>
        <v>0</v>
      </c>
      <c r="AM186" s="81"/>
      <c r="AN186" s="88"/>
      <c r="AO186" s="87">
        <v>149</v>
      </c>
      <c r="AP186" s="96" t="s">
        <v>57</v>
      </c>
      <c r="AQ186" s="85">
        <f t="shared" si="79"/>
        <v>134.1</v>
      </c>
      <c r="AR186" s="84">
        <f t="shared" si="59"/>
        <v>0</v>
      </c>
      <c r="AS186" s="81"/>
      <c r="AT186" s="88"/>
      <c r="AU186" s="87">
        <v>149</v>
      </c>
      <c r="AV186" s="96" t="str">
        <f t="shared" si="60"/>
        <v>n/a</v>
      </c>
      <c r="AW186" s="85">
        <f t="shared" si="74"/>
        <v>134.1</v>
      </c>
      <c r="AX186" s="84">
        <f t="shared" si="61"/>
        <v>0</v>
      </c>
      <c r="AY186" s="83">
        <f t="shared" si="62"/>
        <v>268.2</v>
      </c>
      <c r="AZ186" s="83">
        <f t="shared" si="63"/>
        <v>134.1</v>
      </c>
      <c r="BA186" s="83">
        <f t="shared" si="64"/>
        <v>134.1</v>
      </c>
      <c r="BB186" s="83">
        <f t="shared" si="65"/>
        <v>134.1</v>
      </c>
      <c r="BC186" s="82">
        <f t="shared" si="66"/>
        <v>670.5</v>
      </c>
      <c r="BD186" s="81" t="s">
        <v>56</v>
      </c>
      <c r="BE186" s="80" t="s">
        <v>55</v>
      </c>
      <c r="BF186" s="95"/>
    </row>
    <row r="187" spans="1:58" s="57" customFormat="1" ht="18" customHeight="1" x14ac:dyDescent="0.35">
      <c r="A187" s="94">
        <v>292</v>
      </c>
      <c r="B187" s="94" t="s">
        <v>4</v>
      </c>
      <c r="C187" s="97" t="s">
        <v>90</v>
      </c>
      <c r="D187" s="97" t="s">
        <v>98</v>
      </c>
      <c r="E187" s="92">
        <v>1</v>
      </c>
      <c r="F187" s="92" t="s">
        <v>420</v>
      </c>
      <c r="G187" s="92">
        <v>0</v>
      </c>
      <c r="H187" s="93">
        <v>2</v>
      </c>
      <c r="I187" s="93">
        <v>1</v>
      </c>
      <c r="J187" s="93">
        <v>1</v>
      </c>
      <c r="K187" s="93">
        <v>1</v>
      </c>
      <c r="L187" s="92" t="s">
        <v>421</v>
      </c>
      <c r="M187" s="88"/>
      <c r="N187" s="91">
        <v>505.23467142857135</v>
      </c>
      <c r="O187" s="91">
        <v>505.23467142857135</v>
      </c>
      <c r="P187" s="91">
        <v>505.23467142857135</v>
      </c>
      <c r="Q187" s="91">
        <v>505.23467142857135</v>
      </c>
      <c r="R187" s="90">
        <v>0.9</v>
      </c>
      <c r="S187" s="90">
        <v>0.9</v>
      </c>
      <c r="T187" s="90">
        <v>0.9</v>
      </c>
      <c r="U187" s="90">
        <v>0.9</v>
      </c>
      <c r="V187" s="83">
        <f t="shared" si="76"/>
        <v>909.42240857142849</v>
      </c>
      <c r="W187" s="83">
        <f t="shared" si="77"/>
        <v>454.71120428571425</v>
      </c>
      <c r="X187" s="83">
        <f t="shared" si="80"/>
        <v>454.71120428571425</v>
      </c>
      <c r="Y187" s="83">
        <f t="shared" si="73"/>
        <v>454.71120428571425</v>
      </c>
      <c r="Z187" s="83">
        <f t="shared" si="56"/>
        <v>2273.5560214285711</v>
      </c>
      <c r="AA187" s="81"/>
      <c r="AB187" s="88"/>
      <c r="AC187" s="89">
        <v>505.23467142857135</v>
      </c>
      <c r="AD187" s="86"/>
      <c r="AE187" s="85">
        <f t="shared" si="75"/>
        <v>909.42240857142849</v>
      </c>
      <c r="AF187" s="84">
        <f t="shared" si="57"/>
        <v>0</v>
      </c>
      <c r="AG187" s="81"/>
      <c r="AH187" s="88"/>
      <c r="AI187" s="87">
        <v>505.23467142857135</v>
      </c>
      <c r="AJ187" s="96" t="s">
        <v>97</v>
      </c>
      <c r="AK187" s="85">
        <f t="shared" si="78"/>
        <v>454.71120428571425</v>
      </c>
      <c r="AL187" s="84">
        <f t="shared" si="58"/>
        <v>0</v>
      </c>
      <c r="AM187" s="81"/>
      <c r="AN187" s="88"/>
      <c r="AO187" s="87">
        <v>505.23467142857135</v>
      </c>
      <c r="AP187" s="96" t="s">
        <v>57</v>
      </c>
      <c r="AQ187" s="85">
        <f t="shared" si="79"/>
        <v>454.71120428571425</v>
      </c>
      <c r="AR187" s="84">
        <f t="shared" si="59"/>
        <v>0</v>
      </c>
      <c r="AS187" s="81"/>
      <c r="AT187" s="88"/>
      <c r="AU187" s="87">
        <v>505.23467142857135</v>
      </c>
      <c r="AV187" s="96" t="str">
        <f t="shared" si="60"/>
        <v>n/a</v>
      </c>
      <c r="AW187" s="85">
        <f t="shared" si="74"/>
        <v>454.71120428571425</v>
      </c>
      <c r="AX187" s="84">
        <f t="shared" si="61"/>
        <v>0</v>
      </c>
      <c r="AY187" s="83">
        <f t="shared" si="62"/>
        <v>909.42240857142849</v>
      </c>
      <c r="AZ187" s="83">
        <f t="shared" si="63"/>
        <v>454.71120428571425</v>
      </c>
      <c r="BA187" s="83">
        <f t="shared" si="64"/>
        <v>454.71120428571425</v>
      </c>
      <c r="BB187" s="83">
        <f t="shared" si="65"/>
        <v>454.71120428571425</v>
      </c>
      <c r="BC187" s="82">
        <f t="shared" si="66"/>
        <v>2273.5560214285711</v>
      </c>
      <c r="BD187" s="81" t="s">
        <v>56</v>
      </c>
      <c r="BE187" s="80" t="s">
        <v>55</v>
      </c>
      <c r="BF187" s="95"/>
    </row>
    <row r="188" spans="1:58" s="57" customFormat="1" ht="18" customHeight="1" x14ac:dyDescent="0.35">
      <c r="A188" s="94">
        <v>349</v>
      </c>
      <c r="B188" s="94" t="s">
        <v>4</v>
      </c>
      <c r="C188" s="97" t="s">
        <v>90</v>
      </c>
      <c r="D188" s="97" t="s">
        <v>96</v>
      </c>
      <c r="E188" s="92">
        <v>1</v>
      </c>
      <c r="F188" s="92" t="s">
        <v>397</v>
      </c>
      <c r="G188" s="92">
        <v>0</v>
      </c>
      <c r="H188" s="93">
        <v>100</v>
      </c>
      <c r="I188" s="93">
        <v>100</v>
      </c>
      <c r="J188" s="93">
        <v>100</v>
      </c>
      <c r="K188" s="93">
        <v>100</v>
      </c>
      <c r="L188" s="92" t="s">
        <v>398</v>
      </c>
      <c r="M188" s="88"/>
      <c r="N188" s="91">
        <v>297.65043171806178</v>
      </c>
      <c r="O188" s="91">
        <v>297.65043171806178</v>
      </c>
      <c r="P188" s="91">
        <v>297.65043171806178</v>
      </c>
      <c r="Q188" s="91">
        <v>297.65043171806178</v>
      </c>
      <c r="R188" s="90">
        <v>0.9</v>
      </c>
      <c r="S188" s="90">
        <v>0.9</v>
      </c>
      <c r="T188" s="90">
        <v>0.9</v>
      </c>
      <c r="U188" s="90">
        <v>0.9</v>
      </c>
      <c r="V188" s="83">
        <f t="shared" si="76"/>
        <v>26788.53885462556</v>
      </c>
      <c r="W188" s="83">
        <f t="shared" si="77"/>
        <v>26788.53885462556</v>
      </c>
      <c r="X188" s="83">
        <f t="shared" si="80"/>
        <v>26788.53885462556</v>
      </c>
      <c r="Y188" s="83">
        <f t="shared" ref="Y188:Y219" si="81">K188*Q188*U188</f>
        <v>26788.53885462556</v>
      </c>
      <c r="Z188" s="83">
        <f t="shared" si="56"/>
        <v>107154.15541850224</v>
      </c>
      <c r="AA188" s="81"/>
      <c r="AB188" s="88"/>
      <c r="AC188" s="89">
        <v>297.65043171806178</v>
      </c>
      <c r="AD188" s="86"/>
      <c r="AE188" s="85">
        <f t="shared" si="75"/>
        <v>26788.53885462556</v>
      </c>
      <c r="AF188" s="84">
        <f t="shared" si="57"/>
        <v>0</v>
      </c>
      <c r="AG188" s="81"/>
      <c r="AH188" s="88"/>
      <c r="AI188" s="87">
        <v>297.65043171806178</v>
      </c>
      <c r="AJ188" s="96" t="s">
        <v>58</v>
      </c>
      <c r="AK188" s="85">
        <f t="shared" si="78"/>
        <v>26788.53885462556</v>
      </c>
      <c r="AL188" s="84">
        <f t="shared" si="58"/>
        <v>0</v>
      </c>
      <c r="AM188" s="81"/>
      <c r="AN188" s="88"/>
      <c r="AO188" s="87">
        <v>297.65043171806178</v>
      </c>
      <c r="AP188" s="96" t="s">
        <v>57</v>
      </c>
      <c r="AQ188" s="85">
        <f t="shared" si="79"/>
        <v>26788.53885462556</v>
      </c>
      <c r="AR188" s="84">
        <f t="shared" si="59"/>
        <v>0</v>
      </c>
      <c r="AS188" s="81"/>
      <c r="AT188" s="88"/>
      <c r="AU188" s="87">
        <v>297.65043171806178</v>
      </c>
      <c r="AV188" s="96" t="str">
        <f t="shared" si="60"/>
        <v>n/a</v>
      </c>
      <c r="AW188" s="85">
        <f t="shared" ref="AW188:AW219" si="82">K188*AU188*U188</f>
        <v>26788.53885462556</v>
      </c>
      <c r="AX188" s="84">
        <f t="shared" si="61"/>
        <v>0</v>
      </c>
      <c r="AY188" s="83">
        <f t="shared" si="62"/>
        <v>26788.53885462556</v>
      </c>
      <c r="AZ188" s="83">
        <f t="shared" si="63"/>
        <v>26788.53885462556</v>
      </c>
      <c r="BA188" s="83">
        <f t="shared" si="64"/>
        <v>26788.53885462556</v>
      </c>
      <c r="BB188" s="83">
        <f t="shared" si="65"/>
        <v>26788.53885462556</v>
      </c>
      <c r="BC188" s="82">
        <f t="shared" si="66"/>
        <v>107154.15541850224</v>
      </c>
      <c r="BD188" s="81" t="s">
        <v>56</v>
      </c>
      <c r="BE188" s="80" t="s">
        <v>55</v>
      </c>
      <c r="BF188" s="95"/>
    </row>
    <row r="189" spans="1:58" s="57" customFormat="1" ht="18" customHeight="1" x14ac:dyDescent="0.35">
      <c r="A189" s="94">
        <v>350</v>
      </c>
      <c r="B189" s="94" t="s">
        <v>4</v>
      </c>
      <c r="C189" s="97" t="s">
        <v>90</v>
      </c>
      <c r="D189" s="97" t="s">
        <v>95</v>
      </c>
      <c r="E189" s="92">
        <v>1</v>
      </c>
      <c r="F189" s="92" t="s">
        <v>397</v>
      </c>
      <c r="G189" s="92">
        <v>0</v>
      </c>
      <c r="H189" s="93">
        <v>5</v>
      </c>
      <c r="I189" s="93">
        <v>5</v>
      </c>
      <c r="J189" s="93">
        <v>5</v>
      </c>
      <c r="K189" s="93">
        <v>5</v>
      </c>
      <c r="L189" s="92" t="s">
        <v>398</v>
      </c>
      <c r="M189" s="88"/>
      <c r="N189" s="91">
        <v>4382.0432722457281</v>
      </c>
      <c r="O189" s="91">
        <v>4382.0432722457281</v>
      </c>
      <c r="P189" s="91">
        <v>4382.0432722457281</v>
      </c>
      <c r="Q189" s="91">
        <v>4382.0432722457281</v>
      </c>
      <c r="R189" s="90">
        <v>0.9</v>
      </c>
      <c r="S189" s="90">
        <v>0.9</v>
      </c>
      <c r="T189" s="90">
        <v>0.9</v>
      </c>
      <c r="U189" s="90">
        <v>0.9</v>
      </c>
      <c r="V189" s="83">
        <f t="shared" si="76"/>
        <v>19719.194725105775</v>
      </c>
      <c r="W189" s="83">
        <f t="shared" si="77"/>
        <v>19719.194725105775</v>
      </c>
      <c r="X189" s="83">
        <f t="shared" si="80"/>
        <v>19719.194725105775</v>
      </c>
      <c r="Y189" s="83">
        <f t="shared" si="81"/>
        <v>19719.194725105775</v>
      </c>
      <c r="Z189" s="83">
        <f t="shared" si="56"/>
        <v>78876.778900423102</v>
      </c>
      <c r="AA189" s="81"/>
      <c r="AB189" s="88"/>
      <c r="AC189" s="89">
        <v>4382.0432722457281</v>
      </c>
      <c r="AD189" s="86"/>
      <c r="AE189" s="85">
        <f t="shared" si="75"/>
        <v>19719.194725105775</v>
      </c>
      <c r="AF189" s="84">
        <f t="shared" si="57"/>
        <v>0</v>
      </c>
      <c r="AG189" s="81"/>
      <c r="AH189" s="88"/>
      <c r="AI189" s="87">
        <v>4382.0432722457281</v>
      </c>
      <c r="AJ189" s="96" t="s">
        <v>58</v>
      </c>
      <c r="AK189" s="85">
        <f t="shared" si="78"/>
        <v>19719.194725105775</v>
      </c>
      <c r="AL189" s="84">
        <f t="shared" si="58"/>
        <v>0</v>
      </c>
      <c r="AM189" s="81"/>
      <c r="AN189" s="88"/>
      <c r="AO189" s="87">
        <v>4382.0432722457281</v>
      </c>
      <c r="AP189" s="96" t="s">
        <v>57</v>
      </c>
      <c r="AQ189" s="85">
        <f t="shared" si="79"/>
        <v>19719.194725105775</v>
      </c>
      <c r="AR189" s="84">
        <f t="shared" si="59"/>
        <v>0</v>
      </c>
      <c r="AS189" s="81"/>
      <c r="AT189" s="88"/>
      <c r="AU189" s="87">
        <v>4382.0432722457281</v>
      </c>
      <c r="AV189" s="96" t="str">
        <f t="shared" si="60"/>
        <v>n/a</v>
      </c>
      <c r="AW189" s="85">
        <f t="shared" si="82"/>
        <v>19719.194725105775</v>
      </c>
      <c r="AX189" s="84">
        <f t="shared" si="61"/>
        <v>0</v>
      </c>
      <c r="AY189" s="83">
        <f t="shared" si="62"/>
        <v>19719.194725105775</v>
      </c>
      <c r="AZ189" s="83">
        <f t="shared" si="63"/>
        <v>19719.194725105775</v>
      </c>
      <c r="BA189" s="83">
        <f t="shared" si="64"/>
        <v>19719.194725105775</v>
      </c>
      <c r="BB189" s="83">
        <f t="shared" si="65"/>
        <v>19719.194725105775</v>
      </c>
      <c r="BC189" s="82">
        <f t="shared" si="66"/>
        <v>78876.778900423102</v>
      </c>
      <c r="BD189" s="81" t="s">
        <v>56</v>
      </c>
      <c r="BE189" s="80" t="s">
        <v>55</v>
      </c>
      <c r="BF189" s="95"/>
    </row>
    <row r="190" spans="1:58" s="57" customFormat="1" ht="18" customHeight="1" x14ac:dyDescent="0.35">
      <c r="A190" s="94">
        <v>271</v>
      </c>
      <c r="B190" s="94" t="s">
        <v>4</v>
      </c>
      <c r="C190" s="97" t="s">
        <v>90</v>
      </c>
      <c r="D190" s="97" t="s">
        <v>94</v>
      </c>
      <c r="E190" s="92">
        <v>1</v>
      </c>
      <c r="F190" s="92" t="s">
        <v>422</v>
      </c>
      <c r="G190" s="92">
        <v>0</v>
      </c>
      <c r="H190" s="93">
        <v>1</v>
      </c>
      <c r="I190" s="93">
        <v>0</v>
      </c>
      <c r="J190" s="93">
        <v>1</v>
      </c>
      <c r="K190" s="93">
        <v>1</v>
      </c>
      <c r="L190" s="92" t="s">
        <v>423</v>
      </c>
      <c r="M190" s="88"/>
      <c r="N190" s="91">
        <v>257</v>
      </c>
      <c r="O190" s="91">
        <v>257</v>
      </c>
      <c r="P190" s="91">
        <v>257</v>
      </c>
      <c r="Q190" s="91">
        <v>257</v>
      </c>
      <c r="R190" s="90">
        <v>0.9</v>
      </c>
      <c r="S190" s="90">
        <v>0.9</v>
      </c>
      <c r="T190" s="90">
        <v>0.9</v>
      </c>
      <c r="U190" s="90">
        <v>0.9</v>
      </c>
      <c r="V190" s="83">
        <f t="shared" si="76"/>
        <v>231.3</v>
      </c>
      <c r="W190" s="83">
        <f t="shared" si="77"/>
        <v>0</v>
      </c>
      <c r="X190" s="83">
        <f t="shared" si="80"/>
        <v>231.3</v>
      </c>
      <c r="Y190" s="83">
        <f t="shared" si="81"/>
        <v>231.3</v>
      </c>
      <c r="Z190" s="83">
        <f t="shared" si="56"/>
        <v>693.90000000000009</v>
      </c>
      <c r="AA190" s="81"/>
      <c r="AB190" s="88"/>
      <c r="AC190" s="89">
        <v>257</v>
      </c>
      <c r="AD190" s="86"/>
      <c r="AE190" s="85">
        <f t="shared" si="75"/>
        <v>231.3</v>
      </c>
      <c r="AF190" s="84">
        <f t="shared" si="57"/>
        <v>0</v>
      </c>
      <c r="AG190" s="81"/>
      <c r="AH190" s="88"/>
      <c r="AI190" s="87">
        <v>257</v>
      </c>
      <c r="AJ190" s="96" t="s">
        <v>58</v>
      </c>
      <c r="AK190" s="85">
        <f t="shared" si="78"/>
        <v>0</v>
      </c>
      <c r="AL190" s="84">
        <f t="shared" si="58"/>
        <v>0</v>
      </c>
      <c r="AM190" s="81"/>
      <c r="AN190" s="88"/>
      <c r="AO190" s="87">
        <v>257</v>
      </c>
      <c r="AP190" s="96" t="s">
        <v>57</v>
      </c>
      <c r="AQ190" s="85">
        <f t="shared" si="79"/>
        <v>231.3</v>
      </c>
      <c r="AR190" s="84">
        <f t="shared" si="59"/>
        <v>0</v>
      </c>
      <c r="AS190" s="81"/>
      <c r="AT190" s="88"/>
      <c r="AU190" s="87">
        <v>257</v>
      </c>
      <c r="AV190" s="96" t="str">
        <f t="shared" si="60"/>
        <v>n/a</v>
      </c>
      <c r="AW190" s="85">
        <f t="shared" si="82"/>
        <v>231.3</v>
      </c>
      <c r="AX190" s="84">
        <f t="shared" si="61"/>
        <v>0</v>
      </c>
      <c r="AY190" s="83">
        <f t="shared" si="62"/>
        <v>231.3</v>
      </c>
      <c r="AZ190" s="83">
        <f t="shared" si="63"/>
        <v>0</v>
      </c>
      <c r="BA190" s="83">
        <f t="shared" si="64"/>
        <v>231.3</v>
      </c>
      <c r="BB190" s="83">
        <f t="shared" si="65"/>
        <v>231.3</v>
      </c>
      <c r="BC190" s="82">
        <f t="shared" si="66"/>
        <v>693.90000000000009</v>
      </c>
      <c r="BD190" s="81" t="s">
        <v>56</v>
      </c>
      <c r="BE190" s="80" t="s">
        <v>55</v>
      </c>
      <c r="BF190" s="95"/>
    </row>
    <row r="191" spans="1:58" s="57" customFormat="1" ht="18" customHeight="1" x14ac:dyDescent="0.35">
      <c r="A191" s="94">
        <v>366</v>
      </c>
      <c r="B191" s="94" t="s">
        <v>4</v>
      </c>
      <c r="C191" s="97" t="s">
        <v>90</v>
      </c>
      <c r="D191" s="97" t="s">
        <v>77</v>
      </c>
      <c r="E191" s="92">
        <v>1</v>
      </c>
      <c r="F191" s="92" t="s">
        <v>57</v>
      </c>
      <c r="G191" s="92">
        <v>0</v>
      </c>
      <c r="H191" s="93">
        <v>0</v>
      </c>
      <c r="I191" s="93">
        <v>35</v>
      </c>
      <c r="J191" s="93">
        <v>45</v>
      </c>
      <c r="K191" s="93">
        <v>45</v>
      </c>
      <c r="L191" s="92" t="s">
        <v>57</v>
      </c>
      <c r="M191" s="88"/>
      <c r="N191" s="91">
        <v>61.482900000000001</v>
      </c>
      <c r="O191" s="91">
        <v>61.482900000000001</v>
      </c>
      <c r="P191" s="91">
        <v>61.482900000000001</v>
      </c>
      <c r="Q191" s="91">
        <v>61.482900000000001</v>
      </c>
      <c r="R191" s="90">
        <v>0.9</v>
      </c>
      <c r="S191" s="90">
        <v>0.9</v>
      </c>
      <c r="T191" s="90">
        <v>0.9</v>
      </c>
      <c r="U191" s="90">
        <v>0.9</v>
      </c>
      <c r="V191" s="83">
        <f t="shared" si="76"/>
        <v>0</v>
      </c>
      <c r="W191" s="83">
        <f t="shared" si="77"/>
        <v>1936.71135</v>
      </c>
      <c r="X191" s="83">
        <f t="shared" si="80"/>
        <v>2490.0574500000002</v>
      </c>
      <c r="Y191" s="83">
        <f t="shared" si="81"/>
        <v>2490.0574500000002</v>
      </c>
      <c r="Z191" s="83">
        <f t="shared" si="56"/>
        <v>6916.8262500000001</v>
      </c>
      <c r="AA191" s="81"/>
      <c r="AB191" s="88"/>
      <c r="AC191" s="89">
        <v>61.482900000000001</v>
      </c>
      <c r="AD191" s="86"/>
      <c r="AE191" s="85">
        <f t="shared" si="75"/>
        <v>0</v>
      </c>
      <c r="AF191" s="84">
        <f t="shared" si="57"/>
        <v>0</v>
      </c>
      <c r="AG191" s="81"/>
      <c r="AH191" s="88"/>
      <c r="AI191" s="87">
        <v>61.482900000000001</v>
      </c>
      <c r="AJ191" s="96" t="s">
        <v>58</v>
      </c>
      <c r="AK191" s="85">
        <f t="shared" si="78"/>
        <v>1936.71135</v>
      </c>
      <c r="AL191" s="84">
        <f t="shared" si="58"/>
        <v>0</v>
      </c>
      <c r="AM191" s="81"/>
      <c r="AN191" s="88"/>
      <c r="AO191" s="87">
        <v>61.482900000000001</v>
      </c>
      <c r="AP191" s="96" t="s">
        <v>57</v>
      </c>
      <c r="AQ191" s="85">
        <f t="shared" si="79"/>
        <v>2490.0574500000002</v>
      </c>
      <c r="AR191" s="84">
        <f t="shared" si="59"/>
        <v>0</v>
      </c>
      <c r="AS191" s="81"/>
      <c r="AT191" s="88"/>
      <c r="AU191" s="87">
        <v>61.482900000000001</v>
      </c>
      <c r="AV191" s="96" t="str">
        <f t="shared" si="60"/>
        <v>n/a</v>
      </c>
      <c r="AW191" s="85">
        <f t="shared" si="82"/>
        <v>2490.0574500000002</v>
      </c>
      <c r="AX191" s="84">
        <f t="shared" si="61"/>
        <v>0</v>
      </c>
      <c r="AY191" s="83">
        <f t="shared" si="62"/>
        <v>0</v>
      </c>
      <c r="AZ191" s="83">
        <f t="shared" si="63"/>
        <v>1936.71135</v>
      </c>
      <c r="BA191" s="83">
        <f t="shared" si="64"/>
        <v>2490.0574500000002</v>
      </c>
      <c r="BB191" s="83">
        <f t="shared" si="65"/>
        <v>2490.0574500000002</v>
      </c>
      <c r="BC191" s="82">
        <f t="shared" si="66"/>
        <v>6916.8262500000001</v>
      </c>
      <c r="BD191" s="81" t="s">
        <v>56</v>
      </c>
      <c r="BE191" s="80" t="s">
        <v>55</v>
      </c>
      <c r="BF191" s="95"/>
    </row>
    <row r="192" spans="1:58" s="57" customFormat="1" ht="18" customHeight="1" x14ac:dyDescent="0.35">
      <c r="A192" s="94">
        <v>274</v>
      </c>
      <c r="B192" s="94" t="s">
        <v>4</v>
      </c>
      <c r="C192" s="97" t="s">
        <v>90</v>
      </c>
      <c r="D192" s="97" t="s">
        <v>93</v>
      </c>
      <c r="E192" s="92">
        <v>1</v>
      </c>
      <c r="F192" s="92" t="s">
        <v>355</v>
      </c>
      <c r="G192" s="92">
        <v>0</v>
      </c>
      <c r="H192" s="93">
        <v>6</v>
      </c>
      <c r="I192" s="93">
        <v>6</v>
      </c>
      <c r="J192" s="93">
        <v>6</v>
      </c>
      <c r="K192" s="93">
        <v>6</v>
      </c>
      <c r="L192" s="92" t="s">
        <v>356</v>
      </c>
      <c r="M192" s="88"/>
      <c r="N192" s="91">
        <v>279</v>
      </c>
      <c r="O192" s="91">
        <v>279</v>
      </c>
      <c r="P192" s="91">
        <v>279</v>
      </c>
      <c r="Q192" s="91">
        <v>279</v>
      </c>
      <c r="R192" s="90">
        <v>0.9</v>
      </c>
      <c r="S192" s="90">
        <v>0.9</v>
      </c>
      <c r="T192" s="90">
        <v>0.9</v>
      </c>
      <c r="U192" s="90">
        <v>0.9</v>
      </c>
      <c r="V192" s="83">
        <f t="shared" si="76"/>
        <v>1506.6000000000001</v>
      </c>
      <c r="W192" s="83">
        <f t="shared" si="77"/>
        <v>1506.6000000000001</v>
      </c>
      <c r="X192" s="83">
        <f t="shared" si="80"/>
        <v>1506.6000000000001</v>
      </c>
      <c r="Y192" s="83">
        <f t="shared" si="81"/>
        <v>1506.6000000000001</v>
      </c>
      <c r="Z192" s="83">
        <f t="shared" si="56"/>
        <v>6026.4000000000005</v>
      </c>
      <c r="AA192" s="81"/>
      <c r="AB192" s="88"/>
      <c r="AC192" s="89">
        <v>279</v>
      </c>
      <c r="AD192" s="86"/>
      <c r="AE192" s="85">
        <f t="shared" si="75"/>
        <v>1506.6000000000001</v>
      </c>
      <c r="AF192" s="84">
        <f t="shared" si="57"/>
        <v>0</v>
      </c>
      <c r="AG192" s="81"/>
      <c r="AH192" s="88"/>
      <c r="AI192" s="87">
        <v>279</v>
      </c>
      <c r="AJ192" s="96" t="s">
        <v>58</v>
      </c>
      <c r="AK192" s="85">
        <f t="shared" si="78"/>
        <v>1506.6000000000001</v>
      </c>
      <c r="AL192" s="84">
        <f t="shared" si="58"/>
        <v>0</v>
      </c>
      <c r="AM192" s="81"/>
      <c r="AN192" s="88"/>
      <c r="AO192" s="87">
        <v>279</v>
      </c>
      <c r="AP192" s="96" t="s">
        <v>57</v>
      </c>
      <c r="AQ192" s="85">
        <f t="shared" si="79"/>
        <v>1506.6000000000001</v>
      </c>
      <c r="AR192" s="84">
        <f t="shared" si="59"/>
        <v>0</v>
      </c>
      <c r="AS192" s="81"/>
      <c r="AT192" s="88"/>
      <c r="AU192" s="87">
        <v>279</v>
      </c>
      <c r="AV192" s="96" t="str">
        <f t="shared" si="60"/>
        <v>n/a</v>
      </c>
      <c r="AW192" s="85">
        <f t="shared" si="82"/>
        <v>1506.6000000000001</v>
      </c>
      <c r="AX192" s="84">
        <f t="shared" si="61"/>
        <v>0</v>
      </c>
      <c r="AY192" s="83">
        <f t="shared" si="62"/>
        <v>1506.6000000000001</v>
      </c>
      <c r="AZ192" s="83">
        <f t="shared" si="63"/>
        <v>1506.6000000000001</v>
      </c>
      <c r="BA192" s="83">
        <f t="shared" si="64"/>
        <v>1506.6000000000001</v>
      </c>
      <c r="BB192" s="83">
        <f t="shared" si="65"/>
        <v>1506.6000000000001</v>
      </c>
      <c r="BC192" s="82">
        <f t="shared" si="66"/>
        <v>6026.4000000000005</v>
      </c>
      <c r="BD192" s="81" t="s">
        <v>56</v>
      </c>
      <c r="BE192" s="80" t="s">
        <v>55</v>
      </c>
      <c r="BF192" s="95"/>
    </row>
    <row r="193" spans="1:58" s="57" customFormat="1" ht="18" customHeight="1" x14ac:dyDescent="0.35">
      <c r="A193" s="94">
        <v>276</v>
      </c>
      <c r="B193" s="94" t="s">
        <v>4</v>
      </c>
      <c r="C193" s="97" t="s">
        <v>90</v>
      </c>
      <c r="D193" s="97" t="s">
        <v>92</v>
      </c>
      <c r="E193" s="92">
        <v>1</v>
      </c>
      <c r="F193" s="92" t="s">
        <v>359</v>
      </c>
      <c r="G193" s="92">
        <v>0</v>
      </c>
      <c r="H193" s="93">
        <v>34</v>
      </c>
      <c r="I193" s="93">
        <v>30</v>
      </c>
      <c r="J193" s="93">
        <v>30</v>
      </c>
      <c r="K193" s="93">
        <v>30</v>
      </c>
      <c r="L193" s="92" t="s">
        <v>360</v>
      </c>
      <c r="M193" s="88"/>
      <c r="N193" s="91">
        <v>542.52473385463566</v>
      </c>
      <c r="O193" s="91">
        <v>542.52473385463566</v>
      </c>
      <c r="P193" s="91">
        <v>542.52473385463566</v>
      </c>
      <c r="Q193" s="91">
        <v>542.52473385463566</v>
      </c>
      <c r="R193" s="90">
        <v>0.9</v>
      </c>
      <c r="S193" s="90">
        <v>0.9</v>
      </c>
      <c r="T193" s="90">
        <v>0.9</v>
      </c>
      <c r="U193" s="90">
        <v>0.9</v>
      </c>
      <c r="V193" s="83">
        <f t="shared" si="76"/>
        <v>16601.256855951851</v>
      </c>
      <c r="W193" s="83">
        <f t="shared" si="77"/>
        <v>14648.167814075163</v>
      </c>
      <c r="X193" s="83">
        <f t="shared" si="80"/>
        <v>14648.167814075163</v>
      </c>
      <c r="Y193" s="83">
        <f t="shared" si="81"/>
        <v>14648.167814075163</v>
      </c>
      <c r="Z193" s="83">
        <f t="shared" si="56"/>
        <v>60545.760298177338</v>
      </c>
      <c r="AA193" s="81"/>
      <c r="AB193" s="88"/>
      <c r="AC193" s="89">
        <v>691.15747535750722</v>
      </c>
      <c r="AD193" s="86"/>
      <c r="AE193" s="85">
        <f t="shared" si="75"/>
        <v>21149.418745939722</v>
      </c>
      <c r="AF193" s="84">
        <f t="shared" si="57"/>
        <v>4548.1618899878704</v>
      </c>
      <c r="AG193" s="81"/>
      <c r="AH193" s="88"/>
      <c r="AI193" s="87">
        <v>691.15747535750722</v>
      </c>
      <c r="AJ193" s="96" t="s">
        <v>91</v>
      </c>
      <c r="AK193" s="85">
        <f t="shared" si="78"/>
        <v>18661.251834652696</v>
      </c>
      <c r="AL193" s="84">
        <f t="shared" si="58"/>
        <v>4013.084020577533</v>
      </c>
      <c r="AM193" s="81"/>
      <c r="AN193" s="88"/>
      <c r="AO193" s="87">
        <v>691.15747535750722</v>
      </c>
      <c r="AP193" s="96" t="s">
        <v>88</v>
      </c>
      <c r="AQ193" s="85">
        <f t="shared" si="79"/>
        <v>18661.251834652696</v>
      </c>
      <c r="AR193" s="84">
        <f t="shared" si="59"/>
        <v>4013.084020577533</v>
      </c>
      <c r="AS193" s="81"/>
      <c r="AT193" s="88"/>
      <c r="AU193" s="87">
        <v>691.15747535750722</v>
      </c>
      <c r="AV193" s="96" t="str">
        <f t="shared" si="60"/>
        <v>Update to heating EFLH for various building types</v>
      </c>
      <c r="AW193" s="85">
        <f t="shared" si="82"/>
        <v>18661.251834652696</v>
      </c>
      <c r="AX193" s="84">
        <f t="shared" si="61"/>
        <v>4013.084020577533</v>
      </c>
      <c r="AY193" s="83">
        <f t="shared" si="62"/>
        <v>21149.418745939722</v>
      </c>
      <c r="AZ193" s="83">
        <f t="shared" si="63"/>
        <v>18661.251834652696</v>
      </c>
      <c r="BA193" s="83">
        <f t="shared" si="64"/>
        <v>18661.251834652696</v>
      </c>
      <c r="BB193" s="83">
        <f t="shared" si="65"/>
        <v>18661.251834652696</v>
      </c>
      <c r="BC193" s="82">
        <f t="shared" si="66"/>
        <v>77133.174249897798</v>
      </c>
      <c r="BD193" s="81" t="s">
        <v>56</v>
      </c>
      <c r="BE193" s="80" t="s">
        <v>55</v>
      </c>
      <c r="BF193" s="95"/>
    </row>
    <row r="194" spans="1:58" s="57" customFormat="1" ht="18" customHeight="1" x14ac:dyDescent="0.35">
      <c r="A194" s="94">
        <v>269</v>
      </c>
      <c r="B194" s="94" t="s">
        <v>4</v>
      </c>
      <c r="C194" s="97" t="s">
        <v>90</v>
      </c>
      <c r="D194" s="97" t="s">
        <v>89</v>
      </c>
      <c r="E194" s="92">
        <v>1</v>
      </c>
      <c r="F194" s="92" t="s">
        <v>361</v>
      </c>
      <c r="G194" s="92">
        <v>0</v>
      </c>
      <c r="H194" s="93">
        <v>29</v>
      </c>
      <c r="I194" s="93">
        <v>25</v>
      </c>
      <c r="J194" s="93">
        <v>30</v>
      </c>
      <c r="K194" s="93">
        <v>30</v>
      </c>
      <c r="L194" s="92" t="s">
        <v>362</v>
      </c>
      <c r="M194" s="88"/>
      <c r="N194" s="91">
        <v>1337.7267780000004</v>
      </c>
      <c r="O194" s="91">
        <v>1337.7267780000004</v>
      </c>
      <c r="P194" s="91">
        <v>1337.7267780000004</v>
      </c>
      <c r="Q194" s="91">
        <v>1337.7267780000004</v>
      </c>
      <c r="R194" s="90">
        <v>0.9</v>
      </c>
      <c r="S194" s="90">
        <v>0.9</v>
      </c>
      <c r="T194" s="90">
        <v>0.9</v>
      </c>
      <c r="U194" s="90">
        <v>0.9</v>
      </c>
      <c r="V194" s="83">
        <f t="shared" si="76"/>
        <v>34914.668905800012</v>
      </c>
      <c r="W194" s="83">
        <f t="shared" si="77"/>
        <v>30098.85250500001</v>
      </c>
      <c r="X194" s="83">
        <f t="shared" si="80"/>
        <v>36118.623006000016</v>
      </c>
      <c r="Y194" s="83">
        <f t="shared" si="81"/>
        <v>36118.623006000016</v>
      </c>
      <c r="Z194" s="83">
        <f t="shared" si="56"/>
        <v>137250.76742280004</v>
      </c>
      <c r="AA194" s="81"/>
      <c r="AB194" s="88"/>
      <c r="AC194" s="89">
        <v>1422.9771820000001</v>
      </c>
      <c r="AD194" s="86"/>
      <c r="AE194" s="85">
        <f t="shared" si="75"/>
        <v>37139.704450200006</v>
      </c>
      <c r="AF194" s="84">
        <f t="shared" si="57"/>
        <v>2225.0355443999943</v>
      </c>
      <c r="AG194" s="81"/>
      <c r="AH194" s="88"/>
      <c r="AI194" s="87">
        <v>1422.9771820000001</v>
      </c>
      <c r="AJ194" s="96" t="s">
        <v>58</v>
      </c>
      <c r="AK194" s="85">
        <f t="shared" si="78"/>
        <v>32016.986595000002</v>
      </c>
      <c r="AL194" s="84">
        <f t="shared" si="58"/>
        <v>1918.1340899999923</v>
      </c>
      <c r="AM194" s="81"/>
      <c r="AN194" s="88"/>
      <c r="AO194" s="87">
        <v>1422.9771820000001</v>
      </c>
      <c r="AP194" s="96" t="s">
        <v>88</v>
      </c>
      <c r="AQ194" s="85">
        <f t="shared" si="79"/>
        <v>38420.383914000005</v>
      </c>
      <c r="AR194" s="84">
        <f t="shared" si="59"/>
        <v>2301.7609079999893</v>
      </c>
      <c r="AS194" s="81"/>
      <c r="AT194" s="88"/>
      <c r="AU194" s="87">
        <v>1422.9771820000001</v>
      </c>
      <c r="AV194" s="96" t="str">
        <f t="shared" si="60"/>
        <v>Update to heating EFLH for various building types</v>
      </c>
      <c r="AW194" s="85">
        <f t="shared" si="82"/>
        <v>38420.383914000005</v>
      </c>
      <c r="AX194" s="84">
        <f t="shared" si="61"/>
        <v>2301.7609079999893</v>
      </c>
      <c r="AY194" s="83">
        <f t="shared" si="62"/>
        <v>37139.704450200006</v>
      </c>
      <c r="AZ194" s="83">
        <f t="shared" si="63"/>
        <v>32016.986595000002</v>
      </c>
      <c r="BA194" s="83">
        <f t="shared" si="64"/>
        <v>38420.383914000005</v>
      </c>
      <c r="BB194" s="83">
        <f t="shared" si="65"/>
        <v>38420.383914000005</v>
      </c>
      <c r="BC194" s="82">
        <f t="shared" si="66"/>
        <v>145997.45887320003</v>
      </c>
      <c r="BD194" s="81" t="s">
        <v>56</v>
      </c>
      <c r="BE194" s="80" t="s">
        <v>55</v>
      </c>
      <c r="BF194" s="95"/>
    </row>
    <row r="195" spans="1:58" s="57" customFormat="1" ht="18" customHeight="1" x14ac:dyDescent="0.35">
      <c r="A195" s="94">
        <v>404</v>
      </c>
      <c r="B195" s="94" t="s">
        <v>4</v>
      </c>
      <c r="C195" s="97" t="s">
        <v>78</v>
      </c>
      <c r="D195" s="97" t="s">
        <v>89</v>
      </c>
      <c r="E195" s="92">
        <v>1</v>
      </c>
      <c r="F195" s="92" t="s">
        <v>361</v>
      </c>
      <c r="G195" s="92">
        <v>0</v>
      </c>
      <c r="H195" s="93">
        <v>20</v>
      </c>
      <c r="I195" s="93">
        <v>20</v>
      </c>
      <c r="J195" s="93">
        <v>20</v>
      </c>
      <c r="K195" s="93">
        <v>20</v>
      </c>
      <c r="L195" s="92" t="s">
        <v>362</v>
      </c>
      <c r="M195" s="88"/>
      <c r="N195" s="91">
        <v>1337.7267780000002</v>
      </c>
      <c r="O195" s="91">
        <v>1337.7267780000002</v>
      </c>
      <c r="P195" s="91">
        <v>1337.7267780000002</v>
      </c>
      <c r="Q195" s="91">
        <v>1337.7267780000002</v>
      </c>
      <c r="R195" s="90">
        <v>0.96199999999999997</v>
      </c>
      <c r="S195" s="90">
        <v>0.96199999999999997</v>
      </c>
      <c r="T195" s="90">
        <v>0.96199999999999997</v>
      </c>
      <c r="U195" s="90">
        <v>0.96199999999999997</v>
      </c>
      <c r="V195" s="83">
        <f t="shared" si="76"/>
        <v>25737.863208720002</v>
      </c>
      <c r="W195" s="83">
        <f t="shared" si="77"/>
        <v>25737.863208720002</v>
      </c>
      <c r="X195" s="83">
        <f t="shared" si="80"/>
        <v>25737.863208720002</v>
      </c>
      <c r="Y195" s="83">
        <f t="shared" si="81"/>
        <v>25737.863208720002</v>
      </c>
      <c r="Z195" s="83">
        <f t="shared" si="56"/>
        <v>102951.45283488001</v>
      </c>
      <c r="AA195" s="81"/>
      <c r="AB195" s="88"/>
      <c r="AC195" s="89">
        <v>1422.9771820000001</v>
      </c>
      <c r="AD195" s="86"/>
      <c r="AE195" s="85">
        <f t="shared" si="75"/>
        <v>27378.080981680003</v>
      </c>
      <c r="AF195" s="84">
        <f t="shared" si="57"/>
        <v>1640.2177729600007</v>
      </c>
      <c r="AG195" s="81"/>
      <c r="AH195" s="88"/>
      <c r="AI195" s="87">
        <v>1422.9771820000001</v>
      </c>
      <c r="AJ195" s="96" t="s">
        <v>58</v>
      </c>
      <c r="AK195" s="85">
        <f t="shared" si="78"/>
        <v>27378.080981680003</v>
      </c>
      <c r="AL195" s="84">
        <f t="shared" si="58"/>
        <v>1640.2177729600007</v>
      </c>
      <c r="AM195" s="81"/>
      <c r="AN195" s="88"/>
      <c r="AO195" s="87">
        <v>1422.9771820000001</v>
      </c>
      <c r="AP195" s="96" t="s">
        <v>88</v>
      </c>
      <c r="AQ195" s="85">
        <f t="shared" si="79"/>
        <v>27378.080981680003</v>
      </c>
      <c r="AR195" s="84">
        <f t="shared" si="59"/>
        <v>1640.2177729600007</v>
      </c>
      <c r="AS195" s="81"/>
      <c r="AT195" s="88"/>
      <c r="AU195" s="87">
        <v>1422.9771820000001</v>
      </c>
      <c r="AV195" s="96" t="str">
        <f t="shared" si="60"/>
        <v>Update to heating EFLH for various building types</v>
      </c>
      <c r="AW195" s="85">
        <f t="shared" si="82"/>
        <v>27378.080981680003</v>
      </c>
      <c r="AX195" s="84">
        <f t="shared" si="61"/>
        <v>1640.2177729600007</v>
      </c>
      <c r="AY195" s="83">
        <f t="shared" si="62"/>
        <v>27378.080981680003</v>
      </c>
      <c r="AZ195" s="83">
        <f t="shared" si="63"/>
        <v>27378.080981680003</v>
      </c>
      <c r="BA195" s="83">
        <f t="shared" si="64"/>
        <v>27378.080981680003</v>
      </c>
      <c r="BB195" s="83">
        <f t="shared" si="65"/>
        <v>27378.080981680003</v>
      </c>
      <c r="BC195" s="82">
        <f t="shared" si="66"/>
        <v>109512.32392672001</v>
      </c>
      <c r="BD195" s="81" t="s">
        <v>56</v>
      </c>
      <c r="BE195" s="80" t="s">
        <v>55</v>
      </c>
      <c r="BF195" s="95"/>
    </row>
    <row r="196" spans="1:58" s="57" customFormat="1" ht="18" customHeight="1" x14ac:dyDescent="0.35">
      <c r="A196" s="94">
        <v>414</v>
      </c>
      <c r="B196" s="94" t="s">
        <v>4</v>
      </c>
      <c r="C196" s="97" t="s">
        <v>78</v>
      </c>
      <c r="D196" s="97" t="s">
        <v>87</v>
      </c>
      <c r="E196" s="92">
        <v>1</v>
      </c>
      <c r="F196" s="92" t="s">
        <v>383</v>
      </c>
      <c r="G196" s="92">
        <v>0</v>
      </c>
      <c r="H196" s="93">
        <v>23</v>
      </c>
      <c r="I196" s="93">
        <v>16</v>
      </c>
      <c r="J196" s="93">
        <v>16</v>
      </c>
      <c r="K196" s="93">
        <v>23</v>
      </c>
      <c r="L196" s="92" t="s">
        <v>384</v>
      </c>
      <c r="M196" s="88"/>
      <c r="N196" s="91">
        <v>5505.34375</v>
      </c>
      <c r="O196" s="91">
        <v>5505.34375</v>
      </c>
      <c r="P196" s="91">
        <v>5505.34375</v>
      </c>
      <c r="Q196" s="91">
        <v>5505.34375</v>
      </c>
      <c r="R196" s="90">
        <v>0.96199999999999997</v>
      </c>
      <c r="S196" s="90">
        <v>0.96199999999999997</v>
      </c>
      <c r="T196" s="90">
        <v>0.96199999999999997</v>
      </c>
      <c r="U196" s="90">
        <v>0.96199999999999997</v>
      </c>
      <c r="V196" s="83">
        <f t="shared" si="76"/>
        <v>121811.2358125</v>
      </c>
      <c r="W196" s="83">
        <f t="shared" si="77"/>
        <v>84738.251000000004</v>
      </c>
      <c r="X196" s="83">
        <f t="shared" si="80"/>
        <v>84738.251000000004</v>
      </c>
      <c r="Y196" s="83">
        <f t="shared" si="81"/>
        <v>121811.2358125</v>
      </c>
      <c r="Z196" s="83">
        <f t="shared" si="56"/>
        <v>413098.97362499998</v>
      </c>
      <c r="AA196" s="81"/>
      <c r="AB196" s="88"/>
      <c r="AC196" s="89">
        <v>5505.34375</v>
      </c>
      <c r="AD196" s="86"/>
      <c r="AE196" s="85">
        <f t="shared" si="75"/>
        <v>121811.2358125</v>
      </c>
      <c r="AF196" s="84">
        <f t="shared" si="57"/>
        <v>0</v>
      </c>
      <c r="AG196" s="81"/>
      <c r="AH196" s="88"/>
      <c r="AI196" s="87">
        <v>5505.34375</v>
      </c>
      <c r="AJ196" s="96" t="s">
        <v>58</v>
      </c>
      <c r="AK196" s="85">
        <f t="shared" si="78"/>
        <v>84738.251000000004</v>
      </c>
      <c r="AL196" s="84">
        <f t="shared" si="58"/>
        <v>0</v>
      </c>
      <c r="AM196" s="81"/>
      <c r="AN196" s="88"/>
      <c r="AO196" s="87">
        <v>5505.34375</v>
      </c>
      <c r="AP196" s="96" t="s">
        <v>57</v>
      </c>
      <c r="AQ196" s="85">
        <f t="shared" si="79"/>
        <v>84738.251000000004</v>
      </c>
      <c r="AR196" s="84">
        <f t="shared" si="59"/>
        <v>0</v>
      </c>
      <c r="AS196" s="81"/>
      <c r="AT196" s="88"/>
      <c r="AU196" s="87">
        <v>5505.34375</v>
      </c>
      <c r="AV196" s="96" t="str">
        <f t="shared" si="60"/>
        <v>n/a</v>
      </c>
      <c r="AW196" s="85">
        <f t="shared" si="82"/>
        <v>121811.2358125</v>
      </c>
      <c r="AX196" s="84">
        <f t="shared" si="61"/>
        <v>0</v>
      </c>
      <c r="AY196" s="83">
        <f t="shared" si="62"/>
        <v>121811.2358125</v>
      </c>
      <c r="AZ196" s="83">
        <f t="shared" si="63"/>
        <v>84738.251000000004</v>
      </c>
      <c r="BA196" s="83">
        <f t="shared" si="64"/>
        <v>84738.251000000004</v>
      </c>
      <c r="BB196" s="83">
        <f t="shared" si="65"/>
        <v>121811.2358125</v>
      </c>
      <c r="BC196" s="82">
        <f t="shared" si="66"/>
        <v>413098.97362499998</v>
      </c>
      <c r="BD196" s="81" t="s">
        <v>56</v>
      </c>
      <c r="BE196" s="80" t="s">
        <v>55</v>
      </c>
      <c r="BF196" s="95"/>
    </row>
    <row r="197" spans="1:58" s="57" customFormat="1" ht="18" customHeight="1" x14ac:dyDescent="0.35">
      <c r="A197" s="94">
        <v>424</v>
      </c>
      <c r="B197" s="94" t="s">
        <v>4</v>
      </c>
      <c r="C197" s="97" t="s">
        <v>78</v>
      </c>
      <c r="D197" s="97" t="s">
        <v>86</v>
      </c>
      <c r="E197" s="92">
        <v>1</v>
      </c>
      <c r="F197" s="92" t="s">
        <v>387</v>
      </c>
      <c r="G197" s="92">
        <v>0</v>
      </c>
      <c r="H197" s="93">
        <v>34</v>
      </c>
      <c r="I197" s="93">
        <v>1</v>
      </c>
      <c r="J197" s="93">
        <v>1</v>
      </c>
      <c r="K197" s="93">
        <v>1</v>
      </c>
      <c r="L197" s="92" t="s">
        <v>388</v>
      </c>
      <c r="M197" s="88"/>
      <c r="N197" s="91">
        <v>73.599999999999994</v>
      </c>
      <c r="O197" s="91">
        <v>73.599999999999994</v>
      </c>
      <c r="P197" s="91">
        <v>73.599999999999994</v>
      </c>
      <c r="Q197" s="91">
        <v>73.599999999999994</v>
      </c>
      <c r="R197" s="90">
        <v>0.96199999999999997</v>
      </c>
      <c r="S197" s="90">
        <v>0.96199999999999997</v>
      </c>
      <c r="T197" s="90">
        <v>0.96199999999999997</v>
      </c>
      <c r="U197" s="90">
        <v>0.96199999999999997</v>
      </c>
      <c r="V197" s="83">
        <f t="shared" si="76"/>
        <v>2407.3087999999998</v>
      </c>
      <c r="W197" s="83">
        <f t="shared" si="77"/>
        <v>70.80319999999999</v>
      </c>
      <c r="X197" s="83">
        <f t="shared" si="80"/>
        <v>70.80319999999999</v>
      </c>
      <c r="Y197" s="83">
        <f t="shared" si="81"/>
        <v>70.80319999999999</v>
      </c>
      <c r="Z197" s="83">
        <f t="shared" si="56"/>
        <v>2619.7183999999993</v>
      </c>
      <c r="AA197" s="81"/>
      <c r="AB197" s="88"/>
      <c r="AC197" s="89">
        <v>73.599999999999994</v>
      </c>
      <c r="AD197" s="86"/>
      <c r="AE197" s="85">
        <f t="shared" si="75"/>
        <v>2407.3087999999998</v>
      </c>
      <c r="AF197" s="84">
        <f t="shared" si="57"/>
        <v>0</v>
      </c>
      <c r="AG197" s="81"/>
      <c r="AH197" s="88"/>
      <c r="AI197" s="87">
        <v>73.599999999999994</v>
      </c>
      <c r="AJ197" s="96" t="s">
        <v>58</v>
      </c>
      <c r="AK197" s="85">
        <f t="shared" si="78"/>
        <v>70.80319999999999</v>
      </c>
      <c r="AL197" s="84">
        <f t="shared" si="58"/>
        <v>0</v>
      </c>
      <c r="AM197" s="81"/>
      <c r="AN197" s="88"/>
      <c r="AO197" s="87">
        <v>73.599999999999994</v>
      </c>
      <c r="AP197" s="96" t="s">
        <v>57</v>
      </c>
      <c r="AQ197" s="85">
        <f t="shared" si="79"/>
        <v>70.80319999999999</v>
      </c>
      <c r="AR197" s="84">
        <f t="shared" si="59"/>
        <v>0</v>
      </c>
      <c r="AS197" s="81"/>
      <c r="AT197" s="88"/>
      <c r="AU197" s="87">
        <v>73.599999999999994</v>
      </c>
      <c r="AV197" s="96" t="str">
        <f t="shared" si="60"/>
        <v>n/a</v>
      </c>
      <c r="AW197" s="85">
        <f t="shared" si="82"/>
        <v>70.80319999999999</v>
      </c>
      <c r="AX197" s="84">
        <f t="shared" si="61"/>
        <v>0</v>
      </c>
      <c r="AY197" s="83">
        <f t="shared" si="62"/>
        <v>2407.3087999999998</v>
      </c>
      <c r="AZ197" s="83">
        <f t="shared" si="63"/>
        <v>70.80319999999999</v>
      </c>
      <c r="BA197" s="83">
        <f t="shared" si="64"/>
        <v>70.80319999999999</v>
      </c>
      <c r="BB197" s="83">
        <f t="shared" si="65"/>
        <v>70.80319999999999</v>
      </c>
      <c r="BC197" s="82">
        <f t="shared" si="66"/>
        <v>2619.7183999999993</v>
      </c>
      <c r="BD197" s="81" t="s">
        <v>56</v>
      </c>
      <c r="BE197" s="80" t="s">
        <v>55</v>
      </c>
      <c r="BF197" s="95"/>
    </row>
    <row r="198" spans="1:58" s="57" customFormat="1" ht="18" customHeight="1" x14ac:dyDescent="0.35">
      <c r="A198" s="94">
        <v>406</v>
      </c>
      <c r="B198" s="94" t="s">
        <v>4</v>
      </c>
      <c r="C198" s="97" t="s">
        <v>78</v>
      </c>
      <c r="D198" s="97" t="s">
        <v>85</v>
      </c>
      <c r="E198" s="92">
        <v>1</v>
      </c>
      <c r="F198" s="92" t="s">
        <v>391</v>
      </c>
      <c r="G198" s="92">
        <v>0</v>
      </c>
      <c r="H198" s="93">
        <v>40</v>
      </c>
      <c r="I198" s="93">
        <v>37</v>
      </c>
      <c r="J198" s="93">
        <v>44</v>
      </c>
      <c r="K198" s="93">
        <v>37</v>
      </c>
      <c r="L198" s="92" t="s">
        <v>392</v>
      </c>
      <c r="M198" s="88"/>
      <c r="N198" s="91">
        <v>623</v>
      </c>
      <c r="O198" s="91">
        <v>623</v>
      </c>
      <c r="P198" s="91">
        <v>623</v>
      </c>
      <c r="Q198" s="91">
        <v>623</v>
      </c>
      <c r="R198" s="90">
        <v>0.96199999999999997</v>
      </c>
      <c r="S198" s="90">
        <v>0.96199999999999997</v>
      </c>
      <c r="T198" s="90">
        <v>0.96199999999999997</v>
      </c>
      <c r="U198" s="90">
        <v>0.96199999999999997</v>
      </c>
      <c r="V198" s="83">
        <f t="shared" si="76"/>
        <v>23973.040000000001</v>
      </c>
      <c r="W198" s="83">
        <f t="shared" si="77"/>
        <v>22175.061999999998</v>
      </c>
      <c r="X198" s="83">
        <f t="shared" si="80"/>
        <v>26370.343999999997</v>
      </c>
      <c r="Y198" s="83">
        <f t="shared" si="81"/>
        <v>22175.061999999998</v>
      </c>
      <c r="Z198" s="83">
        <f t="shared" si="56"/>
        <v>94693.508000000002</v>
      </c>
      <c r="AA198" s="81"/>
      <c r="AB198" s="88"/>
      <c r="AC198" s="89">
        <v>623</v>
      </c>
      <c r="AD198" s="86"/>
      <c r="AE198" s="85">
        <f t="shared" si="75"/>
        <v>23973.040000000001</v>
      </c>
      <c r="AF198" s="84">
        <f t="shared" si="57"/>
        <v>0</v>
      </c>
      <c r="AG198" s="81"/>
      <c r="AH198" s="88"/>
      <c r="AI198" s="87">
        <v>623</v>
      </c>
      <c r="AJ198" s="96" t="s">
        <v>58</v>
      </c>
      <c r="AK198" s="85">
        <f t="shared" si="78"/>
        <v>22175.061999999998</v>
      </c>
      <c r="AL198" s="84">
        <f t="shared" si="58"/>
        <v>0</v>
      </c>
      <c r="AM198" s="81"/>
      <c r="AN198" s="88"/>
      <c r="AO198" s="87">
        <v>623</v>
      </c>
      <c r="AP198" s="96" t="s">
        <v>57</v>
      </c>
      <c r="AQ198" s="85">
        <f t="shared" si="79"/>
        <v>26370.343999999997</v>
      </c>
      <c r="AR198" s="84">
        <f t="shared" si="59"/>
        <v>0</v>
      </c>
      <c r="AS198" s="81"/>
      <c r="AT198" s="88"/>
      <c r="AU198" s="87">
        <v>623</v>
      </c>
      <c r="AV198" s="96" t="str">
        <f t="shared" si="60"/>
        <v>n/a</v>
      </c>
      <c r="AW198" s="85">
        <f t="shared" si="82"/>
        <v>22175.061999999998</v>
      </c>
      <c r="AX198" s="84">
        <f t="shared" si="61"/>
        <v>0</v>
      </c>
      <c r="AY198" s="83">
        <f t="shared" si="62"/>
        <v>23973.040000000001</v>
      </c>
      <c r="AZ198" s="83">
        <f t="shared" si="63"/>
        <v>22175.061999999998</v>
      </c>
      <c r="BA198" s="83">
        <f t="shared" si="64"/>
        <v>26370.343999999997</v>
      </c>
      <c r="BB198" s="83">
        <f t="shared" si="65"/>
        <v>22175.061999999998</v>
      </c>
      <c r="BC198" s="82">
        <f t="shared" si="66"/>
        <v>94693.508000000002</v>
      </c>
      <c r="BD198" s="81" t="s">
        <v>56</v>
      </c>
      <c r="BE198" s="80" t="s">
        <v>55</v>
      </c>
      <c r="BF198" s="95"/>
    </row>
    <row r="199" spans="1:58" s="57" customFormat="1" ht="18" customHeight="1" x14ac:dyDescent="0.35">
      <c r="A199" s="94">
        <v>419</v>
      </c>
      <c r="B199" s="94" t="s">
        <v>4</v>
      </c>
      <c r="C199" s="97" t="s">
        <v>78</v>
      </c>
      <c r="D199" s="97" t="s">
        <v>84</v>
      </c>
      <c r="E199" s="92">
        <v>1</v>
      </c>
      <c r="F199" s="92" t="s">
        <v>393</v>
      </c>
      <c r="G199" s="92">
        <v>0</v>
      </c>
      <c r="H199" s="93">
        <v>150</v>
      </c>
      <c r="I199" s="93">
        <v>150</v>
      </c>
      <c r="J199" s="93">
        <v>150</v>
      </c>
      <c r="K199" s="93">
        <v>150</v>
      </c>
      <c r="L199" s="92" t="s">
        <v>394</v>
      </c>
      <c r="M199" s="88"/>
      <c r="N199" s="91">
        <v>5.3588189352600013</v>
      </c>
      <c r="O199" s="91">
        <v>5.3588189352600013</v>
      </c>
      <c r="P199" s="91">
        <v>5.3588189352600013</v>
      </c>
      <c r="Q199" s="91">
        <v>5.3588189352600013</v>
      </c>
      <c r="R199" s="90">
        <v>0.96199999999999997</v>
      </c>
      <c r="S199" s="90">
        <v>0.96199999999999997</v>
      </c>
      <c r="T199" s="90">
        <v>0.96199999999999997</v>
      </c>
      <c r="U199" s="90">
        <v>0.96199999999999997</v>
      </c>
      <c r="V199" s="83">
        <f t="shared" si="76"/>
        <v>773.27757235801812</v>
      </c>
      <c r="W199" s="83">
        <f t="shared" si="77"/>
        <v>773.27757235801812</v>
      </c>
      <c r="X199" s="83">
        <f t="shared" si="80"/>
        <v>773.27757235801812</v>
      </c>
      <c r="Y199" s="83">
        <f t="shared" si="81"/>
        <v>773.27757235801812</v>
      </c>
      <c r="Z199" s="83">
        <f t="shared" si="56"/>
        <v>3093.1102894320725</v>
      </c>
      <c r="AA199" s="81"/>
      <c r="AB199" s="88"/>
      <c r="AC199" s="89">
        <v>4.9335158451599996</v>
      </c>
      <c r="AD199" s="86"/>
      <c r="AE199" s="85">
        <f t="shared" si="75"/>
        <v>711.90633645658784</v>
      </c>
      <c r="AF199" s="84">
        <f t="shared" si="57"/>
        <v>-61.371235901430282</v>
      </c>
      <c r="AG199" s="81"/>
      <c r="AH199" s="88"/>
      <c r="AI199" s="87">
        <v>4.9335158451599996</v>
      </c>
      <c r="AJ199" s="96" t="s">
        <v>80</v>
      </c>
      <c r="AK199" s="85">
        <f t="shared" si="78"/>
        <v>711.90633645658784</v>
      </c>
      <c r="AL199" s="84">
        <f t="shared" si="58"/>
        <v>-61.371235901430282</v>
      </c>
      <c r="AM199" s="81"/>
      <c r="AN199" s="88"/>
      <c r="AO199" s="87">
        <v>4.9335158451599996</v>
      </c>
      <c r="AP199" s="96" t="s">
        <v>83</v>
      </c>
      <c r="AQ199" s="85">
        <f t="shared" si="79"/>
        <v>711.90633645658784</v>
      </c>
      <c r="AR199" s="84">
        <f t="shared" si="59"/>
        <v>-61.371235901430282</v>
      </c>
      <c r="AS199" s="81"/>
      <c r="AT199" s="88"/>
      <c r="AU199" s="87">
        <v>4.9335158451599996</v>
      </c>
      <c r="AV199" s="96" t="str">
        <f t="shared" si="60"/>
        <v>Updated EPG_gas to reflect updated shower temperature</v>
      </c>
      <c r="AW199" s="85">
        <f t="shared" si="82"/>
        <v>711.90633645658784</v>
      </c>
      <c r="AX199" s="84">
        <f t="shared" si="61"/>
        <v>-61.371235901430282</v>
      </c>
      <c r="AY199" s="83">
        <f t="shared" si="62"/>
        <v>711.90633645658784</v>
      </c>
      <c r="AZ199" s="83">
        <f t="shared" si="63"/>
        <v>711.90633645658784</v>
      </c>
      <c r="BA199" s="83">
        <f t="shared" si="64"/>
        <v>711.90633645658784</v>
      </c>
      <c r="BB199" s="83">
        <f t="shared" si="65"/>
        <v>711.90633645658784</v>
      </c>
      <c r="BC199" s="82">
        <f t="shared" si="66"/>
        <v>2847.6253458263513</v>
      </c>
      <c r="BD199" s="81" t="s">
        <v>56</v>
      </c>
      <c r="BE199" s="80" t="s">
        <v>55</v>
      </c>
      <c r="BF199" s="95"/>
    </row>
    <row r="200" spans="1:58" s="57" customFormat="1" ht="18" customHeight="1" x14ac:dyDescent="0.35">
      <c r="A200" s="94">
        <v>467</v>
      </c>
      <c r="B200" s="94" t="s">
        <v>4</v>
      </c>
      <c r="C200" s="97" t="s">
        <v>78</v>
      </c>
      <c r="D200" s="97" t="s">
        <v>82</v>
      </c>
      <c r="E200" s="92">
        <v>1</v>
      </c>
      <c r="F200" s="92" t="s">
        <v>399</v>
      </c>
      <c r="G200" s="92">
        <v>0</v>
      </c>
      <c r="H200" s="93">
        <v>620</v>
      </c>
      <c r="I200" s="93">
        <v>450</v>
      </c>
      <c r="J200" s="93">
        <v>526</v>
      </c>
      <c r="K200" s="93">
        <v>518</v>
      </c>
      <c r="L200" s="92" t="s">
        <v>400</v>
      </c>
      <c r="M200" s="88"/>
      <c r="N200" s="91">
        <v>5.4316370902687714</v>
      </c>
      <c r="O200" s="91">
        <v>5.4316370902687714</v>
      </c>
      <c r="P200" s="91">
        <v>5.4316370902687714</v>
      </c>
      <c r="Q200" s="91">
        <v>5.4316370902687714</v>
      </c>
      <c r="R200" s="90">
        <v>0.96199999999999997</v>
      </c>
      <c r="S200" s="90">
        <v>0.96199999999999997</v>
      </c>
      <c r="T200" s="90">
        <v>0.96199999999999997</v>
      </c>
      <c r="U200" s="90">
        <v>0.96199999999999997</v>
      </c>
      <c r="V200" s="83">
        <f t="shared" si="76"/>
        <v>3239.645626119906</v>
      </c>
      <c r="W200" s="83">
        <f t="shared" si="77"/>
        <v>2351.3556963773513</v>
      </c>
      <c r="X200" s="83">
        <f t="shared" si="80"/>
        <v>2748.4735473210817</v>
      </c>
      <c r="Y200" s="83">
        <f t="shared" si="81"/>
        <v>2706.6716682743731</v>
      </c>
      <c r="Z200" s="83">
        <f t="shared" si="56"/>
        <v>11046.146538092713</v>
      </c>
      <c r="AA200" s="81"/>
      <c r="AB200" s="88"/>
      <c r="AC200" s="89">
        <v>5.4316370902687714</v>
      </c>
      <c r="AD200" s="86"/>
      <c r="AE200" s="85">
        <f t="shared" si="75"/>
        <v>3239.645626119906</v>
      </c>
      <c r="AF200" s="84">
        <f t="shared" si="57"/>
        <v>0</v>
      </c>
      <c r="AG200" s="81"/>
      <c r="AH200" s="88"/>
      <c r="AI200" s="87">
        <v>5.4316370902687714</v>
      </c>
      <c r="AJ200" s="96" t="s">
        <v>80</v>
      </c>
      <c r="AK200" s="85">
        <f t="shared" si="78"/>
        <v>2351.3556963773513</v>
      </c>
      <c r="AL200" s="84">
        <f t="shared" si="58"/>
        <v>0</v>
      </c>
      <c r="AM200" s="81"/>
      <c r="AN200" s="88"/>
      <c r="AO200" s="87">
        <v>5.4316370902687714</v>
      </c>
      <c r="AP200" s="96" t="s">
        <v>57</v>
      </c>
      <c r="AQ200" s="85">
        <f t="shared" si="79"/>
        <v>2748.4735473210817</v>
      </c>
      <c r="AR200" s="84">
        <f t="shared" si="59"/>
        <v>0</v>
      </c>
      <c r="AS200" s="81"/>
      <c r="AT200" s="88"/>
      <c r="AU200" s="87">
        <v>5.4316370902687714</v>
      </c>
      <c r="AV200" s="96" t="str">
        <f t="shared" si="60"/>
        <v>n/a</v>
      </c>
      <c r="AW200" s="85">
        <f t="shared" si="82"/>
        <v>2706.6716682743731</v>
      </c>
      <c r="AX200" s="84">
        <f t="shared" si="61"/>
        <v>0</v>
      </c>
      <c r="AY200" s="83">
        <f t="shared" si="62"/>
        <v>3239.645626119906</v>
      </c>
      <c r="AZ200" s="83">
        <f t="shared" si="63"/>
        <v>2351.3556963773513</v>
      </c>
      <c r="BA200" s="83">
        <f t="shared" si="64"/>
        <v>2748.4735473210817</v>
      </c>
      <c r="BB200" s="83">
        <f t="shared" si="65"/>
        <v>2706.6716682743731</v>
      </c>
      <c r="BC200" s="82">
        <f t="shared" si="66"/>
        <v>11046.146538092713</v>
      </c>
      <c r="BD200" s="81" t="s">
        <v>56</v>
      </c>
      <c r="BE200" s="80" t="s">
        <v>55</v>
      </c>
      <c r="BF200" s="95"/>
    </row>
    <row r="201" spans="1:58" s="57" customFormat="1" ht="18" customHeight="1" x14ac:dyDescent="0.35">
      <c r="A201" s="94">
        <v>466</v>
      </c>
      <c r="B201" s="94" t="s">
        <v>4</v>
      </c>
      <c r="C201" s="97" t="s">
        <v>78</v>
      </c>
      <c r="D201" s="97" t="s">
        <v>81</v>
      </c>
      <c r="E201" s="92">
        <v>1</v>
      </c>
      <c r="F201" s="92" t="s">
        <v>399</v>
      </c>
      <c r="G201" s="92">
        <v>0</v>
      </c>
      <c r="H201" s="93">
        <v>620</v>
      </c>
      <c r="I201" s="93">
        <v>450</v>
      </c>
      <c r="J201" s="93">
        <v>526</v>
      </c>
      <c r="K201" s="93">
        <v>518</v>
      </c>
      <c r="L201" s="92" t="s">
        <v>400</v>
      </c>
      <c r="M201" s="88"/>
      <c r="N201" s="91">
        <v>7.4894856389249336</v>
      </c>
      <c r="O201" s="91">
        <v>7.4894856389249336</v>
      </c>
      <c r="P201" s="91">
        <v>7.4894856389249336</v>
      </c>
      <c r="Q201" s="91">
        <v>7.4894856389249336</v>
      </c>
      <c r="R201" s="90">
        <v>0.96199999999999997</v>
      </c>
      <c r="S201" s="90">
        <v>0.96199999999999997</v>
      </c>
      <c r="T201" s="90">
        <v>0.96199999999999997</v>
      </c>
      <c r="U201" s="90">
        <v>0.96199999999999997</v>
      </c>
      <c r="V201" s="83">
        <f t="shared" si="76"/>
        <v>4467.0288144803872</v>
      </c>
      <c r="W201" s="83">
        <f t="shared" si="77"/>
        <v>3242.1983330906037</v>
      </c>
      <c r="X201" s="83">
        <f t="shared" si="80"/>
        <v>3789.7696071236833</v>
      </c>
      <c r="Y201" s="83">
        <f t="shared" si="81"/>
        <v>3732.1305256465171</v>
      </c>
      <c r="Z201" s="83">
        <f t="shared" ref="Z201:Z264" si="83">V201+W201+X201+Y201</f>
        <v>15231.127280341192</v>
      </c>
      <c r="AA201" s="81"/>
      <c r="AB201" s="88"/>
      <c r="AC201" s="89">
        <v>7.4894856389249336</v>
      </c>
      <c r="AD201" s="86"/>
      <c r="AE201" s="85">
        <f t="shared" si="75"/>
        <v>4467.0288144803872</v>
      </c>
      <c r="AF201" s="84">
        <f t="shared" ref="AF201:AF264" si="84">AE201-V201</f>
        <v>0</v>
      </c>
      <c r="AG201" s="81"/>
      <c r="AH201" s="88"/>
      <c r="AI201" s="87">
        <v>7.4894856389249336</v>
      </c>
      <c r="AJ201" s="96" t="s">
        <v>80</v>
      </c>
      <c r="AK201" s="85">
        <f t="shared" si="78"/>
        <v>3242.1983330906037</v>
      </c>
      <c r="AL201" s="84">
        <f t="shared" ref="AL201:AL264" si="85">AK201-W201</f>
        <v>0</v>
      </c>
      <c r="AM201" s="81"/>
      <c r="AN201" s="88"/>
      <c r="AO201" s="87">
        <v>7.4894856389249336</v>
      </c>
      <c r="AP201" s="96" t="s">
        <v>57</v>
      </c>
      <c r="AQ201" s="85">
        <f t="shared" si="79"/>
        <v>3789.7696071236833</v>
      </c>
      <c r="AR201" s="84">
        <f t="shared" ref="AR201:AR264" si="86">AQ201-X201</f>
        <v>0</v>
      </c>
      <c r="AS201" s="81"/>
      <c r="AT201" s="88"/>
      <c r="AU201" s="87">
        <v>7.4894856389249336</v>
      </c>
      <c r="AV201" s="96" t="str">
        <f t="shared" ref="AV201:AV219" si="87">AP201</f>
        <v>n/a</v>
      </c>
      <c r="AW201" s="85">
        <f t="shared" si="82"/>
        <v>3732.1305256465171</v>
      </c>
      <c r="AX201" s="84">
        <f t="shared" ref="AX201:AX264" si="88">AW201-Y201</f>
        <v>0</v>
      </c>
      <c r="AY201" s="83">
        <f t="shared" ref="AY201:AY220" si="89">IF(E201=1,AE201,V201)</f>
        <v>4467.0288144803872</v>
      </c>
      <c r="AZ201" s="83">
        <f t="shared" ref="AZ201:AZ220" si="90">IF(E201=1,AK201,W201)</f>
        <v>3242.1983330906037</v>
      </c>
      <c r="BA201" s="83">
        <f t="shared" ref="BA201:BA220" si="91">IF(E201=1,AQ201,X201)</f>
        <v>3789.7696071236833</v>
      </c>
      <c r="BB201" s="83">
        <f t="shared" ref="BB201:BB220" si="92">IF(E201=1,AW201,Y201)</f>
        <v>3732.1305256465171</v>
      </c>
      <c r="BC201" s="82">
        <f t="shared" ref="BC201:BC264" si="93">AY201+AZ201+BA201+BB201</f>
        <v>15231.127280341192</v>
      </c>
      <c r="BD201" s="81" t="s">
        <v>56</v>
      </c>
      <c r="BE201" s="80" t="s">
        <v>55</v>
      </c>
      <c r="BF201" s="95"/>
    </row>
    <row r="202" spans="1:58" s="57" customFormat="1" ht="18" customHeight="1" x14ac:dyDescent="0.35">
      <c r="A202" s="94">
        <v>433</v>
      </c>
      <c r="B202" s="94" t="s">
        <v>4</v>
      </c>
      <c r="C202" s="97" t="s">
        <v>78</v>
      </c>
      <c r="D202" s="97" t="s">
        <v>79</v>
      </c>
      <c r="E202" s="92">
        <v>1</v>
      </c>
      <c r="F202" s="92" t="s">
        <v>57</v>
      </c>
      <c r="G202" s="92">
        <v>0</v>
      </c>
      <c r="H202" s="93">
        <v>75</v>
      </c>
      <c r="I202" s="93">
        <v>0</v>
      </c>
      <c r="J202" s="93">
        <v>0</v>
      </c>
      <c r="K202" s="93">
        <v>0</v>
      </c>
      <c r="L202" s="92" t="s">
        <v>57</v>
      </c>
      <c r="M202" s="88"/>
      <c r="N202" s="91">
        <v>61.482900000000001</v>
      </c>
      <c r="O202" s="91">
        <v>61.482900000000001</v>
      </c>
      <c r="P202" s="91">
        <v>61.482900000000001</v>
      </c>
      <c r="Q202" s="91">
        <v>61.482900000000001</v>
      </c>
      <c r="R202" s="90">
        <v>0.96199999999999997</v>
      </c>
      <c r="S202" s="90">
        <v>0.96199999999999997</v>
      </c>
      <c r="T202" s="90">
        <v>0.96199999999999997</v>
      </c>
      <c r="U202" s="90">
        <v>0.96199999999999997</v>
      </c>
      <c r="V202" s="83">
        <f t="shared" si="76"/>
        <v>4435.9912349999995</v>
      </c>
      <c r="W202" s="83">
        <f t="shared" si="77"/>
        <v>0</v>
      </c>
      <c r="X202" s="83">
        <f t="shared" si="80"/>
        <v>0</v>
      </c>
      <c r="Y202" s="83">
        <f t="shared" si="81"/>
        <v>0</v>
      </c>
      <c r="Z202" s="83">
        <f t="shared" si="83"/>
        <v>4435.9912349999995</v>
      </c>
      <c r="AA202" s="81"/>
      <c r="AB202" s="88"/>
      <c r="AC202" s="89">
        <v>61.482900000000001</v>
      </c>
      <c r="AD202" s="86"/>
      <c r="AE202" s="85">
        <f t="shared" si="75"/>
        <v>4435.9912349999995</v>
      </c>
      <c r="AF202" s="84">
        <f t="shared" si="84"/>
        <v>0</v>
      </c>
      <c r="AG202" s="81"/>
      <c r="AH202" s="88"/>
      <c r="AI202" s="87">
        <v>61.482900000000001</v>
      </c>
      <c r="AJ202" s="96" t="s">
        <v>58</v>
      </c>
      <c r="AK202" s="85">
        <f t="shared" si="78"/>
        <v>0</v>
      </c>
      <c r="AL202" s="84">
        <f t="shared" si="85"/>
        <v>0</v>
      </c>
      <c r="AM202" s="81"/>
      <c r="AN202" s="88"/>
      <c r="AO202" s="87">
        <v>61.482900000000001</v>
      </c>
      <c r="AP202" s="96" t="s">
        <v>57</v>
      </c>
      <c r="AQ202" s="85">
        <f t="shared" si="79"/>
        <v>0</v>
      </c>
      <c r="AR202" s="84">
        <f t="shared" si="86"/>
        <v>0</v>
      </c>
      <c r="AS202" s="81"/>
      <c r="AT202" s="88"/>
      <c r="AU202" s="87">
        <v>61.482900000000001</v>
      </c>
      <c r="AV202" s="96" t="str">
        <f t="shared" si="87"/>
        <v>n/a</v>
      </c>
      <c r="AW202" s="85">
        <f t="shared" si="82"/>
        <v>0</v>
      </c>
      <c r="AX202" s="84">
        <f t="shared" si="88"/>
        <v>0</v>
      </c>
      <c r="AY202" s="83">
        <f t="shared" si="89"/>
        <v>4435.9912349999995</v>
      </c>
      <c r="AZ202" s="83">
        <f t="shared" si="90"/>
        <v>0</v>
      </c>
      <c r="BA202" s="83">
        <f t="shared" si="91"/>
        <v>0</v>
      </c>
      <c r="BB202" s="83">
        <f t="shared" si="92"/>
        <v>0</v>
      </c>
      <c r="BC202" s="82">
        <f t="shared" si="93"/>
        <v>4435.9912349999995</v>
      </c>
      <c r="BD202" s="81" t="s">
        <v>56</v>
      </c>
      <c r="BE202" s="80" t="s">
        <v>55</v>
      </c>
      <c r="BF202" s="95"/>
    </row>
    <row r="203" spans="1:58" s="57" customFormat="1" ht="18" customHeight="1" x14ac:dyDescent="0.35">
      <c r="A203" s="94">
        <v>432</v>
      </c>
      <c r="B203" s="94" t="s">
        <v>4</v>
      </c>
      <c r="C203" s="97" t="s">
        <v>78</v>
      </c>
      <c r="D203" s="97" t="s">
        <v>77</v>
      </c>
      <c r="E203" s="92">
        <v>1</v>
      </c>
      <c r="F203" s="92" t="s">
        <v>57</v>
      </c>
      <c r="G203" s="92">
        <v>0</v>
      </c>
      <c r="H203" s="93">
        <v>0</v>
      </c>
      <c r="I203" s="93">
        <v>70</v>
      </c>
      <c r="J203" s="93">
        <v>75</v>
      </c>
      <c r="K203" s="93">
        <v>70</v>
      </c>
      <c r="L203" s="92" t="s">
        <v>57</v>
      </c>
      <c r="M203" s="88"/>
      <c r="N203" s="91">
        <v>61.482900000000001</v>
      </c>
      <c r="O203" s="91">
        <v>61.482900000000001</v>
      </c>
      <c r="P203" s="91">
        <v>61.482900000000001</v>
      </c>
      <c r="Q203" s="91">
        <v>61.482900000000001</v>
      </c>
      <c r="R203" s="90">
        <v>0.96199999999999997</v>
      </c>
      <c r="S203" s="90">
        <v>0.96199999999999997</v>
      </c>
      <c r="T203" s="90">
        <v>0.96199999999999997</v>
      </c>
      <c r="U203" s="90">
        <v>0.96199999999999997</v>
      </c>
      <c r="V203" s="83">
        <f t="shared" si="76"/>
        <v>0</v>
      </c>
      <c r="W203" s="83">
        <f t="shared" si="77"/>
        <v>4140.2584859999997</v>
      </c>
      <c r="X203" s="83">
        <f t="shared" si="80"/>
        <v>4435.9912349999995</v>
      </c>
      <c r="Y203" s="83">
        <f t="shared" si="81"/>
        <v>4140.2584859999997</v>
      </c>
      <c r="Z203" s="83">
        <f t="shared" si="83"/>
        <v>12716.508206999999</v>
      </c>
      <c r="AA203" s="81"/>
      <c r="AB203" s="88"/>
      <c r="AC203" s="89">
        <v>61.482900000000001</v>
      </c>
      <c r="AD203" s="86"/>
      <c r="AE203" s="85">
        <f t="shared" si="75"/>
        <v>0</v>
      </c>
      <c r="AF203" s="84">
        <f t="shared" si="84"/>
        <v>0</v>
      </c>
      <c r="AG203" s="81"/>
      <c r="AH203" s="88"/>
      <c r="AI203" s="87">
        <v>61.482900000000001</v>
      </c>
      <c r="AJ203" s="96" t="s">
        <v>58</v>
      </c>
      <c r="AK203" s="85">
        <f t="shared" si="78"/>
        <v>4140.2584859999997</v>
      </c>
      <c r="AL203" s="84">
        <f t="shared" si="85"/>
        <v>0</v>
      </c>
      <c r="AM203" s="81"/>
      <c r="AN203" s="88"/>
      <c r="AO203" s="87">
        <v>61.482900000000001</v>
      </c>
      <c r="AP203" s="96" t="s">
        <v>57</v>
      </c>
      <c r="AQ203" s="85">
        <f t="shared" si="79"/>
        <v>4435.9912349999995</v>
      </c>
      <c r="AR203" s="84">
        <f t="shared" si="86"/>
        <v>0</v>
      </c>
      <c r="AS203" s="81"/>
      <c r="AT203" s="88"/>
      <c r="AU203" s="87">
        <v>61.482900000000001</v>
      </c>
      <c r="AV203" s="96" t="str">
        <f t="shared" si="87"/>
        <v>n/a</v>
      </c>
      <c r="AW203" s="85">
        <f t="shared" si="82"/>
        <v>4140.2584859999997</v>
      </c>
      <c r="AX203" s="84">
        <f t="shared" si="88"/>
        <v>0</v>
      </c>
      <c r="AY203" s="83">
        <f t="shared" si="89"/>
        <v>0</v>
      </c>
      <c r="AZ203" s="83">
        <f t="shared" si="90"/>
        <v>4140.2584859999997</v>
      </c>
      <c r="BA203" s="83">
        <f t="shared" si="91"/>
        <v>4435.9912349999995</v>
      </c>
      <c r="BB203" s="83">
        <f t="shared" si="92"/>
        <v>4140.2584859999997</v>
      </c>
      <c r="BC203" s="82">
        <f t="shared" si="93"/>
        <v>12716.508206999999</v>
      </c>
      <c r="BD203" s="81" t="s">
        <v>56</v>
      </c>
      <c r="BE203" s="80" t="s">
        <v>55</v>
      </c>
      <c r="BF203" s="95"/>
    </row>
    <row r="204" spans="1:58" s="57" customFormat="1" ht="18" customHeight="1" x14ac:dyDescent="0.35">
      <c r="A204" s="94">
        <v>11</v>
      </c>
      <c r="B204" s="94" t="s">
        <v>6</v>
      </c>
      <c r="C204" s="97" t="s">
        <v>6</v>
      </c>
      <c r="D204" s="97" t="s">
        <v>76</v>
      </c>
      <c r="E204" s="92">
        <v>1</v>
      </c>
      <c r="F204" s="92" t="s">
        <v>57</v>
      </c>
      <c r="G204" s="92">
        <v>0</v>
      </c>
      <c r="H204" s="93">
        <v>1</v>
      </c>
      <c r="I204" s="93">
        <v>0</v>
      </c>
      <c r="J204" s="93">
        <v>0</v>
      </c>
      <c r="K204" s="93">
        <v>0</v>
      </c>
      <c r="L204" s="92" t="s">
        <v>57</v>
      </c>
      <c r="M204" s="88"/>
      <c r="N204" s="91">
        <v>438059.39999999997</v>
      </c>
      <c r="O204" s="91">
        <v>438059.39999999997</v>
      </c>
      <c r="P204" s="91">
        <v>438059.39999999997</v>
      </c>
      <c r="Q204" s="91">
        <v>438059.39999999997</v>
      </c>
      <c r="R204" s="90">
        <v>0.93899999999999995</v>
      </c>
      <c r="S204" s="90">
        <v>0.93899999999999995</v>
      </c>
      <c r="T204" s="90">
        <v>0.93899999999999995</v>
      </c>
      <c r="U204" s="90">
        <v>0.93899999999999995</v>
      </c>
      <c r="V204" s="83">
        <f t="shared" si="76"/>
        <v>411337.77659999992</v>
      </c>
      <c r="W204" s="83">
        <f t="shared" si="77"/>
        <v>0</v>
      </c>
      <c r="X204" s="83">
        <f t="shared" si="80"/>
        <v>0</v>
      </c>
      <c r="Y204" s="83">
        <f t="shared" si="81"/>
        <v>0</v>
      </c>
      <c r="Z204" s="83">
        <f t="shared" si="83"/>
        <v>411337.77659999992</v>
      </c>
      <c r="AA204" s="81"/>
      <c r="AB204" s="88"/>
      <c r="AC204" s="89">
        <v>438059.39999999997</v>
      </c>
      <c r="AD204" s="86"/>
      <c r="AE204" s="85">
        <f t="shared" si="75"/>
        <v>411337.77659999992</v>
      </c>
      <c r="AF204" s="84">
        <f t="shared" si="84"/>
        <v>0</v>
      </c>
      <c r="AG204" s="81"/>
      <c r="AH204" s="88"/>
      <c r="AI204" s="87">
        <v>438059.39999999997</v>
      </c>
      <c r="AJ204" s="96" t="s">
        <v>58</v>
      </c>
      <c r="AK204" s="85">
        <f t="shared" si="78"/>
        <v>0</v>
      </c>
      <c r="AL204" s="84">
        <f t="shared" si="85"/>
        <v>0</v>
      </c>
      <c r="AM204" s="81"/>
      <c r="AN204" s="88"/>
      <c r="AO204" s="87">
        <v>438059.39999999997</v>
      </c>
      <c r="AP204" s="96" t="s">
        <v>57</v>
      </c>
      <c r="AQ204" s="85">
        <f t="shared" si="79"/>
        <v>0</v>
      </c>
      <c r="AR204" s="84">
        <f t="shared" si="86"/>
        <v>0</v>
      </c>
      <c r="AS204" s="81"/>
      <c r="AT204" s="88"/>
      <c r="AU204" s="87">
        <v>438059.39999999997</v>
      </c>
      <c r="AV204" s="96" t="str">
        <f t="shared" si="87"/>
        <v>n/a</v>
      </c>
      <c r="AW204" s="85">
        <f t="shared" si="82"/>
        <v>0</v>
      </c>
      <c r="AX204" s="84">
        <f t="shared" si="88"/>
        <v>0</v>
      </c>
      <c r="AY204" s="83">
        <f t="shared" si="89"/>
        <v>411337.77659999992</v>
      </c>
      <c r="AZ204" s="83">
        <f t="shared" si="90"/>
        <v>0</v>
      </c>
      <c r="BA204" s="83">
        <f t="shared" si="91"/>
        <v>0</v>
      </c>
      <c r="BB204" s="83">
        <f t="shared" si="92"/>
        <v>0</v>
      </c>
      <c r="BC204" s="82">
        <f t="shared" si="93"/>
        <v>411337.77659999992</v>
      </c>
      <c r="BD204" s="81" t="s">
        <v>56</v>
      </c>
      <c r="BE204" s="80" t="s">
        <v>55</v>
      </c>
      <c r="BF204" s="95"/>
    </row>
    <row r="205" spans="1:58" s="57" customFormat="1" ht="18" customHeight="1" x14ac:dyDescent="0.35">
      <c r="A205" s="94">
        <v>12</v>
      </c>
      <c r="B205" s="94" t="s">
        <v>6</v>
      </c>
      <c r="C205" s="97" t="s">
        <v>6</v>
      </c>
      <c r="D205" s="97" t="s">
        <v>75</v>
      </c>
      <c r="E205" s="92">
        <v>1</v>
      </c>
      <c r="F205" s="92" t="s">
        <v>57</v>
      </c>
      <c r="G205" s="92">
        <v>0</v>
      </c>
      <c r="H205" s="93">
        <v>0</v>
      </c>
      <c r="I205" s="93">
        <v>1</v>
      </c>
      <c r="J205" s="93">
        <v>0</v>
      </c>
      <c r="K205" s="93">
        <v>0</v>
      </c>
      <c r="L205" s="92" t="s">
        <v>57</v>
      </c>
      <c r="M205" s="88"/>
      <c r="N205" s="91">
        <v>374503.19999999995</v>
      </c>
      <c r="O205" s="91">
        <v>374503.19999999995</v>
      </c>
      <c r="P205" s="91">
        <v>374503.19999999995</v>
      </c>
      <c r="Q205" s="91">
        <v>374503.19999999995</v>
      </c>
      <c r="R205" s="90">
        <v>0.93899999999999995</v>
      </c>
      <c r="S205" s="90">
        <v>0.93899999999999995</v>
      </c>
      <c r="T205" s="90">
        <v>0.93899999999999995</v>
      </c>
      <c r="U205" s="90">
        <v>0.93899999999999995</v>
      </c>
      <c r="V205" s="83">
        <f t="shared" si="76"/>
        <v>0</v>
      </c>
      <c r="W205" s="83">
        <f t="shared" si="77"/>
        <v>351658.50479999994</v>
      </c>
      <c r="X205" s="83">
        <f t="shared" si="80"/>
        <v>0</v>
      </c>
      <c r="Y205" s="83">
        <f t="shared" si="81"/>
        <v>0</v>
      </c>
      <c r="Z205" s="83">
        <f t="shared" si="83"/>
        <v>351658.50479999994</v>
      </c>
      <c r="AA205" s="81"/>
      <c r="AB205" s="88"/>
      <c r="AC205" s="89">
        <v>374503.19999999995</v>
      </c>
      <c r="AD205" s="86"/>
      <c r="AE205" s="85">
        <f t="shared" si="75"/>
        <v>0</v>
      </c>
      <c r="AF205" s="84">
        <f t="shared" si="84"/>
        <v>0</v>
      </c>
      <c r="AG205" s="81"/>
      <c r="AH205" s="88"/>
      <c r="AI205" s="87">
        <v>374503.19999999995</v>
      </c>
      <c r="AJ205" s="96" t="s">
        <v>58</v>
      </c>
      <c r="AK205" s="85">
        <f t="shared" si="78"/>
        <v>351658.50479999994</v>
      </c>
      <c r="AL205" s="84">
        <f t="shared" si="85"/>
        <v>0</v>
      </c>
      <c r="AM205" s="81"/>
      <c r="AN205" s="88"/>
      <c r="AO205" s="87">
        <v>374503.19999999995</v>
      </c>
      <c r="AP205" s="96" t="s">
        <v>57</v>
      </c>
      <c r="AQ205" s="85">
        <f t="shared" si="79"/>
        <v>0</v>
      </c>
      <c r="AR205" s="84">
        <f t="shared" si="86"/>
        <v>0</v>
      </c>
      <c r="AS205" s="81"/>
      <c r="AT205" s="88"/>
      <c r="AU205" s="87">
        <v>374503.19999999995</v>
      </c>
      <c r="AV205" s="96" t="str">
        <f t="shared" si="87"/>
        <v>n/a</v>
      </c>
      <c r="AW205" s="85">
        <f t="shared" si="82"/>
        <v>0</v>
      </c>
      <c r="AX205" s="84">
        <f t="shared" si="88"/>
        <v>0</v>
      </c>
      <c r="AY205" s="83">
        <f t="shared" si="89"/>
        <v>0</v>
      </c>
      <c r="AZ205" s="83">
        <f t="shared" si="90"/>
        <v>351658.50479999994</v>
      </c>
      <c r="BA205" s="83">
        <f t="shared" si="91"/>
        <v>0</v>
      </c>
      <c r="BB205" s="83">
        <f t="shared" si="92"/>
        <v>0</v>
      </c>
      <c r="BC205" s="82">
        <f t="shared" si="93"/>
        <v>351658.50479999994</v>
      </c>
      <c r="BD205" s="81" t="s">
        <v>56</v>
      </c>
      <c r="BE205" s="80" t="s">
        <v>55</v>
      </c>
      <c r="BF205" s="95"/>
    </row>
    <row r="206" spans="1:58" s="57" customFormat="1" ht="18" customHeight="1" x14ac:dyDescent="0.35">
      <c r="A206" s="94">
        <v>13</v>
      </c>
      <c r="B206" s="94" t="s">
        <v>6</v>
      </c>
      <c r="C206" s="97" t="s">
        <v>6</v>
      </c>
      <c r="D206" s="97" t="s">
        <v>74</v>
      </c>
      <c r="E206" s="92">
        <v>1</v>
      </c>
      <c r="F206" s="92" t="s">
        <v>57</v>
      </c>
      <c r="G206" s="92">
        <v>0</v>
      </c>
      <c r="H206" s="93">
        <v>0</v>
      </c>
      <c r="I206" s="93">
        <v>0</v>
      </c>
      <c r="J206" s="93">
        <v>1</v>
      </c>
      <c r="K206" s="93">
        <v>0</v>
      </c>
      <c r="L206" s="92" t="s">
        <v>57</v>
      </c>
      <c r="M206" s="88"/>
      <c r="N206" s="91">
        <v>356051.4</v>
      </c>
      <c r="O206" s="91">
        <v>356051.4</v>
      </c>
      <c r="P206" s="91">
        <v>356051.4</v>
      </c>
      <c r="Q206" s="91">
        <v>356051.4</v>
      </c>
      <c r="R206" s="90">
        <v>0.93899999999999995</v>
      </c>
      <c r="S206" s="90">
        <v>0.93899999999999995</v>
      </c>
      <c r="T206" s="90">
        <v>0.93899999999999995</v>
      </c>
      <c r="U206" s="90">
        <v>0.93899999999999995</v>
      </c>
      <c r="V206" s="83">
        <f t="shared" si="76"/>
        <v>0</v>
      </c>
      <c r="W206" s="83">
        <f t="shared" si="77"/>
        <v>0</v>
      </c>
      <c r="X206" s="83">
        <f t="shared" si="80"/>
        <v>334332.26459999999</v>
      </c>
      <c r="Y206" s="83">
        <f t="shared" si="81"/>
        <v>0</v>
      </c>
      <c r="Z206" s="83">
        <f t="shared" si="83"/>
        <v>334332.26459999999</v>
      </c>
      <c r="AA206" s="81"/>
      <c r="AB206" s="88"/>
      <c r="AC206" s="89">
        <v>356051.4</v>
      </c>
      <c r="AD206" s="86"/>
      <c r="AE206" s="85">
        <f t="shared" si="75"/>
        <v>0</v>
      </c>
      <c r="AF206" s="84">
        <f t="shared" si="84"/>
        <v>0</v>
      </c>
      <c r="AG206" s="81"/>
      <c r="AH206" s="88"/>
      <c r="AI206" s="87">
        <v>356051.4</v>
      </c>
      <c r="AJ206" s="96" t="s">
        <v>58</v>
      </c>
      <c r="AK206" s="85">
        <f t="shared" si="78"/>
        <v>0</v>
      </c>
      <c r="AL206" s="84">
        <f t="shared" si="85"/>
        <v>0</v>
      </c>
      <c r="AM206" s="81"/>
      <c r="AN206" s="88"/>
      <c r="AO206" s="87">
        <v>356051.4</v>
      </c>
      <c r="AP206" s="96" t="s">
        <v>57</v>
      </c>
      <c r="AQ206" s="85">
        <f t="shared" si="79"/>
        <v>334332.26459999999</v>
      </c>
      <c r="AR206" s="84">
        <f t="shared" si="86"/>
        <v>0</v>
      </c>
      <c r="AS206" s="81"/>
      <c r="AT206" s="88"/>
      <c r="AU206" s="87">
        <v>356051.4</v>
      </c>
      <c r="AV206" s="96" t="str">
        <f t="shared" si="87"/>
        <v>n/a</v>
      </c>
      <c r="AW206" s="85">
        <f t="shared" si="82"/>
        <v>0</v>
      </c>
      <c r="AX206" s="84">
        <f t="shared" si="88"/>
        <v>0</v>
      </c>
      <c r="AY206" s="83">
        <f t="shared" si="89"/>
        <v>0</v>
      </c>
      <c r="AZ206" s="83">
        <f t="shared" si="90"/>
        <v>0</v>
      </c>
      <c r="BA206" s="83">
        <f t="shared" si="91"/>
        <v>334332.26459999999</v>
      </c>
      <c r="BB206" s="83">
        <f t="shared" si="92"/>
        <v>0</v>
      </c>
      <c r="BC206" s="82">
        <f t="shared" si="93"/>
        <v>334332.26459999999</v>
      </c>
      <c r="BD206" s="81" t="s">
        <v>56</v>
      </c>
      <c r="BE206" s="80" t="s">
        <v>55</v>
      </c>
      <c r="BF206" s="95"/>
    </row>
    <row r="207" spans="1:58" s="57" customFormat="1" ht="18" customHeight="1" x14ac:dyDescent="0.35">
      <c r="A207" s="94">
        <v>10</v>
      </c>
      <c r="B207" s="94" t="s">
        <v>6</v>
      </c>
      <c r="C207" s="97" t="s">
        <v>6</v>
      </c>
      <c r="D207" s="97" t="s">
        <v>73</v>
      </c>
      <c r="E207" s="92">
        <v>1</v>
      </c>
      <c r="F207" s="92" t="s">
        <v>57</v>
      </c>
      <c r="G207" s="92">
        <v>0</v>
      </c>
      <c r="H207" s="93">
        <v>0</v>
      </c>
      <c r="I207" s="93">
        <v>0</v>
      </c>
      <c r="J207" s="93">
        <v>0</v>
      </c>
      <c r="K207" s="93">
        <v>1</v>
      </c>
      <c r="L207" s="92" t="s">
        <v>57</v>
      </c>
      <c r="M207" s="88"/>
      <c r="N207" s="91">
        <v>365619</v>
      </c>
      <c r="O207" s="91">
        <v>365619</v>
      </c>
      <c r="P207" s="91">
        <v>365619</v>
      </c>
      <c r="Q207" s="91">
        <v>365619</v>
      </c>
      <c r="R207" s="90">
        <v>0.93899999999999995</v>
      </c>
      <c r="S207" s="90">
        <v>0.93899999999999995</v>
      </c>
      <c r="T207" s="90">
        <v>0.93899999999999995</v>
      </c>
      <c r="U207" s="90">
        <v>0.93899999999999995</v>
      </c>
      <c r="V207" s="83">
        <f t="shared" si="76"/>
        <v>0</v>
      </c>
      <c r="W207" s="83">
        <f t="shared" si="77"/>
        <v>0</v>
      </c>
      <c r="X207" s="83">
        <f t="shared" si="80"/>
        <v>0</v>
      </c>
      <c r="Y207" s="83">
        <f t="shared" si="81"/>
        <v>343316.24099999998</v>
      </c>
      <c r="Z207" s="83">
        <f t="shared" si="83"/>
        <v>343316.24099999998</v>
      </c>
      <c r="AA207" s="81"/>
      <c r="AB207" s="88"/>
      <c r="AC207" s="89">
        <v>365619</v>
      </c>
      <c r="AD207" s="86"/>
      <c r="AE207" s="85">
        <f t="shared" si="75"/>
        <v>0</v>
      </c>
      <c r="AF207" s="84">
        <f t="shared" si="84"/>
        <v>0</v>
      </c>
      <c r="AG207" s="81"/>
      <c r="AH207" s="88"/>
      <c r="AI207" s="87">
        <v>365619</v>
      </c>
      <c r="AJ207" s="96" t="s">
        <v>58</v>
      </c>
      <c r="AK207" s="85">
        <f t="shared" si="78"/>
        <v>0</v>
      </c>
      <c r="AL207" s="84">
        <f t="shared" si="85"/>
        <v>0</v>
      </c>
      <c r="AM207" s="81"/>
      <c r="AN207" s="88"/>
      <c r="AO207" s="87">
        <v>365619</v>
      </c>
      <c r="AP207" s="96" t="s">
        <v>57</v>
      </c>
      <c r="AQ207" s="85">
        <f t="shared" si="79"/>
        <v>0</v>
      </c>
      <c r="AR207" s="84">
        <f t="shared" si="86"/>
        <v>0</v>
      </c>
      <c r="AS207" s="81"/>
      <c r="AT207" s="88"/>
      <c r="AU207" s="87">
        <v>365619</v>
      </c>
      <c r="AV207" s="96" t="str">
        <f t="shared" si="87"/>
        <v>n/a</v>
      </c>
      <c r="AW207" s="85">
        <f t="shared" si="82"/>
        <v>343316.24099999998</v>
      </c>
      <c r="AX207" s="84">
        <f t="shared" si="88"/>
        <v>0</v>
      </c>
      <c r="AY207" s="83">
        <f t="shared" si="89"/>
        <v>0</v>
      </c>
      <c r="AZ207" s="83">
        <f t="shared" si="90"/>
        <v>0</v>
      </c>
      <c r="BA207" s="83">
        <f t="shared" si="91"/>
        <v>0</v>
      </c>
      <c r="BB207" s="83">
        <f t="shared" si="92"/>
        <v>343316.24099999998</v>
      </c>
      <c r="BC207" s="82">
        <f t="shared" si="93"/>
        <v>343316.24099999998</v>
      </c>
      <c r="BD207" s="81" t="s">
        <v>56</v>
      </c>
      <c r="BE207" s="80" t="s">
        <v>55</v>
      </c>
      <c r="BF207" s="95"/>
    </row>
    <row r="208" spans="1:58" s="57" customFormat="1" ht="18" customHeight="1" x14ac:dyDescent="0.35">
      <c r="A208" s="94">
        <v>16</v>
      </c>
      <c r="B208" s="94" t="s">
        <v>6</v>
      </c>
      <c r="C208" s="97" t="s">
        <v>69</v>
      </c>
      <c r="D208" s="97" t="s">
        <v>72</v>
      </c>
      <c r="E208" s="92">
        <v>1</v>
      </c>
      <c r="F208" s="92" t="s">
        <v>57</v>
      </c>
      <c r="G208" s="92">
        <v>0</v>
      </c>
      <c r="H208" s="93">
        <v>1</v>
      </c>
      <c r="I208" s="93">
        <v>0</v>
      </c>
      <c r="J208" s="93">
        <v>0</v>
      </c>
      <c r="K208" s="93">
        <v>0</v>
      </c>
      <c r="L208" s="92" t="s">
        <v>57</v>
      </c>
      <c r="M208" s="88"/>
      <c r="N208" s="91">
        <v>137118.07692307688</v>
      </c>
      <c r="O208" s="91">
        <v>137118.07692307688</v>
      </c>
      <c r="P208" s="91">
        <v>137118.07692307688</v>
      </c>
      <c r="Q208" s="91">
        <v>137118.07692307688</v>
      </c>
      <c r="R208" s="90">
        <v>0.70200000000000007</v>
      </c>
      <c r="S208" s="90">
        <v>0.70200000000000007</v>
      </c>
      <c r="T208" s="90">
        <v>0.70200000000000007</v>
      </c>
      <c r="U208" s="90">
        <v>0.70200000000000007</v>
      </c>
      <c r="V208" s="83">
        <f t="shared" si="76"/>
        <v>96256.889999999985</v>
      </c>
      <c r="W208" s="83">
        <f t="shared" si="77"/>
        <v>0</v>
      </c>
      <c r="X208" s="83">
        <f t="shared" si="80"/>
        <v>0</v>
      </c>
      <c r="Y208" s="83">
        <f t="shared" si="81"/>
        <v>0</v>
      </c>
      <c r="Z208" s="83">
        <f t="shared" si="83"/>
        <v>96256.889999999985</v>
      </c>
      <c r="AA208" s="81"/>
      <c r="AB208" s="88"/>
      <c r="AC208" s="89">
        <v>137118.07692307688</v>
      </c>
      <c r="AD208" s="86"/>
      <c r="AE208" s="85">
        <f t="shared" ref="AE208:AE219" si="94">H208*AC208*R208</f>
        <v>96256.889999999985</v>
      </c>
      <c r="AF208" s="84">
        <f t="shared" si="84"/>
        <v>0</v>
      </c>
      <c r="AG208" s="81"/>
      <c r="AH208" s="88"/>
      <c r="AI208" s="87">
        <v>137118.07692307688</v>
      </c>
      <c r="AJ208" s="96" t="s">
        <v>58</v>
      </c>
      <c r="AK208" s="85">
        <f t="shared" si="78"/>
        <v>0</v>
      </c>
      <c r="AL208" s="84">
        <f t="shared" si="85"/>
        <v>0</v>
      </c>
      <c r="AM208" s="81"/>
      <c r="AN208" s="88"/>
      <c r="AO208" s="87">
        <v>137118.07692307688</v>
      </c>
      <c r="AP208" s="96" t="s">
        <v>57</v>
      </c>
      <c r="AQ208" s="85">
        <f t="shared" si="79"/>
        <v>0</v>
      </c>
      <c r="AR208" s="84">
        <f t="shared" si="86"/>
        <v>0</v>
      </c>
      <c r="AS208" s="81"/>
      <c r="AT208" s="88"/>
      <c r="AU208" s="87">
        <v>137118.07692307688</v>
      </c>
      <c r="AV208" s="96" t="str">
        <f t="shared" si="87"/>
        <v>n/a</v>
      </c>
      <c r="AW208" s="85">
        <f t="shared" si="82"/>
        <v>0</v>
      </c>
      <c r="AX208" s="84">
        <f t="shared" si="88"/>
        <v>0</v>
      </c>
      <c r="AY208" s="83">
        <f t="shared" si="89"/>
        <v>96256.889999999985</v>
      </c>
      <c r="AZ208" s="83">
        <f t="shared" si="90"/>
        <v>0</v>
      </c>
      <c r="BA208" s="83">
        <f t="shared" si="91"/>
        <v>0</v>
      </c>
      <c r="BB208" s="83">
        <f t="shared" si="92"/>
        <v>0</v>
      </c>
      <c r="BC208" s="82">
        <f t="shared" si="93"/>
        <v>96256.889999999985</v>
      </c>
      <c r="BD208" s="81" t="s">
        <v>56</v>
      </c>
      <c r="BE208" s="80" t="s">
        <v>55</v>
      </c>
      <c r="BF208" s="95"/>
    </row>
    <row r="209" spans="1:58" s="57" customFormat="1" ht="18" customHeight="1" x14ac:dyDescent="0.35">
      <c r="A209" s="94">
        <v>17</v>
      </c>
      <c r="B209" s="94" t="s">
        <v>6</v>
      </c>
      <c r="C209" s="97" t="s">
        <v>69</v>
      </c>
      <c r="D209" s="97" t="s">
        <v>71</v>
      </c>
      <c r="E209" s="92">
        <v>1</v>
      </c>
      <c r="F209" s="92" t="s">
        <v>57</v>
      </c>
      <c r="G209" s="92">
        <v>0</v>
      </c>
      <c r="H209" s="93">
        <v>0</v>
      </c>
      <c r="I209" s="93">
        <v>1</v>
      </c>
      <c r="J209" s="93">
        <v>0</v>
      </c>
      <c r="K209" s="93">
        <v>0</v>
      </c>
      <c r="L209" s="92" t="s">
        <v>57</v>
      </c>
      <c r="M209" s="88"/>
      <c r="N209" s="91">
        <v>124523.79042690813</v>
      </c>
      <c r="O209" s="91">
        <v>124523.79042690813</v>
      </c>
      <c r="P209" s="91">
        <v>124523.79042690813</v>
      </c>
      <c r="Q209" s="91">
        <v>124523.79042690813</v>
      </c>
      <c r="R209" s="90">
        <v>0.77300000000000002</v>
      </c>
      <c r="S209" s="90">
        <v>0.77300000000000002</v>
      </c>
      <c r="T209" s="90">
        <v>0.77300000000000002</v>
      </c>
      <c r="U209" s="90">
        <v>0.77300000000000002</v>
      </c>
      <c r="V209" s="83">
        <f t="shared" si="76"/>
        <v>0</v>
      </c>
      <c r="W209" s="83">
        <f t="shared" si="77"/>
        <v>96256.889999999985</v>
      </c>
      <c r="X209" s="83">
        <f t="shared" si="80"/>
        <v>0</v>
      </c>
      <c r="Y209" s="83">
        <f t="shared" si="81"/>
        <v>0</v>
      </c>
      <c r="Z209" s="83">
        <f t="shared" si="83"/>
        <v>96256.889999999985</v>
      </c>
      <c r="AA209" s="81"/>
      <c r="AB209" s="88"/>
      <c r="AC209" s="89">
        <v>124523.79042690813</v>
      </c>
      <c r="AD209" s="86"/>
      <c r="AE209" s="85">
        <f t="shared" si="94"/>
        <v>0</v>
      </c>
      <c r="AF209" s="84">
        <f t="shared" si="84"/>
        <v>0</v>
      </c>
      <c r="AG209" s="81"/>
      <c r="AH209" s="88"/>
      <c r="AI209" s="87">
        <v>124523.79042690813</v>
      </c>
      <c r="AJ209" s="96" t="s">
        <v>58</v>
      </c>
      <c r="AK209" s="85">
        <f t="shared" si="78"/>
        <v>96256.889999999985</v>
      </c>
      <c r="AL209" s="84">
        <f t="shared" si="85"/>
        <v>0</v>
      </c>
      <c r="AM209" s="81"/>
      <c r="AN209" s="88"/>
      <c r="AO209" s="87">
        <v>124523.79042690813</v>
      </c>
      <c r="AP209" s="96" t="s">
        <v>57</v>
      </c>
      <c r="AQ209" s="85">
        <f t="shared" si="79"/>
        <v>0</v>
      </c>
      <c r="AR209" s="84">
        <f t="shared" si="86"/>
        <v>0</v>
      </c>
      <c r="AS209" s="81"/>
      <c r="AT209" s="88"/>
      <c r="AU209" s="87">
        <v>124523.79042690813</v>
      </c>
      <c r="AV209" s="96" t="str">
        <f t="shared" si="87"/>
        <v>n/a</v>
      </c>
      <c r="AW209" s="85">
        <f t="shared" si="82"/>
        <v>0</v>
      </c>
      <c r="AX209" s="84">
        <f t="shared" si="88"/>
        <v>0</v>
      </c>
      <c r="AY209" s="83">
        <f t="shared" si="89"/>
        <v>0</v>
      </c>
      <c r="AZ209" s="83">
        <f t="shared" si="90"/>
        <v>96256.889999999985</v>
      </c>
      <c r="BA209" s="83">
        <f t="shared" si="91"/>
        <v>0</v>
      </c>
      <c r="BB209" s="83">
        <f t="shared" si="92"/>
        <v>0</v>
      </c>
      <c r="BC209" s="82">
        <f t="shared" si="93"/>
        <v>96256.889999999985</v>
      </c>
      <c r="BD209" s="81" t="s">
        <v>56</v>
      </c>
      <c r="BE209" s="80" t="s">
        <v>55</v>
      </c>
      <c r="BF209" s="95"/>
    </row>
    <row r="210" spans="1:58" s="57" customFormat="1" ht="18" customHeight="1" x14ac:dyDescent="0.35">
      <c r="A210" s="94">
        <v>18</v>
      </c>
      <c r="B210" s="94" t="s">
        <v>6</v>
      </c>
      <c r="C210" s="97" t="s">
        <v>69</v>
      </c>
      <c r="D210" s="97" t="s">
        <v>70</v>
      </c>
      <c r="E210" s="92">
        <v>1</v>
      </c>
      <c r="F210" s="92" t="s">
        <v>57</v>
      </c>
      <c r="G210" s="92">
        <v>0</v>
      </c>
      <c r="H210" s="93">
        <v>0</v>
      </c>
      <c r="I210" s="93">
        <v>0</v>
      </c>
      <c r="J210" s="93">
        <v>1</v>
      </c>
      <c r="K210" s="93">
        <v>0</v>
      </c>
      <c r="L210" s="92" t="s">
        <v>57</v>
      </c>
      <c r="M210" s="88"/>
      <c r="N210" s="91">
        <v>124523.79042690813</v>
      </c>
      <c r="O210" s="91">
        <v>124523.79042690813</v>
      </c>
      <c r="P210" s="91">
        <v>124523.79042690813</v>
      </c>
      <c r="Q210" s="91">
        <v>124523.79042690813</v>
      </c>
      <c r="R210" s="90">
        <v>0.77300000000000002</v>
      </c>
      <c r="S210" s="90">
        <v>0.77300000000000002</v>
      </c>
      <c r="T210" s="90">
        <v>0.77300000000000002</v>
      </c>
      <c r="U210" s="90">
        <v>0.77300000000000002</v>
      </c>
      <c r="V210" s="83">
        <f t="shared" ref="V210:V219" si="95">H210*N210*R210</f>
        <v>0</v>
      </c>
      <c r="W210" s="83">
        <f t="shared" si="77"/>
        <v>0</v>
      </c>
      <c r="X210" s="83">
        <f t="shared" si="80"/>
        <v>96256.889999999985</v>
      </c>
      <c r="Y210" s="83">
        <f t="shared" si="81"/>
        <v>0</v>
      </c>
      <c r="Z210" s="83">
        <f t="shared" si="83"/>
        <v>96256.889999999985</v>
      </c>
      <c r="AA210" s="81"/>
      <c r="AB210" s="88"/>
      <c r="AC210" s="89">
        <v>124523.79042690813</v>
      </c>
      <c r="AD210" s="86"/>
      <c r="AE210" s="85">
        <f t="shared" si="94"/>
        <v>0</v>
      </c>
      <c r="AF210" s="84">
        <f t="shared" si="84"/>
        <v>0</v>
      </c>
      <c r="AG210" s="81"/>
      <c r="AH210" s="88"/>
      <c r="AI210" s="87">
        <v>124523.79042690813</v>
      </c>
      <c r="AJ210" s="96" t="s">
        <v>58</v>
      </c>
      <c r="AK210" s="85">
        <f t="shared" si="78"/>
        <v>0</v>
      </c>
      <c r="AL210" s="84">
        <f t="shared" si="85"/>
        <v>0</v>
      </c>
      <c r="AM210" s="81"/>
      <c r="AN210" s="88"/>
      <c r="AO210" s="87">
        <v>124523.79042690813</v>
      </c>
      <c r="AP210" s="96" t="s">
        <v>57</v>
      </c>
      <c r="AQ210" s="85">
        <f t="shared" si="79"/>
        <v>96256.889999999985</v>
      </c>
      <c r="AR210" s="84">
        <f t="shared" si="86"/>
        <v>0</v>
      </c>
      <c r="AS210" s="81"/>
      <c r="AT210" s="88"/>
      <c r="AU210" s="87">
        <v>124523.79042690813</v>
      </c>
      <c r="AV210" s="96" t="str">
        <f t="shared" si="87"/>
        <v>n/a</v>
      </c>
      <c r="AW210" s="85">
        <f t="shared" si="82"/>
        <v>0</v>
      </c>
      <c r="AX210" s="84">
        <f t="shared" si="88"/>
        <v>0</v>
      </c>
      <c r="AY210" s="83">
        <f t="shared" si="89"/>
        <v>0</v>
      </c>
      <c r="AZ210" s="83">
        <f t="shared" si="90"/>
        <v>0</v>
      </c>
      <c r="BA210" s="83">
        <f t="shared" si="91"/>
        <v>96256.889999999985</v>
      </c>
      <c r="BB210" s="83">
        <f t="shared" si="92"/>
        <v>0</v>
      </c>
      <c r="BC210" s="82">
        <f t="shared" si="93"/>
        <v>96256.889999999985</v>
      </c>
      <c r="BD210" s="81" t="s">
        <v>56</v>
      </c>
      <c r="BE210" s="80" t="s">
        <v>55</v>
      </c>
      <c r="BF210" s="95"/>
    </row>
    <row r="211" spans="1:58" s="57" customFormat="1" ht="18" customHeight="1" x14ac:dyDescent="0.35">
      <c r="A211" s="94">
        <v>19</v>
      </c>
      <c r="B211" s="94" t="s">
        <v>6</v>
      </c>
      <c r="C211" s="97" t="s">
        <v>69</v>
      </c>
      <c r="D211" s="97" t="s">
        <v>68</v>
      </c>
      <c r="E211" s="92">
        <v>1</v>
      </c>
      <c r="F211" s="92" t="s">
        <v>57</v>
      </c>
      <c r="G211" s="92">
        <v>0</v>
      </c>
      <c r="H211" s="93">
        <v>0</v>
      </c>
      <c r="I211" s="93">
        <v>0</v>
      </c>
      <c r="J211" s="93">
        <v>0</v>
      </c>
      <c r="K211" s="93">
        <v>1</v>
      </c>
      <c r="L211" s="92" t="s">
        <v>57</v>
      </c>
      <c r="M211" s="88"/>
      <c r="N211" s="91">
        <v>162553.0261589404</v>
      </c>
      <c r="O211" s="91">
        <v>162553.0261589404</v>
      </c>
      <c r="P211" s="91">
        <v>162553.0261589404</v>
      </c>
      <c r="Q211" s="91">
        <v>162553.0261589404</v>
      </c>
      <c r="R211" s="90">
        <v>0.60399999999999998</v>
      </c>
      <c r="S211" s="90">
        <v>0.60399999999999998</v>
      </c>
      <c r="T211" s="90">
        <v>0.60399999999999998</v>
      </c>
      <c r="U211" s="90">
        <v>0.60399999999999998</v>
      </c>
      <c r="V211" s="83">
        <f t="shared" si="95"/>
        <v>0</v>
      </c>
      <c r="W211" s="83">
        <f t="shared" si="77"/>
        <v>0</v>
      </c>
      <c r="X211" s="83">
        <f t="shared" si="80"/>
        <v>0</v>
      </c>
      <c r="Y211" s="83">
        <f t="shared" si="81"/>
        <v>98182.027799999996</v>
      </c>
      <c r="Z211" s="83">
        <f t="shared" si="83"/>
        <v>98182.027799999996</v>
      </c>
      <c r="AA211" s="81"/>
      <c r="AB211" s="88"/>
      <c r="AC211" s="89">
        <v>162553.0261589404</v>
      </c>
      <c r="AD211" s="86"/>
      <c r="AE211" s="85">
        <f t="shared" si="94"/>
        <v>0</v>
      </c>
      <c r="AF211" s="84">
        <f t="shared" si="84"/>
        <v>0</v>
      </c>
      <c r="AG211" s="81"/>
      <c r="AH211" s="88"/>
      <c r="AI211" s="87">
        <v>162553.0261589404</v>
      </c>
      <c r="AJ211" s="96" t="s">
        <v>58</v>
      </c>
      <c r="AK211" s="85">
        <f t="shared" si="78"/>
        <v>0</v>
      </c>
      <c r="AL211" s="84">
        <f t="shared" si="85"/>
        <v>0</v>
      </c>
      <c r="AM211" s="81"/>
      <c r="AN211" s="88"/>
      <c r="AO211" s="87">
        <v>162553.0261589404</v>
      </c>
      <c r="AP211" s="96" t="s">
        <v>57</v>
      </c>
      <c r="AQ211" s="85">
        <f t="shared" si="79"/>
        <v>0</v>
      </c>
      <c r="AR211" s="84">
        <f t="shared" si="86"/>
        <v>0</v>
      </c>
      <c r="AS211" s="81"/>
      <c r="AT211" s="88"/>
      <c r="AU211" s="87">
        <v>162553.0261589404</v>
      </c>
      <c r="AV211" s="96" t="str">
        <f t="shared" si="87"/>
        <v>n/a</v>
      </c>
      <c r="AW211" s="85">
        <f t="shared" si="82"/>
        <v>98182.027799999996</v>
      </c>
      <c r="AX211" s="84">
        <f t="shared" si="88"/>
        <v>0</v>
      </c>
      <c r="AY211" s="83">
        <f t="shared" si="89"/>
        <v>0</v>
      </c>
      <c r="AZ211" s="83">
        <f t="shared" si="90"/>
        <v>0</v>
      </c>
      <c r="BA211" s="83">
        <f t="shared" si="91"/>
        <v>0</v>
      </c>
      <c r="BB211" s="83">
        <f t="shared" si="92"/>
        <v>98182.027799999996</v>
      </c>
      <c r="BC211" s="82">
        <f t="shared" si="93"/>
        <v>98182.027799999996</v>
      </c>
      <c r="BD211" s="81" t="s">
        <v>56</v>
      </c>
      <c r="BE211" s="80" t="s">
        <v>55</v>
      </c>
      <c r="BF211" s="95"/>
    </row>
    <row r="212" spans="1:58" s="57" customFormat="1" ht="18" customHeight="1" x14ac:dyDescent="0.35">
      <c r="A212" s="94">
        <v>21</v>
      </c>
      <c r="B212" s="94" t="s">
        <v>5</v>
      </c>
      <c r="C212" s="97" t="s">
        <v>5</v>
      </c>
      <c r="D212" s="97" t="s">
        <v>67</v>
      </c>
      <c r="E212" s="92">
        <v>1</v>
      </c>
      <c r="F212" s="92" t="s">
        <v>57</v>
      </c>
      <c r="G212" s="92">
        <v>0</v>
      </c>
      <c r="H212" s="93">
        <v>1</v>
      </c>
      <c r="I212" s="93">
        <v>0</v>
      </c>
      <c r="J212" s="93">
        <v>0</v>
      </c>
      <c r="K212" s="93">
        <v>0</v>
      </c>
      <c r="L212" s="92" t="s">
        <v>57</v>
      </c>
      <c r="M212" s="88"/>
      <c r="N212" s="91">
        <v>306816</v>
      </c>
      <c r="O212" s="91">
        <v>306816</v>
      </c>
      <c r="P212" s="91">
        <v>306816</v>
      </c>
      <c r="Q212" s="91">
        <v>306816</v>
      </c>
      <c r="R212" s="90">
        <v>0.91400000000000003</v>
      </c>
      <c r="S212" s="90">
        <v>0.91400000000000003</v>
      </c>
      <c r="T212" s="90">
        <v>0.91400000000000003</v>
      </c>
      <c r="U212" s="90">
        <v>0.91400000000000003</v>
      </c>
      <c r="V212" s="83">
        <f t="shared" si="95"/>
        <v>280429.82400000002</v>
      </c>
      <c r="W212" s="83">
        <f t="shared" ref="W212:W219" si="96">I212*O212*S212</f>
        <v>0</v>
      </c>
      <c r="X212" s="83">
        <f t="shared" si="80"/>
        <v>0</v>
      </c>
      <c r="Y212" s="83">
        <f t="shared" si="81"/>
        <v>0</v>
      </c>
      <c r="Z212" s="83">
        <f t="shared" si="83"/>
        <v>280429.82400000002</v>
      </c>
      <c r="AA212" s="81"/>
      <c r="AB212" s="88"/>
      <c r="AC212" s="89">
        <v>306816</v>
      </c>
      <c r="AD212" s="86"/>
      <c r="AE212" s="85">
        <f t="shared" si="94"/>
        <v>280429.82400000002</v>
      </c>
      <c r="AF212" s="84">
        <f t="shared" si="84"/>
        <v>0</v>
      </c>
      <c r="AG212" s="81"/>
      <c r="AH212" s="88"/>
      <c r="AI212" s="87">
        <v>306816</v>
      </c>
      <c r="AJ212" s="96" t="s">
        <v>58</v>
      </c>
      <c r="AK212" s="85">
        <f t="shared" ref="AK212:AK219" si="97">I212*AI212*S212</f>
        <v>0</v>
      </c>
      <c r="AL212" s="84">
        <f t="shared" si="85"/>
        <v>0</v>
      </c>
      <c r="AM212" s="81"/>
      <c r="AN212" s="88"/>
      <c r="AO212" s="87">
        <v>306816</v>
      </c>
      <c r="AP212" s="96" t="s">
        <v>57</v>
      </c>
      <c r="AQ212" s="85">
        <f t="shared" si="79"/>
        <v>0</v>
      </c>
      <c r="AR212" s="84">
        <f t="shared" si="86"/>
        <v>0</v>
      </c>
      <c r="AS212" s="81"/>
      <c r="AT212" s="88"/>
      <c r="AU212" s="87">
        <v>306816</v>
      </c>
      <c r="AV212" s="96" t="str">
        <f t="shared" si="87"/>
        <v>n/a</v>
      </c>
      <c r="AW212" s="85">
        <f t="shared" si="82"/>
        <v>0</v>
      </c>
      <c r="AX212" s="84">
        <f t="shared" si="88"/>
        <v>0</v>
      </c>
      <c r="AY212" s="83">
        <f t="shared" si="89"/>
        <v>280429.82400000002</v>
      </c>
      <c r="AZ212" s="83">
        <f t="shared" si="90"/>
        <v>0</v>
      </c>
      <c r="BA212" s="83">
        <f t="shared" si="91"/>
        <v>0</v>
      </c>
      <c r="BB212" s="83">
        <f t="shared" si="92"/>
        <v>0</v>
      </c>
      <c r="BC212" s="82">
        <f t="shared" si="93"/>
        <v>280429.82400000002</v>
      </c>
      <c r="BD212" s="81" t="s">
        <v>56</v>
      </c>
      <c r="BE212" s="80" t="s">
        <v>55</v>
      </c>
      <c r="BF212" s="95"/>
    </row>
    <row r="213" spans="1:58" s="57" customFormat="1" ht="18" customHeight="1" x14ac:dyDescent="0.35">
      <c r="A213" s="94">
        <v>22</v>
      </c>
      <c r="B213" s="94" t="s">
        <v>5</v>
      </c>
      <c r="C213" s="97" t="s">
        <v>5</v>
      </c>
      <c r="D213" s="97" t="s">
        <v>66</v>
      </c>
      <c r="E213" s="92">
        <v>1</v>
      </c>
      <c r="F213" s="92" t="s">
        <v>57</v>
      </c>
      <c r="G213" s="92">
        <v>0</v>
      </c>
      <c r="H213" s="93">
        <v>0</v>
      </c>
      <c r="I213" s="93">
        <v>1</v>
      </c>
      <c r="J213" s="93">
        <v>0</v>
      </c>
      <c r="K213" s="93">
        <v>0</v>
      </c>
      <c r="L213" s="92" t="s">
        <v>57</v>
      </c>
      <c r="M213" s="88"/>
      <c r="N213" s="91">
        <v>287640</v>
      </c>
      <c r="O213" s="91">
        <v>287640</v>
      </c>
      <c r="P213" s="91">
        <v>287640</v>
      </c>
      <c r="Q213" s="91">
        <v>287640</v>
      </c>
      <c r="R213" s="90">
        <v>0.91400000000000003</v>
      </c>
      <c r="S213" s="90">
        <v>0.91400000000000003</v>
      </c>
      <c r="T213" s="90">
        <v>0.91400000000000003</v>
      </c>
      <c r="U213" s="90">
        <v>0.91400000000000003</v>
      </c>
      <c r="V213" s="83">
        <f t="shared" si="95"/>
        <v>0</v>
      </c>
      <c r="W213" s="83">
        <f t="shared" si="96"/>
        <v>262902.96000000002</v>
      </c>
      <c r="X213" s="83">
        <f t="shared" si="80"/>
        <v>0</v>
      </c>
      <c r="Y213" s="83">
        <f t="shared" si="81"/>
        <v>0</v>
      </c>
      <c r="Z213" s="83">
        <f t="shared" si="83"/>
        <v>262902.96000000002</v>
      </c>
      <c r="AA213" s="81"/>
      <c r="AB213" s="88"/>
      <c r="AC213" s="89">
        <v>287640</v>
      </c>
      <c r="AD213" s="86"/>
      <c r="AE213" s="85">
        <f t="shared" si="94"/>
        <v>0</v>
      </c>
      <c r="AF213" s="84">
        <f t="shared" si="84"/>
        <v>0</v>
      </c>
      <c r="AG213" s="81"/>
      <c r="AH213" s="88"/>
      <c r="AI213" s="87">
        <v>287640</v>
      </c>
      <c r="AJ213" s="96" t="s">
        <v>58</v>
      </c>
      <c r="AK213" s="85">
        <f t="shared" si="97"/>
        <v>262902.96000000002</v>
      </c>
      <c r="AL213" s="84">
        <f t="shared" si="85"/>
        <v>0</v>
      </c>
      <c r="AM213" s="81"/>
      <c r="AN213" s="88"/>
      <c r="AO213" s="87">
        <v>287640</v>
      </c>
      <c r="AP213" s="96" t="s">
        <v>57</v>
      </c>
      <c r="AQ213" s="85">
        <f t="shared" si="79"/>
        <v>0</v>
      </c>
      <c r="AR213" s="84">
        <f t="shared" si="86"/>
        <v>0</v>
      </c>
      <c r="AS213" s="81"/>
      <c r="AT213" s="88"/>
      <c r="AU213" s="87">
        <v>287640</v>
      </c>
      <c r="AV213" s="96" t="str">
        <f t="shared" si="87"/>
        <v>n/a</v>
      </c>
      <c r="AW213" s="85">
        <f t="shared" si="82"/>
        <v>0</v>
      </c>
      <c r="AX213" s="84">
        <f t="shared" si="88"/>
        <v>0</v>
      </c>
      <c r="AY213" s="83">
        <f t="shared" si="89"/>
        <v>0</v>
      </c>
      <c r="AZ213" s="83">
        <f t="shared" si="90"/>
        <v>262902.96000000002</v>
      </c>
      <c r="BA213" s="83">
        <f t="shared" si="91"/>
        <v>0</v>
      </c>
      <c r="BB213" s="83">
        <f t="shared" si="92"/>
        <v>0</v>
      </c>
      <c r="BC213" s="82">
        <f t="shared" si="93"/>
        <v>262902.96000000002</v>
      </c>
      <c r="BD213" s="81" t="s">
        <v>56</v>
      </c>
      <c r="BE213" s="80" t="s">
        <v>55</v>
      </c>
      <c r="BF213" s="95"/>
    </row>
    <row r="214" spans="1:58" s="57" customFormat="1" ht="18" customHeight="1" x14ac:dyDescent="0.35">
      <c r="A214" s="94">
        <v>23</v>
      </c>
      <c r="B214" s="94" t="s">
        <v>5</v>
      </c>
      <c r="C214" s="97" t="s">
        <v>5</v>
      </c>
      <c r="D214" s="97" t="s">
        <v>65</v>
      </c>
      <c r="E214" s="92">
        <v>1</v>
      </c>
      <c r="F214" s="92" t="s">
        <v>57</v>
      </c>
      <c r="G214" s="92">
        <v>0</v>
      </c>
      <c r="H214" s="93">
        <v>0</v>
      </c>
      <c r="I214" s="93">
        <v>0</v>
      </c>
      <c r="J214" s="93">
        <v>1</v>
      </c>
      <c r="K214" s="93">
        <v>0</v>
      </c>
      <c r="L214" s="92" t="s">
        <v>57</v>
      </c>
      <c r="M214" s="88"/>
      <c r="N214" s="91">
        <v>306816</v>
      </c>
      <c r="O214" s="91">
        <v>306816</v>
      </c>
      <c r="P214" s="91">
        <v>306816</v>
      </c>
      <c r="Q214" s="91">
        <v>306816</v>
      </c>
      <c r="R214" s="90">
        <v>0.91400000000000003</v>
      </c>
      <c r="S214" s="90">
        <v>0.91400000000000003</v>
      </c>
      <c r="T214" s="90">
        <v>0.91400000000000003</v>
      </c>
      <c r="U214" s="90">
        <v>0.91400000000000003</v>
      </c>
      <c r="V214" s="83">
        <f t="shared" si="95"/>
        <v>0</v>
      </c>
      <c r="W214" s="83">
        <f t="shared" si="96"/>
        <v>0</v>
      </c>
      <c r="X214" s="83">
        <f t="shared" si="80"/>
        <v>280429.82400000002</v>
      </c>
      <c r="Y214" s="83">
        <f t="shared" si="81"/>
        <v>0</v>
      </c>
      <c r="Z214" s="83">
        <f t="shared" si="83"/>
        <v>280429.82400000002</v>
      </c>
      <c r="AA214" s="81"/>
      <c r="AB214" s="88"/>
      <c r="AC214" s="89">
        <v>306816</v>
      </c>
      <c r="AD214" s="86"/>
      <c r="AE214" s="85">
        <f t="shared" si="94"/>
        <v>0</v>
      </c>
      <c r="AF214" s="84">
        <f t="shared" si="84"/>
        <v>0</v>
      </c>
      <c r="AG214" s="81"/>
      <c r="AH214" s="88"/>
      <c r="AI214" s="87">
        <v>306816</v>
      </c>
      <c r="AJ214" s="96" t="s">
        <v>58</v>
      </c>
      <c r="AK214" s="85">
        <f t="shared" si="97"/>
        <v>0</v>
      </c>
      <c r="AL214" s="84">
        <f t="shared" si="85"/>
        <v>0</v>
      </c>
      <c r="AM214" s="81"/>
      <c r="AN214" s="88"/>
      <c r="AO214" s="87">
        <v>306816</v>
      </c>
      <c r="AP214" s="96" t="s">
        <v>57</v>
      </c>
      <c r="AQ214" s="85">
        <f t="shared" si="79"/>
        <v>280429.82400000002</v>
      </c>
      <c r="AR214" s="84">
        <f t="shared" si="86"/>
        <v>0</v>
      </c>
      <c r="AS214" s="81"/>
      <c r="AT214" s="88"/>
      <c r="AU214" s="87">
        <v>306816</v>
      </c>
      <c r="AV214" s="96" t="str">
        <f t="shared" si="87"/>
        <v>n/a</v>
      </c>
      <c r="AW214" s="85">
        <f t="shared" si="82"/>
        <v>0</v>
      </c>
      <c r="AX214" s="84">
        <f t="shared" si="88"/>
        <v>0</v>
      </c>
      <c r="AY214" s="83">
        <f t="shared" si="89"/>
        <v>0</v>
      </c>
      <c r="AZ214" s="83">
        <f t="shared" si="90"/>
        <v>0</v>
      </c>
      <c r="BA214" s="83">
        <f t="shared" si="91"/>
        <v>280429.82400000002</v>
      </c>
      <c r="BB214" s="83">
        <f t="shared" si="92"/>
        <v>0</v>
      </c>
      <c r="BC214" s="82">
        <f t="shared" si="93"/>
        <v>280429.82400000002</v>
      </c>
      <c r="BD214" s="81" t="s">
        <v>56</v>
      </c>
      <c r="BE214" s="80" t="s">
        <v>55</v>
      </c>
      <c r="BF214" s="95"/>
    </row>
    <row r="215" spans="1:58" s="57" customFormat="1" ht="18" customHeight="1" x14ac:dyDescent="0.35">
      <c r="A215" s="94">
        <v>20</v>
      </c>
      <c r="B215" s="94" t="s">
        <v>5</v>
      </c>
      <c r="C215" s="97" t="s">
        <v>5</v>
      </c>
      <c r="D215" s="97" t="s">
        <v>64</v>
      </c>
      <c r="E215" s="92">
        <v>1</v>
      </c>
      <c r="F215" s="92" t="s">
        <v>57</v>
      </c>
      <c r="G215" s="92">
        <v>0</v>
      </c>
      <c r="H215" s="93">
        <v>0</v>
      </c>
      <c r="I215" s="93">
        <v>0</v>
      </c>
      <c r="J215" s="93">
        <v>0</v>
      </c>
      <c r="K215" s="93">
        <v>1</v>
      </c>
      <c r="L215" s="92" t="s">
        <v>57</v>
      </c>
      <c r="M215" s="88"/>
      <c r="N215" s="91">
        <v>306816</v>
      </c>
      <c r="O215" s="91">
        <v>306816</v>
      </c>
      <c r="P215" s="91">
        <v>306816</v>
      </c>
      <c r="Q215" s="91">
        <v>306816</v>
      </c>
      <c r="R215" s="90">
        <v>0.91400000000000003</v>
      </c>
      <c r="S215" s="90">
        <v>0.91400000000000003</v>
      </c>
      <c r="T215" s="90">
        <v>0.91400000000000003</v>
      </c>
      <c r="U215" s="90">
        <v>0.91400000000000003</v>
      </c>
      <c r="V215" s="83">
        <f t="shared" si="95"/>
        <v>0</v>
      </c>
      <c r="W215" s="83">
        <f t="shared" si="96"/>
        <v>0</v>
      </c>
      <c r="X215" s="83">
        <f t="shared" si="80"/>
        <v>0</v>
      </c>
      <c r="Y215" s="83">
        <f t="shared" si="81"/>
        <v>280429.82400000002</v>
      </c>
      <c r="Z215" s="83">
        <f t="shared" si="83"/>
        <v>280429.82400000002</v>
      </c>
      <c r="AA215" s="81"/>
      <c r="AB215" s="88"/>
      <c r="AC215" s="89">
        <v>306816</v>
      </c>
      <c r="AD215" s="86"/>
      <c r="AE215" s="85">
        <f t="shared" si="94"/>
        <v>0</v>
      </c>
      <c r="AF215" s="84">
        <f t="shared" si="84"/>
        <v>0</v>
      </c>
      <c r="AG215" s="81"/>
      <c r="AH215" s="88"/>
      <c r="AI215" s="87">
        <v>306816</v>
      </c>
      <c r="AJ215" s="96" t="s">
        <v>58</v>
      </c>
      <c r="AK215" s="85">
        <f t="shared" si="97"/>
        <v>0</v>
      </c>
      <c r="AL215" s="84">
        <f t="shared" si="85"/>
        <v>0</v>
      </c>
      <c r="AM215" s="81"/>
      <c r="AN215" s="88"/>
      <c r="AO215" s="87">
        <v>306816</v>
      </c>
      <c r="AP215" s="96" t="s">
        <v>57</v>
      </c>
      <c r="AQ215" s="85">
        <f t="shared" si="79"/>
        <v>0</v>
      </c>
      <c r="AR215" s="84">
        <f t="shared" si="86"/>
        <v>0</v>
      </c>
      <c r="AS215" s="81"/>
      <c r="AT215" s="88"/>
      <c r="AU215" s="87">
        <v>306816</v>
      </c>
      <c r="AV215" s="96" t="str">
        <f t="shared" si="87"/>
        <v>n/a</v>
      </c>
      <c r="AW215" s="85">
        <f t="shared" si="82"/>
        <v>280429.82400000002</v>
      </c>
      <c r="AX215" s="84">
        <f t="shared" si="88"/>
        <v>0</v>
      </c>
      <c r="AY215" s="83">
        <f t="shared" si="89"/>
        <v>0</v>
      </c>
      <c r="AZ215" s="83">
        <f t="shared" si="90"/>
        <v>0</v>
      </c>
      <c r="BA215" s="83">
        <f t="shared" si="91"/>
        <v>0</v>
      </c>
      <c r="BB215" s="83">
        <f t="shared" si="92"/>
        <v>280429.82400000002</v>
      </c>
      <c r="BC215" s="82">
        <f t="shared" si="93"/>
        <v>280429.82400000002</v>
      </c>
      <c r="BD215" s="81" t="s">
        <v>56</v>
      </c>
      <c r="BE215" s="80" t="s">
        <v>55</v>
      </c>
      <c r="BF215" s="95"/>
    </row>
    <row r="216" spans="1:58" s="57" customFormat="1" ht="18" customHeight="1" x14ac:dyDescent="0.35">
      <c r="A216" s="94">
        <v>26</v>
      </c>
      <c r="B216" s="94" t="s">
        <v>5</v>
      </c>
      <c r="C216" s="97" t="s">
        <v>60</v>
      </c>
      <c r="D216" s="97" t="s">
        <v>63</v>
      </c>
      <c r="E216" s="92">
        <v>1</v>
      </c>
      <c r="F216" s="92" t="s">
        <v>57</v>
      </c>
      <c r="G216" s="92">
        <v>0</v>
      </c>
      <c r="H216" s="93">
        <v>1</v>
      </c>
      <c r="I216" s="93">
        <v>0</v>
      </c>
      <c r="J216" s="93">
        <v>0</v>
      </c>
      <c r="K216" s="93">
        <v>0</v>
      </c>
      <c r="L216" s="92" t="s">
        <v>57</v>
      </c>
      <c r="M216" s="88"/>
      <c r="N216" s="91">
        <v>47940</v>
      </c>
      <c r="O216" s="91">
        <v>47940</v>
      </c>
      <c r="P216" s="91">
        <v>47940</v>
      </c>
      <c r="Q216" s="91">
        <v>47940</v>
      </c>
      <c r="R216" s="90">
        <v>0.91400000000000003</v>
      </c>
      <c r="S216" s="90">
        <v>0.91400000000000003</v>
      </c>
      <c r="T216" s="90">
        <v>0.91400000000000003</v>
      </c>
      <c r="U216" s="90">
        <v>0.91400000000000003</v>
      </c>
      <c r="V216" s="83">
        <f t="shared" si="95"/>
        <v>43817.16</v>
      </c>
      <c r="W216" s="83">
        <f t="shared" si="96"/>
        <v>0</v>
      </c>
      <c r="X216" s="83">
        <f t="shared" si="80"/>
        <v>0</v>
      </c>
      <c r="Y216" s="83">
        <f t="shared" si="81"/>
        <v>0</v>
      </c>
      <c r="Z216" s="83">
        <f t="shared" si="83"/>
        <v>43817.16</v>
      </c>
      <c r="AA216" s="81"/>
      <c r="AB216" s="88"/>
      <c r="AC216" s="89">
        <v>47940</v>
      </c>
      <c r="AD216" s="86"/>
      <c r="AE216" s="85">
        <f t="shared" si="94"/>
        <v>43817.16</v>
      </c>
      <c r="AF216" s="84">
        <f t="shared" si="84"/>
        <v>0</v>
      </c>
      <c r="AG216" s="81"/>
      <c r="AH216" s="88"/>
      <c r="AI216" s="87">
        <v>47940</v>
      </c>
      <c r="AJ216" s="96" t="s">
        <v>58</v>
      </c>
      <c r="AK216" s="85">
        <f t="shared" si="97"/>
        <v>0</v>
      </c>
      <c r="AL216" s="84">
        <f t="shared" si="85"/>
        <v>0</v>
      </c>
      <c r="AM216" s="81"/>
      <c r="AN216" s="88"/>
      <c r="AO216" s="87">
        <v>47940</v>
      </c>
      <c r="AP216" s="96" t="s">
        <v>57</v>
      </c>
      <c r="AQ216" s="85">
        <f t="shared" si="79"/>
        <v>0</v>
      </c>
      <c r="AR216" s="84">
        <f t="shared" si="86"/>
        <v>0</v>
      </c>
      <c r="AS216" s="81"/>
      <c r="AT216" s="88"/>
      <c r="AU216" s="87">
        <v>47940</v>
      </c>
      <c r="AV216" s="96" t="str">
        <f t="shared" si="87"/>
        <v>n/a</v>
      </c>
      <c r="AW216" s="85">
        <f t="shared" si="82"/>
        <v>0</v>
      </c>
      <c r="AX216" s="84">
        <f t="shared" si="88"/>
        <v>0</v>
      </c>
      <c r="AY216" s="83">
        <f t="shared" si="89"/>
        <v>43817.16</v>
      </c>
      <c r="AZ216" s="83">
        <f t="shared" si="90"/>
        <v>0</v>
      </c>
      <c r="BA216" s="83">
        <f t="shared" si="91"/>
        <v>0</v>
      </c>
      <c r="BB216" s="83">
        <f t="shared" si="92"/>
        <v>0</v>
      </c>
      <c r="BC216" s="82">
        <f t="shared" si="93"/>
        <v>43817.16</v>
      </c>
      <c r="BD216" s="81" t="s">
        <v>56</v>
      </c>
      <c r="BE216" s="80" t="s">
        <v>55</v>
      </c>
      <c r="BF216" s="95"/>
    </row>
    <row r="217" spans="1:58" s="57" customFormat="1" ht="18" customHeight="1" x14ac:dyDescent="0.35">
      <c r="A217" s="94">
        <v>27</v>
      </c>
      <c r="B217" s="94" t="s">
        <v>5</v>
      </c>
      <c r="C217" s="97" t="s">
        <v>60</v>
      </c>
      <c r="D217" s="97" t="s">
        <v>62</v>
      </c>
      <c r="E217" s="92">
        <v>1</v>
      </c>
      <c r="F217" s="92" t="s">
        <v>57</v>
      </c>
      <c r="G217" s="92">
        <v>0</v>
      </c>
      <c r="H217" s="93">
        <v>0</v>
      </c>
      <c r="I217" s="93">
        <v>1</v>
      </c>
      <c r="J217" s="93">
        <v>0</v>
      </c>
      <c r="K217" s="93">
        <v>0</v>
      </c>
      <c r="L217" s="92" t="s">
        <v>57</v>
      </c>
      <c r="M217" s="88"/>
      <c r="N217" s="91">
        <v>47940</v>
      </c>
      <c r="O217" s="91">
        <v>47940</v>
      </c>
      <c r="P217" s="91">
        <v>47940</v>
      </c>
      <c r="Q217" s="91">
        <v>47940</v>
      </c>
      <c r="R217" s="90">
        <v>0.91400000000000003</v>
      </c>
      <c r="S217" s="90">
        <v>0.91400000000000003</v>
      </c>
      <c r="T217" s="90">
        <v>0.91400000000000003</v>
      </c>
      <c r="U217" s="90">
        <v>0.91400000000000003</v>
      </c>
      <c r="V217" s="83">
        <f t="shared" si="95"/>
        <v>0</v>
      </c>
      <c r="W217" s="83">
        <f t="shared" si="96"/>
        <v>43817.16</v>
      </c>
      <c r="X217" s="83">
        <f t="shared" si="80"/>
        <v>0</v>
      </c>
      <c r="Y217" s="83">
        <f t="shared" si="81"/>
        <v>0</v>
      </c>
      <c r="Z217" s="83">
        <f t="shared" si="83"/>
        <v>43817.16</v>
      </c>
      <c r="AA217" s="81"/>
      <c r="AB217" s="88"/>
      <c r="AC217" s="89">
        <v>47940</v>
      </c>
      <c r="AD217" s="86"/>
      <c r="AE217" s="85">
        <f t="shared" si="94"/>
        <v>0</v>
      </c>
      <c r="AF217" s="84">
        <f t="shared" si="84"/>
        <v>0</v>
      </c>
      <c r="AG217" s="81"/>
      <c r="AH217" s="88"/>
      <c r="AI217" s="87">
        <v>47940</v>
      </c>
      <c r="AJ217" s="96" t="s">
        <v>58</v>
      </c>
      <c r="AK217" s="85">
        <f t="shared" si="97"/>
        <v>43817.16</v>
      </c>
      <c r="AL217" s="84">
        <f t="shared" si="85"/>
        <v>0</v>
      </c>
      <c r="AM217" s="81"/>
      <c r="AN217" s="88"/>
      <c r="AO217" s="87">
        <v>47940</v>
      </c>
      <c r="AP217" s="96" t="s">
        <v>57</v>
      </c>
      <c r="AQ217" s="85">
        <f t="shared" si="79"/>
        <v>0</v>
      </c>
      <c r="AR217" s="84">
        <f t="shared" si="86"/>
        <v>0</v>
      </c>
      <c r="AS217" s="81"/>
      <c r="AT217" s="88"/>
      <c r="AU217" s="87">
        <v>47940</v>
      </c>
      <c r="AV217" s="96" t="str">
        <f t="shared" si="87"/>
        <v>n/a</v>
      </c>
      <c r="AW217" s="85">
        <f t="shared" si="82"/>
        <v>0</v>
      </c>
      <c r="AX217" s="84">
        <f t="shared" si="88"/>
        <v>0</v>
      </c>
      <c r="AY217" s="83">
        <f t="shared" si="89"/>
        <v>0</v>
      </c>
      <c r="AZ217" s="83">
        <f t="shared" si="90"/>
        <v>43817.16</v>
      </c>
      <c r="BA217" s="83">
        <f t="shared" si="91"/>
        <v>0</v>
      </c>
      <c r="BB217" s="83">
        <f t="shared" si="92"/>
        <v>0</v>
      </c>
      <c r="BC217" s="82">
        <f t="shared" si="93"/>
        <v>43817.16</v>
      </c>
      <c r="BD217" s="81" t="s">
        <v>56</v>
      </c>
      <c r="BE217" s="80" t="s">
        <v>55</v>
      </c>
      <c r="BF217" s="95"/>
    </row>
    <row r="218" spans="1:58" s="57" customFormat="1" ht="18" customHeight="1" x14ac:dyDescent="0.35">
      <c r="A218" s="94">
        <v>28</v>
      </c>
      <c r="B218" s="94" t="s">
        <v>5</v>
      </c>
      <c r="C218" s="97" t="s">
        <v>60</v>
      </c>
      <c r="D218" s="97" t="s">
        <v>61</v>
      </c>
      <c r="E218" s="92">
        <v>1</v>
      </c>
      <c r="F218" s="92" t="s">
        <v>57</v>
      </c>
      <c r="G218" s="92">
        <v>0</v>
      </c>
      <c r="H218" s="93">
        <v>0</v>
      </c>
      <c r="I218" s="93">
        <v>0</v>
      </c>
      <c r="J218" s="93">
        <v>1</v>
      </c>
      <c r="K218" s="93">
        <v>0</v>
      </c>
      <c r="L218" s="92" t="s">
        <v>57</v>
      </c>
      <c r="M218" s="88"/>
      <c r="N218" s="91">
        <v>47940</v>
      </c>
      <c r="O218" s="91">
        <v>47940</v>
      </c>
      <c r="P218" s="91">
        <v>47940</v>
      </c>
      <c r="Q218" s="91">
        <v>47940</v>
      </c>
      <c r="R218" s="90">
        <v>0.91400000000000003</v>
      </c>
      <c r="S218" s="90">
        <v>0.91400000000000003</v>
      </c>
      <c r="T218" s="90">
        <v>0.91400000000000003</v>
      </c>
      <c r="U218" s="90">
        <v>0.91400000000000003</v>
      </c>
      <c r="V218" s="83">
        <f t="shared" si="95"/>
        <v>0</v>
      </c>
      <c r="W218" s="83">
        <f t="shared" si="96"/>
        <v>0</v>
      </c>
      <c r="X218" s="83">
        <f t="shared" si="80"/>
        <v>43817.16</v>
      </c>
      <c r="Y218" s="83">
        <f t="shared" si="81"/>
        <v>0</v>
      </c>
      <c r="Z218" s="83">
        <f t="shared" si="83"/>
        <v>43817.16</v>
      </c>
      <c r="AA218" s="81"/>
      <c r="AB218" s="88"/>
      <c r="AC218" s="89">
        <v>47940</v>
      </c>
      <c r="AD218" s="86"/>
      <c r="AE218" s="85">
        <f t="shared" si="94"/>
        <v>0</v>
      </c>
      <c r="AF218" s="84">
        <f t="shared" si="84"/>
        <v>0</v>
      </c>
      <c r="AG218" s="81"/>
      <c r="AH218" s="88"/>
      <c r="AI218" s="87">
        <v>47940</v>
      </c>
      <c r="AJ218" s="96" t="s">
        <v>58</v>
      </c>
      <c r="AK218" s="85">
        <f t="shared" si="97"/>
        <v>0</v>
      </c>
      <c r="AL218" s="84">
        <f t="shared" si="85"/>
        <v>0</v>
      </c>
      <c r="AM218" s="81"/>
      <c r="AN218" s="88"/>
      <c r="AO218" s="87">
        <v>47940</v>
      </c>
      <c r="AP218" s="96" t="s">
        <v>57</v>
      </c>
      <c r="AQ218" s="85">
        <f t="shared" si="79"/>
        <v>43817.16</v>
      </c>
      <c r="AR218" s="84">
        <f t="shared" si="86"/>
        <v>0</v>
      </c>
      <c r="AS218" s="81"/>
      <c r="AT218" s="88"/>
      <c r="AU218" s="87">
        <v>47940</v>
      </c>
      <c r="AV218" s="96" t="str">
        <f t="shared" si="87"/>
        <v>n/a</v>
      </c>
      <c r="AW218" s="85">
        <f t="shared" si="82"/>
        <v>0</v>
      </c>
      <c r="AX218" s="84">
        <f t="shared" si="88"/>
        <v>0</v>
      </c>
      <c r="AY218" s="83">
        <f t="shared" si="89"/>
        <v>0</v>
      </c>
      <c r="AZ218" s="83">
        <f t="shared" si="90"/>
        <v>0</v>
      </c>
      <c r="BA218" s="83">
        <f t="shared" si="91"/>
        <v>43817.16</v>
      </c>
      <c r="BB218" s="83">
        <f t="shared" si="92"/>
        <v>0</v>
      </c>
      <c r="BC218" s="82">
        <f t="shared" si="93"/>
        <v>43817.16</v>
      </c>
      <c r="BD218" s="81" t="s">
        <v>56</v>
      </c>
      <c r="BE218" s="80" t="s">
        <v>55</v>
      </c>
      <c r="BF218" s="95"/>
    </row>
    <row r="219" spans="1:58" s="57" customFormat="1" ht="18" customHeight="1" x14ac:dyDescent="0.35">
      <c r="A219" s="94">
        <v>29</v>
      </c>
      <c r="B219" s="94" t="s">
        <v>5</v>
      </c>
      <c r="C219" s="97" t="s">
        <v>60</v>
      </c>
      <c r="D219" s="97" t="s">
        <v>59</v>
      </c>
      <c r="E219" s="92">
        <v>1</v>
      </c>
      <c r="F219" s="92" t="s">
        <v>57</v>
      </c>
      <c r="G219" s="92">
        <v>0</v>
      </c>
      <c r="H219" s="93">
        <v>0</v>
      </c>
      <c r="I219" s="93">
        <v>0</v>
      </c>
      <c r="J219" s="93">
        <v>0</v>
      </c>
      <c r="K219" s="93">
        <v>1</v>
      </c>
      <c r="L219" s="92" t="s">
        <v>57</v>
      </c>
      <c r="M219" s="88"/>
      <c r="N219" s="91">
        <v>47940</v>
      </c>
      <c r="O219" s="91">
        <v>47940</v>
      </c>
      <c r="P219" s="91">
        <v>47940</v>
      </c>
      <c r="Q219" s="91">
        <v>47940</v>
      </c>
      <c r="R219" s="90">
        <v>0.91400000000000003</v>
      </c>
      <c r="S219" s="90">
        <v>0.91400000000000003</v>
      </c>
      <c r="T219" s="90">
        <v>0.91400000000000003</v>
      </c>
      <c r="U219" s="90">
        <v>0.91400000000000003</v>
      </c>
      <c r="V219" s="83">
        <f t="shared" si="95"/>
        <v>0</v>
      </c>
      <c r="W219" s="83">
        <f t="shared" si="96"/>
        <v>0</v>
      </c>
      <c r="X219" s="83">
        <f t="shared" si="80"/>
        <v>0</v>
      </c>
      <c r="Y219" s="83">
        <f t="shared" si="81"/>
        <v>43817.16</v>
      </c>
      <c r="Z219" s="83">
        <f t="shared" si="83"/>
        <v>43817.16</v>
      </c>
      <c r="AA219" s="81"/>
      <c r="AB219" s="88"/>
      <c r="AC219" s="89">
        <v>47940</v>
      </c>
      <c r="AD219" s="86"/>
      <c r="AE219" s="85">
        <f t="shared" si="94"/>
        <v>0</v>
      </c>
      <c r="AF219" s="84">
        <f t="shared" si="84"/>
        <v>0</v>
      </c>
      <c r="AG219" s="81"/>
      <c r="AH219" s="88"/>
      <c r="AI219" s="87">
        <v>47940</v>
      </c>
      <c r="AJ219" s="96" t="s">
        <v>58</v>
      </c>
      <c r="AK219" s="85">
        <f t="shared" si="97"/>
        <v>0</v>
      </c>
      <c r="AL219" s="84">
        <f t="shared" si="85"/>
        <v>0</v>
      </c>
      <c r="AM219" s="81"/>
      <c r="AN219" s="88"/>
      <c r="AO219" s="87">
        <v>47940</v>
      </c>
      <c r="AP219" s="96" t="s">
        <v>57</v>
      </c>
      <c r="AQ219" s="85">
        <f t="shared" si="79"/>
        <v>0</v>
      </c>
      <c r="AR219" s="84">
        <f t="shared" si="86"/>
        <v>0</v>
      </c>
      <c r="AS219" s="81"/>
      <c r="AT219" s="88"/>
      <c r="AU219" s="87">
        <v>47940</v>
      </c>
      <c r="AV219" s="96" t="str">
        <f t="shared" si="87"/>
        <v>n/a</v>
      </c>
      <c r="AW219" s="85">
        <f t="shared" si="82"/>
        <v>43817.16</v>
      </c>
      <c r="AX219" s="84">
        <f t="shared" si="88"/>
        <v>0</v>
      </c>
      <c r="AY219" s="83">
        <f t="shared" si="89"/>
        <v>0</v>
      </c>
      <c r="AZ219" s="83">
        <f t="shared" si="90"/>
        <v>0</v>
      </c>
      <c r="BA219" s="83">
        <f t="shared" si="91"/>
        <v>0</v>
      </c>
      <c r="BB219" s="83">
        <f t="shared" si="92"/>
        <v>43817.16</v>
      </c>
      <c r="BC219" s="82">
        <f t="shared" si="93"/>
        <v>43817.16</v>
      </c>
      <c r="BD219" s="81" t="s">
        <v>56</v>
      </c>
      <c r="BE219" s="80" t="s">
        <v>55</v>
      </c>
      <c r="BF219" s="95"/>
    </row>
    <row r="220" spans="1:58" s="57" customFormat="1" ht="18" customHeight="1" x14ac:dyDescent="0.35">
      <c r="A220" s="94"/>
      <c r="B220" s="94"/>
      <c r="C220" s="97"/>
      <c r="D220" s="97" t="e">
        <f>#REF!</f>
        <v>#REF!</v>
      </c>
      <c r="E220" s="92">
        <v>0</v>
      </c>
      <c r="F220" s="92" t="e">
        <v>#N/A</v>
      </c>
      <c r="G220" s="92" t="e">
        <v>#N/A</v>
      </c>
      <c r="H220" s="93"/>
      <c r="I220" s="93"/>
      <c r="J220" s="93"/>
      <c r="K220" s="93"/>
      <c r="L220" s="92"/>
      <c r="M220" s="88"/>
      <c r="N220" s="91"/>
      <c r="O220" s="91"/>
      <c r="P220" s="91"/>
      <c r="Q220" s="91"/>
      <c r="R220" s="90"/>
      <c r="S220" s="90"/>
      <c r="T220" s="90"/>
      <c r="U220" s="90"/>
      <c r="V220" s="83">
        <v>-441008.82304895925</v>
      </c>
      <c r="W220" s="83">
        <v>-441008.82304895925</v>
      </c>
      <c r="X220" s="83">
        <v>-441008.82304895925</v>
      </c>
      <c r="Y220" s="83">
        <v>-441008.82304895925</v>
      </c>
      <c r="Z220" s="83">
        <f t="shared" si="83"/>
        <v>-1764035.292195837</v>
      </c>
      <c r="AA220" s="81"/>
      <c r="AB220" s="88"/>
      <c r="AC220" s="89"/>
      <c r="AD220" s="86"/>
      <c r="AE220" s="85"/>
      <c r="AF220" s="84"/>
      <c r="AG220" s="81"/>
      <c r="AH220" s="88"/>
      <c r="AI220" s="87"/>
      <c r="AJ220" s="96"/>
      <c r="AK220" s="85"/>
      <c r="AL220" s="84"/>
      <c r="AM220" s="81"/>
      <c r="AN220" s="88"/>
      <c r="AO220" s="87"/>
      <c r="AP220" s="96"/>
      <c r="AQ220" s="85"/>
      <c r="AR220" s="84"/>
      <c r="AS220" s="81"/>
      <c r="AT220" s="88"/>
      <c r="AU220" s="87"/>
      <c r="AV220" s="96"/>
      <c r="AW220" s="85"/>
      <c r="AX220" s="84"/>
      <c r="AY220" s="83">
        <f t="shared" si="89"/>
        <v>-441008.82304895925</v>
      </c>
      <c r="AZ220" s="83">
        <f t="shared" si="90"/>
        <v>-441008.82304895925</v>
      </c>
      <c r="BA220" s="83">
        <f t="shared" si="91"/>
        <v>-441008.82304895925</v>
      </c>
      <c r="BB220" s="83">
        <f t="shared" si="92"/>
        <v>-441008.82304895925</v>
      </c>
      <c r="BC220" s="82">
        <f t="shared" si="93"/>
        <v>-1764035.292195837</v>
      </c>
      <c r="BD220" s="81"/>
      <c r="BE220" s="80"/>
      <c r="BF220" s="95"/>
    </row>
    <row r="221" spans="1:58" ht="18" customHeight="1" x14ac:dyDescent="0.35">
      <c r="A221" s="94"/>
      <c r="B221" s="94"/>
      <c r="C221" s="27"/>
      <c r="D221" s="27"/>
      <c r="E221" s="92"/>
      <c r="F221" s="92"/>
      <c r="G221" s="92"/>
      <c r="H221" s="93"/>
      <c r="I221" s="93"/>
      <c r="J221" s="93"/>
      <c r="K221" s="93"/>
      <c r="L221" s="92"/>
      <c r="M221" s="88"/>
      <c r="N221" s="91"/>
      <c r="O221" s="91"/>
      <c r="P221" s="91"/>
      <c r="Q221" s="91"/>
      <c r="R221" s="90"/>
      <c r="S221" s="90"/>
      <c r="T221" s="90"/>
      <c r="U221" s="90"/>
      <c r="V221" s="83"/>
      <c r="W221" s="83"/>
      <c r="X221" s="83"/>
      <c r="Y221" s="83"/>
      <c r="Z221" s="83"/>
      <c r="AA221" s="81"/>
      <c r="AB221" s="88"/>
      <c r="AC221" s="89"/>
      <c r="AD221" s="86"/>
      <c r="AE221" s="85"/>
      <c r="AF221" s="84"/>
      <c r="AG221" s="81"/>
      <c r="AH221" s="88"/>
      <c r="AI221" s="87"/>
      <c r="AJ221" s="86"/>
      <c r="AK221" s="85"/>
      <c r="AL221" s="84"/>
      <c r="AM221" s="81"/>
      <c r="AN221" s="88"/>
      <c r="AO221" s="87"/>
      <c r="AP221" s="86"/>
      <c r="AQ221" s="85"/>
      <c r="AR221" s="84"/>
      <c r="AS221" s="81"/>
      <c r="AT221" s="88"/>
      <c r="AU221" s="87"/>
      <c r="AV221" s="86"/>
      <c r="AW221" s="85"/>
      <c r="AX221" s="84"/>
      <c r="AY221" s="83"/>
      <c r="AZ221" s="83"/>
      <c r="BA221" s="83"/>
      <c r="BB221" s="83"/>
      <c r="BC221" s="82"/>
      <c r="BD221" s="81"/>
      <c r="BE221" s="80"/>
    </row>
    <row r="222" spans="1:58" ht="18" customHeight="1" x14ac:dyDescent="0.35">
      <c r="A222" s="94"/>
      <c r="B222" s="94"/>
      <c r="C222" s="27"/>
      <c r="D222" s="27"/>
      <c r="E222" s="92"/>
      <c r="F222" s="92"/>
      <c r="G222" s="92"/>
      <c r="H222" s="93"/>
      <c r="I222" s="93"/>
      <c r="J222" s="93"/>
      <c r="K222" s="93"/>
      <c r="L222" s="92"/>
      <c r="M222" s="88"/>
      <c r="N222" s="91"/>
      <c r="O222" s="91"/>
      <c r="P222" s="91"/>
      <c r="Q222" s="91"/>
      <c r="R222" s="90"/>
      <c r="S222" s="90"/>
      <c r="T222" s="90"/>
      <c r="U222" s="90"/>
      <c r="V222" s="83"/>
      <c r="W222" s="83"/>
      <c r="X222" s="83"/>
      <c r="Y222" s="83"/>
      <c r="Z222" s="83"/>
      <c r="AA222" s="81"/>
      <c r="AB222" s="88"/>
      <c r="AC222" s="89"/>
      <c r="AD222" s="86"/>
      <c r="AE222" s="85"/>
      <c r="AF222" s="84"/>
      <c r="AG222" s="81"/>
      <c r="AH222" s="88"/>
      <c r="AI222" s="87"/>
      <c r="AJ222" s="86"/>
      <c r="AK222" s="85"/>
      <c r="AL222" s="84"/>
      <c r="AM222" s="81"/>
      <c r="AN222" s="88"/>
      <c r="AO222" s="87"/>
      <c r="AP222" s="86"/>
      <c r="AQ222" s="85"/>
      <c r="AR222" s="84"/>
      <c r="AS222" s="81"/>
      <c r="AT222" s="88"/>
      <c r="AU222" s="87"/>
      <c r="AV222" s="86"/>
      <c r="AW222" s="85"/>
      <c r="AX222" s="84"/>
      <c r="AY222" s="83"/>
      <c r="AZ222" s="83"/>
      <c r="BA222" s="83"/>
      <c r="BB222" s="83"/>
      <c r="BC222" s="82"/>
      <c r="BD222" s="81"/>
      <c r="BE222" s="80"/>
    </row>
    <row r="223" spans="1:58" ht="18" customHeight="1" x14ac:dyDescent="0.35">
      <c r="A223" s="94"/>
      <c r="B223" s="94"/>
      <c r="C223" s="27"/>
      <c r="D223" s="27"/>
      <c r="E223" s="92"/>
      <c r="F223" s="92"/>
      <c r="G223" s="92"/>
      <c r="H223" s="93"/>
      <c r="I223" s="93"/>
      <c r="J223" s="93"/>
      <c r="K223" s="93"/>
      <c r="L223" s="92"/>
      <c r="M223" s="88"/>
      <c r="N223" s="91"/>
      <c r="O223" s="91"/>
      <c r="P223" s="91"/>
      <c r="Q223" s="91"/>
      <c r="R223" s="90"/>
      <c r="S223" s="90"/>
      <c r="T223" s="90"/>
      <c r="U223" s="90"/>
      <c r="V223" s="83"/>
      <c r="W223" s="83"/>
      <c r="X223" s="83"/>
      <c r="Y223" s="83"/>
      <c r="Z223" s="83"/>
      <c r="AA223" s="81"/>
      <c r="AB223" s="88"/>
      <c r="AC223" s="89"/>
      <c r="AD223" s="86"/>
      <c r="AE223" s="85"/>
      <c r="AF223" s="84"/>
      <c r="AG223" s="81"/>
      <c r="AH223" s="88"/>
      <c r="AI223" s="87"/>
      <c r="AJ223" s="86"/>
      <c r="AK223" s="85"/>
      <c r="AL223" s="84"/>
      <c r="AM223" s="81"/>
      <c r="AN223" s="88"/>
      <c r="AO223" s="87"/>
      <c r="AP223" s="86"/>
      <c r="AQ223" s="85"/>
      <c r="AR223" s="84"/>
      <c r="AS223" s="81"/>
      <c r="AT223" s="88"/>
      <c r="AU223" s="87"/>
      <c r="AV223" s="86"/>
      <c r="AW223" s="85"/>
      <c r="AX223" s="84"/>
      <c r="AY223" s="83"/>
      <c r="AZ223" s="83"/>
      <c r="BA223" s="83"/>
      <c r="BB223" s="83"/>
      <c r="BC223" s="82"/>
      <c r="BD223" s="81"/>
      <c r="BE223" s="80"/>
    </row>
    <row r="224" spans="1:58" ht="18" customHeight="1" x14ac:dyDescent="0.35">
      <c r="A224" s="94"/>
      <c r="B224" s="94"/>
      <c r="C224" s="27"/>
      <c r="D224" s="27"/>
      <c r="E224" s="92"/>
      <c r="F224" s="92"/>
      <c r="G224" s="92"/>
      <c r="H224" s="93"/>
      <c r="I224" s="93"/>
      <c r="J224" s="93"/>
      <c r="K224" s="93"/>
      <c r="L224" s="92"/>
      <c r="M224" s="88"/>
      <c r="N224" s="91"/>
      <c r="O224" s="91"/>
      <c r="P224" s="91"/>
      <c r="Q224" s="91"/>
      <c r="R224" s="90"/>
      <c r="S224" s="90"/>
      <c r="T224" s="90"/>
      <c r="U224" s="90"/>
      <c r="V224" s="83"/>
      <c r="W224" s="83"/>
      <c r="X224" s="83"/>
      <c r="Y224" s="83"/>
      <c r="Z224" s="83"/>
      <c r="AA224" s="81"/>
      <c r="AB224" s="88"/>
      <c r="AC224" s="89"/>
      <c r="AD224" s="86"/>
      <c r="AE224" s="85"/>
      <c r="AF224" s="84"/>
      <c r="AG224" s="81"/>
      <c r="AH224" s="88"/>
      <c r="AI224" s="87"/>
      <c r="AJ224" s="86"/>
      <c r="AK224" s="85"/>
      <c r="AL224" s="84"/>
      <c r="AM224" s="81"/>
      <c r="AN224" s="88"/>
      <c r="AO224" s="87"/>
      <c r="AP224" s="86"/>
      <c r="AQ224" s="85"/>
      <c r="AR224" s="84"/>
      <c r="AS224" s="81"/>
      <c r="AT224" s="88"/>
      <c r="AU224" s="87"/>
      <c r="AV224" s="86"/>
      <c r="AW224" s="85"/>
      <c r="AX224" s="84"/>
      <c r="AY224" s="83"/>
      <c r="AZ224" s="83"/>
      <c r="BA224" s="83"/>
      <c r="BB224" s="83"/>
      <c r="BC224" s="82"/>
      <c r="BD224" s="81"/>
      <c r="BE224" s="80"/>
    </row>
    <row r="225" spans="1:57" ht="18" customHeight="1" x14ac:dyDescent="0.35">
      <c r="A225" s="94"/>
      <c r="B225" s="94"/>
      <c r="C225" s="27"/>
      <c r="D225" s="27"/>
      <c r="E225" s="92"/>
      <c r="F225" s="92"/>
      <c r="G225" s="92"/>
      <c r="H225" s="93"/>
      <c r="I225" s="93"/>
      <c r="J225" s="93"/>
      <c r="K225" s="93"/>
      <c r="L225" s="92"/>
      <c r="M225" s="88"/>
      <c r="N225" s="91"/>
      <c r="O225" s="91"/>
      <c r="P225" s="91"/>
      <c r="Q225" s="91"/>
      <c r="R225" s="90"/>
      <c r="S225" s="90"/>
      <c r="T225" s="90"/>
      <c r="U225" s="90"/>
      <c r="V225" s="83"/>
      <c r="W225" s="83"/>
      <c r="X225" s="83"/>
      <c r="Y225" s="83"/>
      <c r="Z225" s="83"/>
      <c r="AA225" s="81"/>
      <c r="AB225" s="88"/>
      <c r="AC225" s="89"/>
      <c r="AD225" s="86"/>
      <c r="AE225" s="85"/>
      <c r="AF225" s="84"/>
      <c r="AG225" s="81"/>
      <c r="AH225" s="88"/>
      <c r="AI225" s="87"/>
      <c r="AJ225" s="86"/>
      <c r="AK225" s="85"/>
      <c r="AL225" s="84"/>
      <c r="AM225" s="81"/>
      <c r="AN225" s="88"/>
      <c r="AO225" s="87"/>
      <c r="AP225" s="86"/>
      <c r="AQ225" s="85"/>
      <c r="AR225" s="84"/>
      <c r="AS225" s="81"/>
      <c r="AT225" s="88"/>
      <c r="AU225" s="87"/>
      <c r="AV225" s="86"/>
      <c r="AW225" s="85"/>
      <c r="AX225" s="84"/>
      <c r="AY225" s="83"/>
      <c r="AZ225" s="83"/>
      <c r="BA225" s="83"/>
      <c r="BB225" s="83"/>
      <c r="BC225" s="82"/>
      <c r="BD225" s="81"/>
      <c r="BE225" s="80"/>
    </row>
    <row r="226" spans="1:57" ht="15" thickBot="1" x14ac:dyDescent="0.4"/>
    <row r="227" spans="1:57" ht="23.5" thickTop="1" x14ac:dyDescent="0.5">
      <c r="C227" s="79" t="s">
        <v>0</v>
      </c>
      <c r="D227" s="78"/>
      <c r="E227" s="77"/>
      <c r="F227" s="76"/>
      <c r="G227" s="76"/>
      <c r="H227" s="76"/>
      <c r="I227" s="76"/>
      <c r="J227" s="76"/>
      <c r="K227" s="76"/>
      <c r="L227" s="76"/>
      <c r="M227" s="76"/>
      <c r="N227" s="76"/>
      <c r="O227" s="76"/>
      <c r="P227" s="76"/>
      <c r="Q227" s="76"/>
      <c r="R227" s="76"/>
      <c r="S227" s="76"/>
      <c r="T227" s="75"/>
      <c r="U227" s="75"/>
      <c r="V227" s="74">
        <f>SUM(V9:V225)</f>
        <v>3716492.4028970562</v>
      </c>
      <c r="W227" s="74">
        <f>SUM(W9:W225)</f>
        <v>3524551.006184876</v>
      </c>
      <c r="X227" s="74">
        <f>SUM(X9:X225)</f>
        <v>3074613.3316170089</v>
      </c>
      <c r="Y227" s="74">
        <f>SUM(Y9:Y225)</f>
        <v>3129203.8553342065</v>
      </c>
      <c r="Z227" s="73">
        <f>SUM(V227:Y227)</f>
        <v>13444860.596033148</v>
      </c>
      <c r="AA227" s="64"/>
      <c r="AB227" s="72"/>
      <c r="AC227" s="72"/>
      <c r="AD227" s="72"/>
      <c r="AE227" s="71"/>
      <c r="AF227" s="70">
        <f>SUM(AF9:AF225)</f>
        <v>31860.145750885473</v>
      </c>
      <c r="AG227" s="64"/>
      <c r="AH227" s="72"/>
      <c r="AI227" s="72"/>
      <c r="AJ227" s="72"/>
      <c r="AK227" s="71"/>
      <c r="AL227" s="70">
        <f>SUM(AL9:AL225)</f>
        <v>28722.165394913827</v>
      </c>
      <c r="AM227" s="64"/>
      <c r="AN227" s="72"/>
      <c r="AO227" s="72"/>
      <c r="AP227" s="72"/>
      <c r="AQ227" s="71"/>
      <c r="AR227" s="70">
        <f>SUM(AR9:AR225)</f>
        <v>59680.052192016679</v>
      </c>
      <c r="AS227" s="64"/>
      <c r="AT227" s="72"/>
      <c r="AU227" s="72"/>
      <c r="AV227" s="72"/>
      <c r="AW227" s="71"/>
      <c r="AX227" s="70">
        <f t="shared" ref="AX227:BC227" si="98">SUM(AX9:AX225)</f>
        <v>46309.727398199524</v>
      </c>
      <c r="AY227" s="69">
        <f t="shared" si="98"/>
        <v>3748352.548647942</v>
      </c>
      <c r="AZ227" s="68">
        <f t="shared" si="98"/>
        <v>3553273.1715797903</v>
      </c>
      <c r="BA227" s="67">
        <f t="shared" si="98"/>
        <v>3134293.3838090245</v>
      </c>
      <c r="BB227" s="66">
        <f t="shared" si="98"/>
        <v>3175513.5827324064</v>
      </c>
      <c r="BC227" s="65">
        <f t="shared" si="98"/>
        <v>13611432.686769158</v>
      </c>
      <c r="BD227" s="64"/>
      <c r="BE227" s="63"/>
    </row>
    <row r="229" spans="1:57" x14ac:dyDescent="0.35">
      <c r="V229" s="28"/>
    </row>
    <row r="230" spans="1:57" x14ac:dyDescent="0.35">
      <c r="H230" s="62">
        <f>SUM(H9:H225)</f>
        <v>367425.82976515993</v>
      </c>
      <c r="I230" s="62">
        <f>SUM(I9:I225)</f>
        <v>362322.86670179141</v>
      </c>
      <c r="J230" s="62">
        <f>SUM(J9:J225)</f>
        <v>419740.80174413981</v>
      </c>
      <c r="K230" s="62">
        <f>SUM(K9:K225)</f>
        <v>414187.83173987205</v>
      </c>
      <c r="V230" s="28"/>
    </row>
  </sheetData>
  <autoFilter ref="A7:BE220" xr:uid="{00000000-0009-0000-0000-000003000000}"/>
  <mergeCells count="17">
    <mergeCell ref="AS5:AV5"/>
    <mergeCell ref="AS4:AX4"/>
    <mergeCell ref="AY4:BC5"/>
    <mergeCell ref="BD4:BE4"/>
    <mergeCell ref="AG5:AJ5"/>
    <mergeCell ref="AM5:AP5"/>
    <mergeCell ref="AM4:AR4"/>
    <mergeCell ref="G5:K5"/>
    <mergeCell ref="L5:Q5"/>
    <mergeCell ref="R5:U5"/>
    <mergeCell ref="V5:Z5"/>
    <mergeCell ref="AA5:AD5"/>
    <mergeCell ref="G4:K4"/>
    <mergeCell ref="L4:Q4"/>
    <mergeCell ref="R4:Z4"/>
    <mergeCell ref="AA4:AF4"/>
    <mergeCell ref="AG4:AL4"/>
  </mergeCells>
  <printOptions headings="1" gridLines="1"/>
  <pageMargins left="0.25" right="0.25" top="0.75" bottom="0.75" header="0.3" footer="0.3"/>
  <pageSetup scale="21" fitToWidth="5" fitToHeight="5" orientation="landscape" r:id="rId1"/>
  <headerFooter>
    <oddHeader>&amp;LAppendix G (Rev.)&amp;CProgram-Level Adj Gas</oddHeader>
    <oddFooter>&amp;L&amp;"Arial,Regular"&amp;14&amp;A
&amp;F&amp;C&amp;"Arial,Regular"&amp;14&amp;P</oddFooter>
  </headerFooter>
  <colBreaks count="7" manualBreakCount="7">
    <brk id="17" max="26" man="1"/>
    <brk id="26" max="26" man="1"/>
    <brk id="32" max="26" man="1"/>
    <brk id="38" max="26" man="1"/>
    <brk id="44" max="20" man="1"/>
    <brk id="50" max="26" man="1"/>
    <brk id="55" max="26" man="1"/>
  </colBreak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99E4CC8FA0FD34A88BE0C380B684BAB" ma:contentTypeVersion="8" ma:contentTypeDescription="Create a new document." ma:contentTypeScope="" ma:versionID="96189253b603adcdee5e11e8305fdbc1">
  <xsd:schema xmlns:xsd="http://www.w3.org/2001/XMLSchema" xmlns:xs="http://www.w3.org/2001/XMLSchema" xmlns:p="http://schemas.microsoft.com/office/2006/metadata/properties" xmlns:ns3="765227eb-2557-40de-b741-36f4bef2b5cf" targetNamespace="http://schemas.microsoft.com/office/2006/metadata/properties" ma:root="true" ma:fieldsID="262b951d8398fa4a7bed29d482218062" ns3:_="">
    <xsd:import namespace="765227eb-2557-40de-b741-36f4bef2b5cf"/>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DateTaken" minOccurs="0"/>
                <xsd:element ref="ns3:MediaServiceOCR"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65227eb-2557-40de-b741-36f4bef2b5c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Location" ma:index="15"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F6E12DB-2C47-4E60-9B88-95E5EC417BD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65227eb-2557-40de-b741-36f4bef2b5c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52D44CC-42CD-4D66-84C2-B27E28775D4C}">
  <ds:schemaRefs>
    <ds:schemaRef ds:uri="http://schemas.microsoft.com/sharepoint/v3/contenttype/forms"/>
  </ds:schemaRefs>
</ds:datastoreItem>
</file>

<file path=customXml/itemProps3.xml><?xml version="1.0" encoding="utf-8"?>
<ds:datastoreItem xmlns:ds="http://schemas.openxmlformats.org/officeDocument/2006/customXml" ds:itemID="{C07305F1-93EB-4758-BDD3-5C50BC697537}">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Program-Level Adj Gas</vt:lpstr>
      <vt:lpstr>Measure-Level Adj Gas</vt:lpstr>
      <vt:lpstr>'Measure-Level Adj Gas'!Print_Area</vt:lpstr>
      <vt:lpstr>'Program-Level Adj Gas'!Print_Area</vt:lpstr>
      <vt:lpstr>'Measure-Level Adj Gas'!Print_Titles</vt:lpstr>
      <vt:lpstr>'Program-Level Adj Gas'!Print_Titles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Froio, Zach</dc:creator>
  <cp:lastModifiedBy>CJ Consulting</cp:lastModifiedBy>
  <dcterms:created xsi:type="dcterms:W3CDTF">2020-01-31T19:38:04Z</dcterms:created>
  <dcterms:modified xsi:type="dcterms:W3CDTF">2020-02-01T11:41:42Z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0x010100E99E4CC8FA0FD34A88BE0C380B684BAB</vt:lpwstr>
  </property>
</Properties>
</file>