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T:\DEPTS\CR_PGL_NSG_MajorAccts\Shared\Energy Efficiency\00 2020 and future\01 EE Portfolio\06 Regulatory\05 Rider EOA Quarterly Reports\2023\Q4\"/>
    </mc:Choice>
  </mc:AlternateContent>
  <bookViews>
    <workbookView xWindow="-108" yWindow="-108" windowWidth="41496" windowHeight="16776" tabRatio="859"/>
  </bookViews>
  <sheets>
    <sheet name="1-NSG" sheetId="1" r:id="rId1"/>
    <sheet name="2-NSG" sheetId="2" r:id="rId2"/>
    <sheet name="3- NSG" sheetId="3" r:id="rId3"/>
    <sheet name="4- Other NSG" sheetId="4" r:id="rId4"/>
    <sheet name="6 - Historical Costs NSG" sheetId="5" r:id="rId5"/>
    <sheet name="7 - Historical IQ MF Partcptn" sheetId="6" r:id="rId6"/>
    <sheet name="8 - Historical IQ Prt, Ms, H&amp;S"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0" localSheetId="2">#REF!</definedName>
    <definedName name="\0">#REF!</definedName>
    <definedName name="\B" localSheetId="2">#REF!</definedName>
    <definedName name="\B">#REF!</definedName>
    <definedName name="\I" localSheetId="2">#REF!</definedName>
    <definedName name="\I">#REF!</definedName>
    <definedName name="\J" localSheetId="2">#REF!</definedName>
    <definedName name="\J">#REF!</definedName>
    <definedName name="\M" localSheetId="2">#REF!</definedName>
    <definedName name="\M">#REF!</definedName>
    <definedName name="\P" localSheetId="2">#REF!</definedName>
    <definedName name="\P">#REF!</definedName>
    <definedName name="\Q" localSheetId="2">#REF!</definedName>
    <definedName name="\Q">#REF!</definedName>
    <definedName name="\R" localSheetId="2">#REF!</definedName>
    <definedName name="\R">#REF!</definedName>
    <definedName name="\S" localSheetId="2">'[1]Ptnr Returns'!#REF!</definedName>
    <definedName name="\S" localSheetId="6">'[1]Ptnr Returns'!#REF!</definedName>
    <definedName name="\S">'[1]Ptnr Returns'!#REF!</definedName>
    <definedName name="\T" localSheetId="2">#REF!</definedName>
    <definedName name="\T" localSheetId="6">#REF!</definedName>
    <definedName name="\T">#REF!</definedName>
    <definedName name="\V" localSheetId="2">#REF!</definedName>
    <definedName name="\V">#REF!</definedName>
    <definedName name="\X" localSheetId="2">#REF!</definedName>
    <definedName name="\X">#REF!</definedName>
    <definedName name="\Y" localSheetId="2">#REF!</definedName>
    <definedName name="\Y">#REF!</definedName>
    <definedName name="__123Graph_A" localSheetId="2" hidden="1">'[1]Ptnr Returns'!#REF!</definedName>
    <definedName name="__123Graph_A" localSheetId="6" hidden="1">'[1]Ptnr Returns'!#REF!</definedName>
    <definedName name="__123Graph_A" hidden="1">'[1]Ptnr Returns'!#REF!</definedName>
    <definedName name="__123Graph_B" localSheetId="2" hidden="1">'[2]Forecast Fuel'!#REF!</definedName>
    <definedName name="__123Graph_B" localSheetId="6" hidden="1">'[2]Forecast Fuel'!#REF!</definedName>
    <definedName name="__123Graph_B" hidden="1">'[2]Forecast Fuel'!#REF!</definedName>
    <definedName name="__DEP1" localSheetId="2">#REF!</definedName>
    <definedName name="__DEP1" localSheetId="6">#REF!</definedName>
    <definedName name="__DEP1">#REF!</definedName>
    <definedName name="__DEP10" localSheetId="2">#REF!</definedName>
    <definedName name="__DEP10">#REF!</definedName>
    <definedName name="__DEP11" localSheetId="2">#REF!</definedName>
    <definedName name="__DEP11">#REF!</definedName>
    <definedName name="__DEP12" localSheetId="2">#REF!</definedName>
    <definedName name="__DEP12">#REF!</definedName>
    <definedName name="__DEP13" localSheetId="2">#REF!</definedName>
    <definedName name="__DEP13">#REF!</definedName>
    <definedName name="__DEP14" localSheetId="2">#REF!</definedName>
    <definedName name="__DEP14">#REF!</definedName>
    <definedName name="__DEP15" localSheetId="2">#REF!</definedName>
    <definedName name="__DEP15">#REF!</definedName>
    <definedName name="__DEP16" localSheetId="2">#REF!</definedName>
    <definedName name="__DEP16">#REF!</definedName>
    <definedName name="__DEP17" localSheetId="2">#REF!</definedName>
    <definedName name="__DEP17">#REF!</definedName>
    <definedName name="__DEP18" localSheetId="2">#REF!</definedName>
    <definedName name="__DEP18">#REF!</definedName>
    <definedName name="__DEP19" localSheetId="2">#REF!</definedName>
    <definedName name="__DEP19">#REF!</definedName>
    <definedName name="__DEP2" localSheetId="2">#REF!</definedName>
    <definedName name="__DEP2">#REF!</definedName>
    <definedName name="__DEP20" localSheetId="2">#REF!</definedName>
    <definedName name="__DEP20">#REF!</definedName>
    <definedName name="__DEP21" localSheetId="2">#REF!</definedName>
    <definedName name="__DEP21">#REF!</definedName>
    <definedName name="__DEP22" localSheetId="2">#REF!</definedName>
    <definedName name="__DEP22">#REF!</definedName>
    <definedName name="__DEP23" localSheetId="2">#REF!</definedName>
    <definedName name="__DEP23">#REF!</definedName>
    <definedName name="__DEP24" localSheetId="2">#REF!</definedName>
    <definedName name="__DEP24">#REF!</definedName>
    <definedName name="__DEP25" localSheetId="2">#REF!</definedName>
    <definedName name="__DEP25">#REF!</definedName>
    <definedName name="__DEP26" localSheetId="2">#REF!</definedName>
    <definedName name="__DEP26">#REF!</definedName>
    <definedName name="__DEP27" localSheetId="2">#REF!</definedName>
    <definedName name="__DEP27">#REF!</definedName>
    <definedName name="__DEP28" localSheetId="2">#REF!</definedName>
    <definedName name="__DEP28">#REF!</definedName>
    <definedName name="__DEP29" localSheetId="2">#REF!</definedName>
    <definedName name="__DEP29">#REF!</definedName>
    <definedName name="__DEP3" localSheetId="2">#REF!</definedName>
    <definedName name="__DEP3">#REF!</definedName>
    <definedName name="__DEP30" localSheetId="2">#REF!</definedName>
    <definedName name="__DEP30">#REF!</definedName>
    <definedName name="__DEP31" localSheetId="2">#REF!</definedName>
    <definedName name="__DEP31">#REF!</definedName>
    <definedName name="__DEP32" localSheetId="2">#REF!</definedName>
    <definedName name="__DEP32">#REF!</definedName>
    <definedName name="__DEP33" localSheetId="2">#REF!</definedName>
    <definedName name="__DEP33">#REF!</definedName>
    <definedName name="__DEP34" localSheetId="2">#REF!</definedName>
    <definedName name="__DEP34">#REF!</definedName>
    <definedName name="__DEP35" localSheetId="2">#REF!</definedName>
    <definedName name="__DEP35">#REF!</definedName>
    <definedName name="__DEP36" localSheetId="2">#REF!</definedName>
    <definedName name="__DEP36">#REF!</definedName>
    <definedName name="__DEP37" localSheetId="2">#REF!</definedName>
    <definedName name="__DEP37">#REF!</definedName>
    <definedName name="__DEP38" localSheetId="2">#REF!</definedName>
    <definedName name="__DEP38">#REF!</definedName>
    <definedName name="__DEP39" localSheetId="2">#REF!</definedName>
    <definedName name="__DEP39">#REF!</definedName>
    <definedName name="__DEP4" localSheetId="2">#REF!</definedName>
    <definedName name="__DEP4">#REF!</definedName>
    <definedName name="__DEP40" localSheetId="2">#REF!</definedName>
    <definedName name="__DEP40">#REF!</definedName>
    <definedName name="__DEP41" localSheetId="2">#REF!</definedName>
    <definedName name="__DEP41">#REF!</definedName>
    <definedName name="__DEP5" localSheetId="2">#REF!</definedName>
    <definedName name="__DEP5">#REF!</definedName>
    <definedName name="__DEP6" localSheetId="2">#REF!</definedName>
    <definedName name="__DEP6">#REF!</definedName>
    <definedName name="__DEP7" localSheetId="2">#REF!</definedName>
    <definedName name="__DEP7">#REF!</definedName>
    <definedName name="__DEP8" localSheetId="2">#REF!</definedName>
    <definedName name="__DEP8">#REF!</definedName>
    <definedName name="__DEP9" localSheetId="2">#REF!</definedName>
    <definedName name="__DEP9">#REF!</definedName>
    <definedName name="__ROI2" localSheetId="2">#REF!</definedName>
    <definedName name="__ROI2">#REF!</definedName>
    <definedName name="__TX1" localSheetId="2">#REF!</definedName>
    <definedName name="__TX1">#REF!</definedName>
    <definedName name="__TX2" localSheetId="2">#REF!</definedName>
    <definedName name="__TX2">#REF!</definedName>
    <definedName name="_10_9_BT_DECEMB" localSheetId="2">#REF!</definedName>
    <definedName name="_10_9_BT_DECEMB">#REF!</definedName>
    <definedName name="_10_9_BT_FEBRUA" localSheetId="2">#REF!</definedName>
    <definedName name="_10_9_BT_FEBRUA">#REF!</definedName>
    <definedName name="_10_9_BT_NOVEMB" localSheetId="2">#REF!</definedName>
    <definedName name="_10_9_BT_NOVEMB">#REF!</definedName>
    <definedName name="_10_9_BT_SEPTEM" localSheetId="2">#REF!</definedName>
    <definedName name="_10_9_BT_SEPTEM">#REF!</definedName>
    <definedName name="_10_9_BTU_ANNUA" localSheetId="2">#REF!</definedName>
    <definedName name="_10_9_BTU_ANNUA">#REF!</definedName>
    <definedName name="_10_9_BTU_APRIL" localSheetId="2">#REF!</definedName>
    <definedName name="_10_9_BTU_APRIL">#REF!</definedName>
    <definedName name="_10_9_BTU_AUGUS" localSheetId="2">#REF!</definedName>
    <definedName name="_10_9_BTU_AUGUS">#REF!</definedName>
    <definedName name="_10_9_BTU_JANUA" localSheetId="2">#REF!</definedName>
    <definedName name="_10_9_BTU_JANUA">#REF!</definedName>
    <definedName name="_10_9_BTU_JULY" localSheetId="2">#REF!</definedName>
    <definedName name="_10_9_BTU_JULY">#REF!</definedName>
    <definedName name="_10_9_BTU_JUNE" localSheetId="2">#REF!</definedName>
    <definedName name="_10_9_BTU_JUNE">#REF!</definedName>
    <definedName name="_10_9_BTU_MARCH" localSheetId="2">#REF!</definedName>
    <definedName name="_10_9_BTU_MARCH">#REF!</definedName>
    <definedName name="_10_9_BTU_MAY" localSheetId="2">#REF!</definedName>
    <definedName name="_10_9_BTU_MAY">#REF!</definedName>
    <definedName name="_10_9_BTU_OCTOB" localSheetId="2">#REF!</definedName>
    <definedName name="_10_9_BTU_OCTOB">#REF!</definedName>
    <definedName name="_4C4" localSheetId="2">#REF!</definedName>
    <definedName name="_4C4">#REF!</definedName>
    <definedName name="_4C5" localSheetId="2">#REF!</definedName>
    <definedName name="_4C5">#REF!</definedName>
    <definedName name="_FMA1" localSheetId="2">#REF!</definedName>
    <definedName name="_FMA1">#REF!</definedName>
    <definedName name="_FMA2" localSheetId="2">#REF!</definedName>
    <definedName name="_FMA2">#REF!</definedName>
    <definedName name="_GHV1">[3]Inputs!$D$277</definedName>
    <definedName name="_IDC20" localSheetId="2">#REF!</definedName>
    <definedName name="_IDC20" localSheetId="6">#REF!</definedName>
    <definedName name="_IDC20">#REF!</definedName>
    <definedName name="_IDC32" localSheetId="2">#REF!</definedName>
    <definedName name="_IDC32">#REF!</definedName>
    <definedName name="_INC10" localSheetId="2">#REF!</definedName>
    <definedName name="_INC10">#REF!</definedName>
    <definedName name="_INC20" localSheetId="2">#REF!</definedName>
    <definedName name="_INC20">#REF!</definedName>
    <definedName name="_INC30" localSheetId="2">#REF!</definedName>
    <definedName name="_INC30">#REF!</definedName>
    <definedName name="_IRV1" localSheetId="2">#REF!</definedName>
    <definedName name="_IRV1">#REF!</definedName>
    <definedName name="_IRV2" localSheetId="2">#REF!</definedName>
    <definedName name="_IRV2">#REF!</definedName>
    <definedName name="_IRV3" localSheetId="2">#REF!</definedName>
    <definedName name="_IRV3">#REF!</definedName>
    <definedName name="_Key1" localSheetId="2" hidden="1">#REF!</definedName>
    <definedName name="_Key1" hidden="1">#REF!</definedName>
    <definedName name="_Key2" localSheetId="2" hidden="1">#REF!</definedName>
    <definedName name="_Key2" hidden="1">#REF!</definedName>
    <definedName name="_lp1">'[4]Case2 (50-50) $1.185'!$A$14:$O$47</definedName>
    <definedName name="_NAV1" localSheetId="2">#REF!</definedName>
    <definedName name="_NAV1" localSheetId="6">#REF!</definedName>
    <definedName name="_NAV1">#REF!</definedName>
    <definedName name="_NAV2" localSheetId="2">#REF!</definedName>
    <definedName name="_NAV2">#REF!</definedName>
    <definedName name="_NAV3" localSheetId="2">#REF!</definedName>
    <definedName name="_NAV3">#REF!</definedName>
    <definedName name="_Order1" hidden="1">0</definedName>
    <definedName name="_Order2" hidden="1">255</definedName>
    <definedName name="_REV15" localSheetId="2">#REF!</definedName>
    <definedName name="_REV15" localSheetId="6">#REF!</definedName>
    <definedName name="_REV15">#REF!</definedName>
    <definedName name="_REV30" localSheetId="2">#REF!</definedName>
    <definedName name="_REV30">#REF!</definedName>
    <definedName name="_RG2" localSheetId="2">#REF!</definedName>
    <definedName name="_RG2">#REF!</definedName>
    <definedName name="_ROI2" localSheetId="2">#REF!</definedName>
    <definedName name="_ROI2">#REF!</definedName>
    <definedName name="_SJ1" localSheetId="2">#REF!</definedName>
    <definedName name="_SJ1">#REF!</definedName>
    <definedName name="_SJ2" localSheetId="2">#REF!</definedName>
    <definedName name="_SJ2">#REF!</definedName>
    <definedName name="_Sort" localSheetId="2" hidden="1">#REF!</definedName>
    <definedName name="_Sort" hidden="1">#REF!</definedName>
    <definedName name="_SPV1" localSheetId="2">#REF!</definedName>
    <definedName name="_SPV1">#REF!</definedName>
    <definedName name="_SPV2" localSheetId="2">#REF!</definedName>
    <definedName name="_SPV2">#REF!</definedName>
    <definedName name="a" localSheetId="2">#REF!</definedName>
    <definedName name="a">#REF!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D" localSheetId="2">#REF!</definedName>
    <definedName name="AD" localSheetId="6">#REF!</definedName>
    <definedName name="AD">#REF!</definedName>
    <definedName name="AD_2" localSheetId="2">#REF!</definedName>
    <definedName name="AD_2">#REF!</definedName>
    <definedName name="adsf" localSheetId="2" hidden="1">#REF!</definedName>
    <definedName name="adsf" hidden="1">#REF!</definedName>
    <definedName name="APRDATA?" localSheetId="2">#REF!</definedName>
    <definedName name="APRDATA?">#REF!</definedName>
    <definedName name="AUGDATA?" localSheetId="2">#REF!</definedName>
    <definedName name="AUGDATA?">#REF!</definedName>
    <definedName name="AUTOPRINT_1" localSheetId="2">#REF!</definedName>
    <definedName name="AUTOPRINT_1">#REF!</definedName>
    <definedName name="AUTOPRINT_2" localSheetId="2">#REF!</definedName>
    <definedName name="AUTOPRINT_2">#REF!</definedName>
    <definedName name="Availability_Factor">[3]Inputs!$C$235</definedName>
    <definedName name="AVERGE" localSheetId="2">#REF!</definedName>
    <definedName name="AVERGE" localSheetId="6">#REF!</definedName>
    <definedName name="AVERGE">#REF!</definedName>
    <definedName name="Bank_Financing">[5]RockGen!$AB$20</definedName>
    <definedName name="BASIS_YEAR" localSheetId="2">#REF!</definedName>
    <definedName name="BASIS_YEAR" localSheetId="6">#REF!</definedName>
    <definedName name="BASIS_YEAR">#REF!</definedName>
    <definedName name="BKBASIS" localSheetId="2">#REF!</definedName>
    <definedName name="BKBASIS">#REF!</definedName>
    <definedName name="BKLF" localSheetId="2">#REF!</definedName>
    <definedName name="BKLF">#REF!</definedName>
    <definedName name="Bond_Financing">[5]RockGen!$AB$20</definedName>
    <definedName name="BondTakeoutYN">[3]Inputs!$D$80</definedName>
    <definedName name="BondTakeoutYN_bis" localSheetId="2">#REF!</definedName>
    <definedName name="BondTakeoutYN_bis" localSheetId="6">#REF!</definedName>
    <definedName name="BondTakeoutYN_bis">#REF!</definedName>
    <definedName name="BR" localSheetId="2">#REF!</definedName>
    <definedName name="BR">#REF!</definedName>
    <definedName name="BR_2" localSheetId="2">#REF!</definedName>
    <definedName name="BR_2">#REF!</definedName>
    <definedName name="Brazilian_CPI_Index">[6]Assumptions!$E$198:$AH$198</definedName>
    <definedName name="Breakeven_point" localSheetId="2">#REF!</definedName>
    <definedName name="Breakeven_point" localSheetId="6">#REF!</definedName>
    <definedName name="Breakeven_point">#REF!</definedName>
    <definedName name="BS_10" localSheetId="2">#REF!</definedName>
    <definedName name="BS_10">#REF!</definedName>
    <definedName name="BS_20" localSheetId="2">#REF!</definedName>
    <definedName name="BS_20">#REF!</definedName>
    <definedName name="BS_30" localSheetId="2">#REF!</definedName>
    <definedName name="BS_30">#REF!</definedName>
    <definedName name="BUDGET_YEAR" localSheetId="2">#REF!</definedName>
    <definedName name="BUDGET_YEAR">#REF!</definedName>
    <definedName name="BuyInDate" localSheetId="2">#REF!</definedName>
    <definedName name="BuyInDate">#REF!</definedName>
    <definedName name="BV" localSheetId="2">#REF!</definedName>
    <definedName name="BV">#REF!</definedName>
    <definedName name="BV_2" localSheetId="2">#REF!</definedName>
    <definedName name="BV_2">#REF!</definedName>
    <definedName name="C_I_PRI" localSheetId="2">#REF!</definedName>
    <definedName name="C_I_PRI">#REF!</definedName>
    <definedName name="C_I_SEC" localSheetId="2">#REF!</definedName>
    <definedName name="C_I_SEC">#REF!</definedName>
    <definedName name="C_IPRI" localSheetId="2">#REF!</definedName>
    <definedName name="C_IPRI">#REF!</definedName>
    <definedName name="c_isec" localSheetId="2">#REF!</definedName>
    <definedName name="c_isec">#REF!</definedName>
    <definedName name="CADS" localSheetId="2">#REF!</definedName>
    <definedName name="CADS">#REF!</definedName>
    <definedName name="carville_case" localSheetId="2">[7]Inputs!#REF!</definedName>
    <definedName name="carville_case" localSheetId="6">[7]Inputs!#REF!</definedName>
    <definedName name="carville_case">[7]Inputs!#REF!</definedName>
    <definedName name="case" localSheetId="2">#REF!</definedName>
    <definedName name="case" localSheetId="6">#REF!</definedName>
    <definedName name="case">#REF!</definedName>
    <definedName name="CATEGORY_HEADER" localSheetId="2">#REF!</definedName>
    <definedName name="CATEGORY_HEADER">#REF!</definedName>
    <definedName name="CC" localSheetId="2">#REF!</definedName>
    <definedName name="CC">#REF!</definedName>
    <definedName name="CC_2" localSheetId="2">#REF!</definedName>
    <definedName name="CC_2">#REF!</definedName>
    <definedName name="CF_10" localSheetId="2">#REF!</definedName>
    <definedName name="CF_10">#REF!</definedName>
    <definedName name="CF_20" localSheetId="2">#REF!</definedName>
    <definedName name="CF_20">#REF!</definedName>
    <definedName name="CF_30" localSheetId="2">#REF!</definedName>
    <definedName name="CF_30">#REF!</definedName>
    <definedName name="CF_LeasePmt">[8]Inputs1!$D$314</definedName>
    <definedName name="CH_LeasePmt">[8]Inputs1!$C$314</definedName>
    <definedName name="CHANGE" localSheetId="2">#REF!</definedName>
    <definedName name="CHANGE" localSheetId="6">#REF!</definedName>
    <definedName name="CHANGE">#REF!</definedName>
    <definedName name="COMGENLIAB" localSheetId="2">#REF!</definedName>
    <definedName name="COMGENLIAB">#REF!</definedName>
    <definedName name="COMM_L_MONTHS" localSheetId="2">#REF!</definedName>
    <definedName name="COMM_L_MONTHS">#REF!</definedName>
    <definedName name="CommFee3rdParty" localSheetId="2">#REF!</definedName>
    <definedName name="CommFee3rdParty">#REF!</definedName>
    <definedName name="Company_name" localSheetId="2">#REF!</definedName>
    <definedName name="Company_name">#REF!</definedName>
    <definedName name="ComProg" localSheetId="2">'[9]Program Screening'!#REF!</definedName>
    <definedName name="ComProg" localSheetId="6">'[9]Program Screening'!#REF!</definedName>
    <definedName name="ComProg">'[9]Program Screening'!#REF!</definedName>
    <definedName name="COST15" localSheetId="2">#REF!</definedName>
    <definedName name="COST15" localSheetId="6">#REF!</definedName>
    <definedName name="COST15">#REF!</definedName>
    <definedName name="COST30" localSheetId="2">#REF!</definedName>
    <definedName name="COST30">#REF!</definedName>
    <definedName name="CPI">[3]Inputs!$C$21</definedName>
    <definedName name="CRATE" localSheetId="2">#REF!</definedName>
    <definedName name="CRATE" localSheetId="6">#REF!</definedName>
    <definedName name="CRATE">#REF!</definedName>
    <definedName name="CSHARE" localSheetId="2">#REF!</definedName>
    <definedName name="CSHARE">#REF!</definedName>
    <definedName name="CURVE" localSheetId="2">#REF!</definedName>
    <definedName name="CURVE">#REF!</definedName>
    <definedName name="CV" localSheetId="2">#REF!</definedName>
    <definedName name="CV">#REF!</definedName>
    <definedName name="CV_2" localSheetId="2">#REF!</definedName>
    <definedName name="CV_2">#REF!</definedName>
    <definedName name="D" localSheetId="2">#REF!</definedName>
    <definedName name="D">#REF!</definedName>
    <definedName name="daf" localSheetId="2">#REF!</definedName>
    <definedName name="daf">#REF!</definedName>
    <definedName name="DATA_01" localSheetId="2" hidden="1">#REF!</definedName>
    <definedName name="DATA_01" hidden="1">#REF!</definedName>
    <definedName name="DATA_02" localSheetId="2" hidden="1">#REF!</definedName>
    <definedName name="DATA_02" hidden="1">#REF!</definedName>
    <definedName name="DATA_03" localSheetId="2" hidden="1">#REF!</definedName>
    <definedName name="DATA_03" hidden="1">#REF!</definedName>
    <definedName name="DATA_04" localSheetId="2" hidden="1">#REF!</definedName>
    <definedName name="DATA_04" hidden="1">#REF!</definedName>
    <definedName name="DATA_05" localSheetId="2" hidden="1">#REF!</definedName>
    <definedName name="DATA_05" hidden="1">#REF!</definedName>
    <definedName name="DATA_06" localSheetId="2" hidden="1">#REF!</definedName>
    <definedName name="DATA_06" hidden="1">#REF!</definedName>
    <definedName name="DATA_07" localSheetId="2" hidden="1">#REF!</definedName>
    <definedName name="DATA_07" hidden="1">#REF!</definedName>
    <definedName name="DATA_08" localSheetId="2" hidden="1">#REF!</definedName>
    <definedName name="DATA_08" hidden="1">#REF!</definedName>
    <definedName name="_xlnm.Database" localSheetId="2">#REF!</definedName>
    <definedName name="_xlnm.Database">#REF!</definedName>
    <definedName name="Database_MI" localSheetId="2">#REF!</definedName>
    <definedName name="Database_MI">#REF!</definedName>
    <definedName name="date">'[10]CASE INFO'!$B$5</definedName>
    <definedName name="DEBT" localSheetId="2">#REF!</definedName>
    <definedName name="DEBT" localSheetId="6">#REF!</definedName>
    <definedName name="DEBT">#REF!</definedName>
    <definedName name="DECDATA?" localSheetId="2">#REF!</definedName>
    <definedName name="DECDATA?">#REF!</definedName>
    <definedName name="Delta3rdParty" localSheetId="2">#REF!</definedName>
    <definedName name="Delta3rdParty">#REF!</definedName>
    <definedName name="DepCase">[3]Inputs!$G$29</definedName>
    <definedName name="DEPINP" localSheetId="2">#REF!</definedName>
    <definedName name="DEPINP" localSheetId="6">#REF!</definedName>
    <definedName name="DEPINP">#REF!</definedName>
    <definedName name="DEPMETH" localSheetId="2">#REF!</definedName>
    <definedName name="DEPMETH">#REF!</definedName>
    <definedName name="DEPR" localSheetId="2">#REF!</definedName>
    <definedName name="DEPR">#REF!</definedName>
    <definedName name="DEPTABLE" localSheetId="2">#REF!</definedName>
    <definedName name="DEPTABLE">#REF!</definedName>
    <definedName name="DIR_ACCESS" localSheetId="2">#REF!</definedName>
    <definedName name="DIR_ACCESS">#REF!</definedName>
    <definedName name="DISPATCH" localSheetId="2">#REF!</definedName>
    <definedName name="DISPATCH">#REF!</definedName>
    <definedName name="DISTRIBUTORS" localSheetId="2">#REF!</definedName>
    <definedName name="DISTRIBUTORS">#REF!</definedName>
    <definedName name="DMPGT" localSheetId="2">#REF!</definedName>
    <definedName name="DMPGT">#REF!</definedName>
    <definedName name="DP" localSheetId="2">#REF!</definedName>
    <definedName name="DP">#REF!</definedName>
    <definedName name="DP_2" localSheetId="2">#REF!</definedName>
    <definedName name="DP_2">#REF!</definedName>
    <definedName name="dr" localSheetId="2">#REF!</definedName>
    <definedName name="dr">#REF!</definedName>
    <definedName name="DRATE" localSheetId="2">#REF!</definedName>
    <definedName name="DRATE">#REF!</definedName>
    <definedName name="DSHARE" localSheetId="2">#REF!</definedName>
    <definedName name="DSHARE">#REF!</definedName>
    <definedName name="E" localSheetId="2">#REF!</definedName>
    <definedName name="E">#REF!</definedName>
    <definedName name="ECADEBT" localSheetId="2">#REF!</definedName>
    <definedName name="ECADEBT">#REF!</definedName>
    <definedName name="EFF" localSheetId="2">#REF!</definedName>
    <definedName name="EFF">#REF!</definedName>
    <definedName name="ELECTRIC1" localSheetId="2">#REF!</definedName>
    <definedName name="ELECTRIC1">#REF!</definedName>
    <definedName name="ELECTRIC2" localSheetId="2">#REF!</definedName>
    <definedName name="ELECTRIC2">#REF!</definedName>
    <definedName name="en">[10]ROUNDING!$B$4</definedName>
    <definedName name="env" localSheetId="2">#REF!</definedName>
    <definedName name="env" localSheetId="6">#REF!</definedName>
    <definedName name="env">#REF!</definedName>
    <definedName name="EQ1_" localSheetId="2">#REF!</definedName>
    <definedName name="EQ1_">#REF!</definedName>
    <definedName name="EQ2_" localSheetId="2">#REF!</definedName>
    <definedName name="EQ2_">#REF!</definedName>
    <definedName name="EQAFUDC" localSheetId="2">#REF!</definedName>
    <definedName name="EQAFUDC">#REF!</definedName>
    <definedName name="EqLoan3rdParty" localSheetId="2">#REF!</definedName>
    <definedName name="EqLoan3rdParty">#REF!</definedName>
    <definedName name="EQUITY" localSheetId="2">[11]ProForma!#REF!</definedName>
    <definedName name="EQUITY" localSheetId="6">[11]ProForma!#REF!</definedName>
    <definedName name="EQUITY">[11]ProForma!#REF!</definedName>
    <definedName name="EquityOpt3rdParty" localSheetId="2">#REF!</definedName>
    <definedName name="EquityOpt3rdParty" localSheetId="6">#REF!</definedName>
    <definedName name="EquityOpt3rdParty">#REF!</definedName>
    <definedName name="EquivLease" localSheetId="2">[12]LeaseAdjustments!#REF!</definedName>
    <definedName name="EquivLease" localSheetId="6">[12]LeaseAdjustments!#REF!</definedName>
    <definedName name="EquivLease">[12]LeaseAdjustments!#REF!</definedName>
    <definedName name="Excel_BuiltIn_Print_Titles_2" localSheetId="2">#REF!</definedName>
    <definedName name="Excel_BuiltIn_Print_Titles_2" localSheetId="6">#REF!</definedName>
    <definedName name="Excel_BuiltIn_Print_Titles_2">#REF!</definedName>
    <definedName name="ExchangeRt" localSheetId="2">#REF!</definedName>
    <definedName name="ExchangeRt">#REF!</definedName>
    <definedName name="F" localSheetId="2">#REF!</definedName>
    <definedName name="F">#REF!</definedName>
    <definedName name="FEBDATA?" localSheetId="2">#REF!</definedName>
    <definedName name="FEBDATA?">#REF!</definedName>
    <definedName name="FEDTAX" localSheetId="2">#REF!</definedName>
    <definedName name="FEDTAX">#REF!</definedName>
    <definedName name="FILE" localSheetId="2">#REF!</definedName>
    <definedName name="FILE">#REF!</definedName>
    <definedName name="FINANCE" localSheetId="2">#REF!</definedName>
    <definedName name="FINANCE">#REF!</definedName>
    <definedName name="Firm">'[13]Master Task List'!$J$2:$M$2</definedName>
    <definedName name="Fixed_costs" localSheetId="2">#REF!</definedName>
    <definedName name="Fixed_costs" localSheetId="6">#REF!</definedName>
    <definedName name="Fixed_costs">#REF!</definedName>
    <definedName name="FOOT1" localSheetId="2">#REF!</definedName>
    <definedName name="FOOT1">#REF!</definedName>
    <definedName name="FOOT2" localSheetId="2">#REF!</definedName>
    <definedName name="FOOT2">#REF!</definedName>
    <definedName name="FOOT3" localSheetId="2">#REF!</definedName>
    <definedName name="FOOT3">#REF!</definedName>
    <definedName name="FOOT4" localSheetId="2">#REF!</definedName>
    <definedName name="FOOT4">#REF!</definedName>
    <definedName name="fr" localSheetId="2">'[14]Maintenance Model'!#REF!</definedName>
    <definedName name="fr" localSheetId="6">'[14]Maintenance Model'!#REF!</definedName>
    <definedName name="fr">'[14]Maintenance Model'!#REF!</definedName>
    <definedName name="FYMY" localSheetId="2">#REF!</definedName>
    <definedName name="FYMY" localSheetId="6">#REF!</definedName>
    <definedName name="FYMY">#REF!</definedName>
    <definedName name="Gas" localSheetId="2">#REF!</definedName>
    <definedName name="Gas">#REF!</definedName>
    <definedName name="Gross_margin" localSheetId="2">#REF!</definedName>
    <definedName name="Gross_margin">#REF!</definedName>
    <definedName name="HB" localSheetId="2">#REF!</definedName>
    <definedName name="HB">#REF!</definedName>
    <definedName name="HB_2" localSheetId="2">#REF!</definedName>
    <definedName name="HB_2">#REF!</definedName>
    <definedName name="HEAD1" localSheetId="2">#REF!</definedName>
    <definedName name="HEAD1">#REF!</definedName>
    <definedName name="IGT" localSheetId="2">#REF!</definedName>
    <definedName name="IGT">#REF!</definedName>
    <definedName name="INCREGRAPH" localSheetId="2">#REF!</definedName>
    <definedName name="INCREGRAPH">#REF!</definedName>
    <definedName name="INCREM" localSheetId="2">#REF!</definedName>
    <definedName name="INCREM">#REF!</definedName>
    <definedName name="INFLATN" localSheetId="2">#REF!</definedName>
    <definedName name="INFLATN">#REF!</definedName>
    <definedName name="INPUT1">[3]Inputs!$A$1:$Q$63</definedName>
    <definedName name="Inputs" localSheetId="2">#REF!</definedName>
    <definedName name="Inputs" localSheetId="6">#REF!</definedName>
    <definedName name="Inputs">#REF!</definedName>
    <definedName name="INPUTS2">[3]Inputs!$A$64:$O$160</definedName>
    <definedName name="INPUTS3">[3]Inputs!$A$161:$Q$257</definedName>
    <definedName name="INPUTS4">[3]Inputs!$A$291:$Q$365</definedName>
    <definedName name="INPUTS5">[3]Inputs!$A$367:$Q$460</definedName>
    <definedName name="INPUTS6">[3]Inputs!$P$148:$AE$173</definedName>
    <definedName name="IntroPrintArea" localSheetId="2" hidden="1">#REF!</definedName>
    <definedName name="IntroPrintArea" localSheetId="6" hidden="1">#REF!</definedName>
    <definedName name="IntroPrintArea" hidden="1">#REF!</definedName>
    <definedName name="ip" localSheetId="2">[15]Assumptions!#REF!</definedName>
    <definedName name="ip" localSheetId="6">[15]Assumptions!#REF!</definedName>
    <definedName name="ip">[15]Assumptions!#REF!</definedName>
    <definedName name="IRV4_C" localSheetId="2">#REF!</definedName>
    <definedName name="IRV4_C" localSheetId="6">#REF!</definedName>
    <definedName name="IRV4_C">#REF!</definedName>
    <definedName name="IRV4_G" localSheetId="2">#REF!</definedName>
    <definedName name="IRV4_G">#REF!</definedName>
    <definedName name="ISD" localSheetId="2">#REF!</definedName>
    <definedName name="ISD">#REF!</definedName>
    <definedName name="JANDATA?" localSheetId="2">#REF!</definedName>
    <definedName name="JANDATA?">#REF!</definedName>
    <definedName name="JULDATA?" localSheetId="2">#REF!</definedName>
    <definedName name="JULDATA?">#REF!</definedName>
    <definedName name="JUNDATA?" localSheetId="2">#REF!</definedName>
    <definedName name="JUNDATA?">#REF!</definedName>
    <definedName name="KeTOLLPERC1">'[16]Kelley 15-15 Assumptions'!$F$23</definedName>
    <definedName name="KeTOLLPERC2">'[16]Kelley 15-15 Assumptions'!$F$24</definedName>
    <definedName name="LeaseLookups">[3]LeaseAdjust!$H$67:$AL$104</definedName>
    <definedName name="LeaseMonthly" localSheetId="2">#REF!</definedName>
    <definedName name="LeaseMonthly" localSheetId="6">#REF!</definedName>
    <definedName name="LeaseMonthly">#REF!</definedName>
    <definedName name="LeaseRunYN">[3]Inputs!$D$79</definedName>
    <definedName name="LeaseYrFraction" localSheetId="2">[12]LeaseAdjustments!#REF!</definedName>
    <definedName name="LeaseYrFraction" localSheetId="6">[12]LeaseAdjustments!#REF!</definedName>
    <definedName name="LeaseYrFraction">[12]LeaseAdjustments!#REF!</definedName>
    <definedName name="Leasing" localSheetId="2">'[16]Kelley 15-15 Assumptions'!#REF!</definedName>
    <definedName name="Leasing" localSheetId="6">'[16]Kelley 15-15 Assumptions'!#REF!</definedName>
    <definedName name="Leasing">'[16]Kelley 15-15 Assumptions'!#REF!</definedName>
    <definedName name="light">SUM([10]GUL!$G$24:$G$46,[10]GUL!$G$80:$G$82)</definedName>
    <definedName name="LOAD" localSheetId="2">#REF!</definedName>
    <definedName name="LOAD" localSheetId="6">#REF!</definedName>
    <definedName name="LOAD">#REF!</definedName>
    <definedName name="Locator" localSheetId="6">#REF!</definedName>
    <definedName name="Locator">#REF!</definedName>
    <definedName name="Look1Area" localSheetId="2">#REF!</definedName>
    <definedName name="Look1Area">#REF!</definedName>
    <definedName name="Look2Area" localSheetId="2">#REF!</definedName>
    <definedName name="Look2Area">#REF!</definedName>
    <definedName name="Look3Area" localSheetId="2">#REF!</definedName>
    <definedName name="Look3Area">#REF!</definedName>
    <definedName name="Look4Area" localSheetId="2">#REF!</definedName>
    <definedName name="Look4Area">#REF!</definedName>
    <definedName name="Look5Area" localSheetId="2">#REF!</definedName>
    <definedName name="Look5Area">#REF!</definedName>
    <definedName name="lp">'[3]lease run'!$A$14:$O$47</definedName>
    <definedName name="lstMetrics">OFFSET('[17]Invoice Tracker'!$B$9:$B$24,0,0,COUNTA('[17]Invoice Tracker'!$B$9:$B$24))</definedName>
    <definedName name="lstYears">OFFSET('[17]Invoice Tracker'!$B$8:$O$8,0,1,1,COUNTA('[17]Invoice Tracker'!$B$8:$O$8)-1)</definedName>
    <definedName name="MARDATA?" localSheetId="2">#REF!</definedName>
    <definedName name="MARDATA?" localSheetId="6">#REF!</definedName>
    <definedName name="MARDATA?">#REF!</definedName>
    <definedName name="MAYDATA?" localSheetId="2">#REF!</definedName>
    <definedName name="MAYDATA?">#REF!</definedName>
    <definedName name="MENU" localSheetId="2">#REF!</definedName>
    <definedName name="MENU">#REF!</definedName>
    <definedName name="MENU1" localSheetId="2">#REF!</definedName>
    <definedName name="MENU1">#REF!</definedName>
    <definedName name="MENU2" localSheetId="2">#REF!</definedName>
    <definedName name="MENU2">#REF!</definedName>
    <definedName name="MENU2A" localSheetId="2">#REF!</definedName>
    <definedName name="MENU2A">#REF!</definedName>
    <definedName name="MENU3" localSheetId="2">#REF!</definedName>
    <definedName name="MENU3">#REF!</definedName>
    <definedName name="MILLIONS" localSheetId="2">#REF!</definedName>
    <definedName name="MILLIONS">#REF!</definedName>
    <definedName name="MiniPermPBYN">[3]Inputs!$H$81</definedName>
    <definedName name="MiniPermYN">[3]Inputs!$H$79</definedName>
    <definedName name="MMLB_SO_DECEMBE" localSheetId="2">#REF!</definedName>
    <definedName name="MMLB_SO_DECEMBE" localSheetId="6">#REF!</definedName>
    <definedName name="MMLB_SO_DECEMBE">#REF!</definedName>
    <definedName name="MMLB_SO_FEBRUAR" localSheetId="2">#REF!</definedName>
    <definedName name="MMLB_SO_FEBRUAR">#REF!</definedName>
    <definedName name="MMLB_SO_JANUARY" localSheetId="2">#REF!</definedName>
    <definedName name="MMLB_SO_JANUARY">#REF!</definedName>
    <definedName name="MMLB_SO_NOVEMBE" localSheetId="2">#REF!</definedName>
    <definedName name="MMLB_SO_NOVEMBE">#REF!</definedName>
    <definedName name="MMLB_SO_OCTOBER" localSheetId="2">#REF!</definedName>
    <definedName name="MMLB_SO_OCTOBER">#REF!</definedName>
    <definedName name="MMLB_SO_SEPTEMB" localSheetId="2">#REF!</definedName>
    <definedName name="MMLB_SO_SEPTEMB">#REF!</definedName>
    <definedName name="MMLB_SOLD_ANNUA" localSheetId="2">#REF!</definedName>
    <definedName name="MMLB_SOLD_ANNUA">#REF!</definedName>
    <definedName name="MMLB_SOLD_APRIL" localSheetId="2">#REF!</definedName>
    <definedName name="MMLB_SOLD_APRIL">#REF!</definedName>
    <definedName name="MMLB_SOLD_AUGUS" localSheetId="2">#REF!</definedName>
    <definedName name="MMLB_SOLD_AUGUS">#REF!</definedName>
    <definedName name="MMLB_SOLD_JULY" localSheetId="2">#REF!</definedName>
    <definedName name="MMLB_SOLD_JULY">#REF!</definedName>
    <definedName name="MMLB_SOLD_JUNE" localSheetId="2">#REF!</definedName>
    <definedName name="MMLB_SOLD_JUNE">#REF!</definedName>
    <definedName name="MMLB_SOLD_MARCH" localSheetId="2">#REF!</definedName>
    <definedName name="MMLB_SOLD_MARCH">#REF!</definedName>
    <definedName name="MMLB_SOLD_MAY" localSheetId="2">#REF!</definedName>
    <definedName name="MMLB_SOLD_MAY">#REF!</definedName>
    <definedName name="MonthlyDiscRate" localSheetId="2">#REF!</definedName>
    <definedName name="MonthlyDiscRate">#REF!</definedName>
    <definedName name="MORE" localSheetId="2">#REF!</definedName>
    <definedName name="MORE">#REF!</definedName>
    <definedName name="MSG_CELL" localSheetId="2">#REF!</definedName>
    <definedName name="MSG_CELL">#REF!</definedName>
    <definedName name="MSG_CELL2" localSheetId="2">#REF!</definedName>
    <definedName name="MSG_CELL2">#REF!</definedName>
    <definedName name="MUNI" localSheetId="2">#REF!</definedName>
    <definedName name="MUNI">#REF!</definedName>
    <definedName name="N_RET10" localSheetId="2">#REF!</definedName>
    <definedName name="N_RET10">#REF!</definedName>
    <definedName name="N_RET20" localSheetId="2">#REF!</definedName>
    <definedName name="N_RET20">#REF!</definedName>
    <definedName name="N_RET30" localSheetId="2">#REF!</definedName>
    <definedName name="N_RET30">#REF!</definedName>
    <definedName name="NAME" localSheetId="2">#REF!</definedName>
    <definedName name="NAME">#REF!</definedName>
    <definedName name="NAME2" localSheetId="2">#REF!</definedName>
    <definedName name="NAME2">#REF!</definedName>
    <definedName name="Net_Capacity">[3]Inputs!$D$171</definedName>
    <definedName name="Net_profit" localSheetId="2">#REF!</definedName>
    <definedName name="Net_profit" localSheetId="6">#REF!</definedName>
    <definedName name="Net_profit">#REF!</definedName>
    <definedName name="NetCapacityU3">[3]Inputs!$D$263</definedName>
    <definedName name="New_Plants_Switch">[18]Sensitivites!$D$23</definedName>
    <definedName name="NH3Slip1">[3]Inputs!$D$298</definedName>
    <definedName name="NH3Slip2">[3]Inputs!$F$298</definedName>
    <definedName name="NLGT" localSheetId="2">#REF!</definedName>
    <definedName name="NLGT" localSheetId="6">#REF!</definedName>
    <definedName name="NLGT">#REF!</definedName>
    <definedName name="NMWH_ANNUAL" localSheetId="2">#REF!</definedName>
    <definedName name="NMWH_ANNUAL">#REF!</definedName>
    <definedName name="NMWH_APRIL" localSheetId="2">#REF!</definedName>
    <definedName name="NMWH_APRIL">#REF!</definedName>
    <definedName name="NMWH_AUGUST" localSheetId="2">#REF!</definedName>
    <definedName name="NMWH_AUGUST">#REF!</definedName>
    <definedName name="NMWH_DECEMBER" localSheetId="2">#REF!</definedName>
    <definedName name="NMWH_DECEMBER">#REF!</definedName>
    <definedName name="NMWH_FEBRUARY" localSheetId="2">#REF!</definedName>
    <definedName name="NMWH_FEBRUARY">#REF!</definedName>
    <definedName name="NMWH_JANUARY" localSheetId="2">#REF!</definedName>
    <definedName name="NMWH_JANUARY">#REF!</definedName>
    <definedName name="NMWH_JULY" localSheetId="2">#REF!</definedName>
    <definedName name="NMWH_JULY">#REF!</definedName>
    <definedName name="NMWH_JUNE" localSheetId="2">#REF!</definedName>
    <definedName name="NMWH_JUNE">#REF!</definedName>
    <definedName name="NMWH_MARCH" localSheetId="2">#REF!</definedName>
    <definedName name="NMWH_MARCH">#REF!</definedName>
    <definedName name="NMWH_MAY" localSheetId="2">#REF!</definedName>
    <definedName name="NMWH_MAY">#REF!</definedName>
    <definedName name="NMWH_NOVEMBER" localSheetId="2">#REF!</definedName>
    <definedName name="NMWH_NOVEMBER">#REF!</definedName>
    <definedName name="NMWH_OCTOBER" localSheetId="2">#REF!</definedName>
    <definedName name="NMWH_OCTOBER">#REF!</definedName>
    <definedName name="NMWH_SEPTEMBER" localSheetId="2">#REF!</definedName>
    <definedName name="NMWH_SEPTEMBER">#REF!</definedName>
    <definedName name="NoUnits">[8]Inputs1!$C$13</definedName>
    <definedName name="NOVDATA?" localSheetId="2">#REF!</definedName>
    <definedName name="NOVDATA?" localSheetId="6">#REF!</definedName>
    <definedName name="NOVDATA?">#REF!</definedName>
    <definedName name="NOx_MBtu1">[3]Inputs!$D$295</definedName>
    <definedName name="NOx_MBtu2">[3]Inputs!$F$295</definedName>
    <definedName name="NOxConvEffy2">[3]Inputs!$F$296</definedName>
    <definedName name="NOxpMB1">[3]Inputs!$D$294</definedName>
    <definedName name="NOxpMB2" localSheetId="2">[3]Inputs!#REF!</definedName>
    <definedName name="NOxpMB2" localSheetId="6">[3]Inputs!#REF!</definedName>
    <definedName name="NOxpMB2">[3]Inputs!#REF!</definedName>
    <definedName name="NOxUncontNorm1">[3]Inputs!$D$297</definedName>
    <definedName name="NOxUncontNorm2">[3]Inputs!$F$297</definedName>
    <definedName name="NPV_of_Build_Option" localSheetId="2">'[14]Maintenance Model'!#REF!</definedName>
    <definedName name="NPV_of_Build_Option" localSheetId="6">'[14]Maintenance Model'!#REF!</definedName>
    <definedName name="NPV_of_Build_Option">'[14]Maintenance Model'!#REF!</definedName>
    <definedName name="OANDM" localSheetId="2">#REF!</definedName>
    <definedName name="OANDM" localSheetId="6">#REF!</definedName>
    <definedName name="OANDM">#REF!</definedName>
    <definedName name="OCTDATA?" localSheetId="2">#REF!</definedName>
    <definedName name="OCTDATA?">#REF!</definedName>
    <definedName name="ODEBT" localSheetId="2">#REF!</definedName>
    <definedName name="ODEBT">#REF!</definedName>
    <definedName name="old_1" hidden="1">[19]old!$V$5</definedName>
    <definedName name="OpDateU3">[8]Inputs1!$C$21</definedName>
    <definedName name="OpDateU4">[8]Inputs1!$D$21</definedName>
    <definedName name="OPEXP" localSheetId="2">#REF!</definedName>
    <definedName name="OPEXP" localSheetId="6">#REF!</definedName>
    <definedName name="OPEXP">#REF!</definedName>
    <definedName name="Other_1" localSheetId="2">#REF!</definedName>
    <definedName name="Other_1">#REF!</definedName>
    <definedName name="Other_2" localSheetId="2">#REF!</definedName>
    <definedName name="Other_2">#REF!</definedName>
    <definedName name="Other_3" localSheetId="2">#REF!</definedName>
    <definedName name="Other_3">#REF!</definedName>
    <definedName name="Other_4" localSheetId="2">#REF!</definedName>
    <definedName name="Other_4">#REF!</definedName>
    <definedName name="Other_5" localSheetId="2">#REF!</definedName>
    <definedName name="Other_5">#REF!</definedName>
    <definedName name="Other_6" localSheetId="2">#REF!</definedName>
    <definedName name="Other_6">#REF!</definedName>
    <definedName name="OVERVIEW" localSheetId="2">#REF!</definedName>
    <definedName name="OVERVIEW">#REF!</definedName>
    <definedName name="PAGE_NUMBERS" localSheetId="2">#REF!</definedName>
    <definedName name="PAGE_NUMBERS">#REF!</definedName>
    <definedName name="PAGE_STRING" localSheetId="2">#REF!</definedName>
    <definedName name="PAGE_STRING">#REF!</definedName>
    <definedName name="PARASITIC">[16]Input!$H$15</definedName>
    <definedName name="Party3Equity" localSheetId="2">[12]Inputs!#REF!</definedName>
    <definedName name="Party3Equity" localSheetId="6">[12]Inputs!#REF!</definedName>
    <definedName name="Party3Equity">[12]Inputs!#REF!</definedName>
    <definedName name="PB" localSheetId="2">#REF!</definedName>
    <definedName name="PB" localSheetId="6">#REF!</definedName>
    <definedName name="PB">#REF!</definedName>
    <definedName name="PB_2" localSheetId="2">#REF!</definedName>
    <definedName name="PB_2">#REF!</definedName>
    <definedName name="PctEquity3rdParty" localSheetId="2">#REF!</definedName>
    <definedName name="PctEquity3rdParty">#REF!</definedName>
    <definedName name="PERFORM15" localSheetId="2">#REF!</definedName>
    <definedName name="PERFORM15">#REF!</definedName>
    <definedName name="PERFORM30" localSheetId="2">#REF!</definedName>
    <definedName name="PERFORM30">#REF!</definedName>
    <definedName name="period1">'[20]1. Proposal Information'!$E$8</definedName>
    <definedName name="period2">'[20]1. Proposal Information'!$E$9</definedName>
    <definedName name="period3">'[20]1. Proposal Information'!$E$10</definedName>
    <definedName name="PERKW" localSheetId="2">#REF!</definedName>
    <definedName name="PERKW" localSheetId="6">#REF!</definedName>
    <definedName name="PERKW">#REF!</definedName>
    <definedName name="PIND" localSheetId="2">#REF!</definedName>
    <definedName name="PIND">#REF!</definedName>
    <definedName name="PLANT" localSheetId="2">#REF!</definedName>
    <definedName name="PLANT">#REF!</definedName>
    <definedName name="ppi">[21]Assumptions!$E$10</definedName>
    <definedName name="PR_Factor" localSheetId="2">#REF!</definedName>
    <definedName name="PR_Factor" localSheetId="6">#REF!</definedName>
    <definedName name="PR_Factor">#REF!</definedName>
    <definedName name="PRATE" localSheetId="2">#REF!</definedName>
    <definedName name="PRATE">#REF!</definedName>
    <definedName name="PresentationNormalA4" localSheetId="2">#REF!</definedName>
    <definedName name="PresentationNormalA4">#REF!</definedName>
    <definedName name="PRICEV" localSheetId="2">#REF!</definedName>
    <definedName name="PRICEV">#REF!</definedName>
    <definedName name="PRINT" localSheetId="2">#REF!</definedName>
    <definedName name="PRINT">#REF!</definedName>
    <definedName name="_xlnm.Print_Area" localSheetId="2">#REF!</definedName>
    <definedName name="_xlnm.Print_Area" localSheetId="5">'7 - Historical IQ MF Partcptn'!$A$1:$S$40</definedName>
    <definedName name="_xlnm.Print_Area">#REF!</definedName>
    <definedName name="PRINT_AREA_MI" localSheetId="2">#REF!</definedName>
    <definedName name="PRINT_AREA_MI">#REF!</definedName>
    <definedName name="PRINT_CATEGS" localSheetId="2">#REF!</definedName>
    <definedName name="PRINT_CATEGS">#REF!</definedName>
    <definedName name="PRINT_LABOR" localSheetId="2">#REF!</definedName>
    <definedName name="PRINT_LABOR">#REF!</definedName>
    <definedName name="PRINT_SUMMARY" localSheetId="2">#REF!</definedName>
    <definedName name="PRINT_SUMMARY">#REF!</definedName>
    <definedName name="_xlnm.Print_Titles" localSheetId="2">#REF!</definedName>
    <definedName name="_xlnm.Print_Titles">#REF!</definedName>
    <definedName name="Pro_Rata_Factor" localSheetId="2">#REF!</definedName>
    <definedName name="Pro_Rata_Factor">#REF!</definedName>
    <definedName name="PRODUCTION" localSheetId="2">#REF!</definedName>
    <definedName name="PRODUCTION">#REF!</definedName>
    <definedName name="PROFORMA" localSheetId="2">#REF!</definedName>
    <definedName name="PROFORMA">#REF!</definedName>
    <definedName name="PROFORQ" localSheetId="2">#REF!</definedName>
    <definedName name="PROFORQ">#REF!</definedName>
    <definedName name="PROJCOSTS" localSheetId="2">#REF!</definedName>
    <definedName name="PROJCOSTS">#REF!</definedName>
    <definedName name="PROJECT_NAME" localSheetId="2">#REF!</definedName>
    <definedName name="PROJECT_NAME">#REF!</definedName>
    <definedName name="ProjectCostU3">[22]Inputs1!$D$76</definedName>
    <definedName name="ProjectName">[22]Inputs1!$C$6</definedName>
    <definedName name="PROP" localSheetId="2">#REF!</definedName>
    <definedName name="PROP" localSheetId="6">#REF!</definedName>
    <definedName name="PROP">#REF!</definedName>
    <definedName name="PROPTAX" localSheetId="2">#REF!</definedName>
    <definedName name="PROPTAX">#REF!</definedName>
    <definedName name="PSHARE" localSheetId="2">#REF!</definedName>
    <definedName name="PSHARE">#REF!</definedName>
    <definedName name="Ptas" localSheetId="2">#REF!</definedName>
    <definedName name="Ptas">#REF!</definedName>
    <definedName name="PTNR_RET10" localSheetId="2">#REF!</definedName>
    <definedName name="PTNR_RET10">#REF!</definedName>
    <definedName name="PTNR_RET20" localSheetId="2">#REF!</definedName>
    <definedName name="PTNR_RET20">#REF!</definedName>
    <definedName name="PTNR_RET30" localSheetId="2">#REF!</definedName>
    <definedName name="PTNR_RET30">#REF!</definedName>
    <definedName name="PV" localSheetId="2">#REF!</definedName>
    <definedName name="PV">#REF!</definedName>
    <definedName name="PVRR" localSheetId="2">#REF!</definedName>
    <definedName name="PVRR">#REF!</definedName>
    <definedName name="QUESTIONS" localSheetId="2">#REF!</definedName>
    <definedName name="QUESTIONS">#REF!</definedName>
    <definedName name="R_RET10" localSheetId="2">#REF!</definedName>
    <definedName name="R_RET10">#REF!</definedName>
    <definedName name="R_Selected" localSheetId="2">#REF!</definedName>
    <definedName name="R_Selected">#REF!</definedName>
    <definedName name="R_TableArea" localSheetId="2">#REF!</definedName>
    <definedName name="R_TableArea">#REF!</definedName>
    <definedName name="R_TableHeading" localSheetId="2">#REF!</definedName>
    <definedName name="R_TableHeading">#REF!</definedName>
    <definedName name="R_TableRowsArea" localSheetId="2">#REF!</definedName>
    <definedName name="R_TableRowsArea">#REF!</definedName>
    <definedName name="R_TableTotals" localSheetId="2">#REF!</definedName>
    <definedName name="R_TableTotals">#REF!</definedName>
    <definedName name="RANGE" localSheetId="2">#REF!</definedName>
    <definedName name="RANGE">#REF!</definedName>
    <definedName name="RANGE1" localSheetId="2">#REF!</definedName>
    <definedName name="RANGE1">#REF!</definedName>
    <definedName name="rat" localSheetId="2">#REF!</definedName>
    <definedName name="rat">#REF!</definedName>
    <definedName name="RATES" localSheetId="2">#REF!</definedName>
    <definedName name="RATES">#REF!</definedName>
    <definedName name="REALWACC" localSheetId="2">#REF!</definedName>
    <definedName name="REALWACC">#REF!</definedName>
    <definedName name="Rent">'[16]Master Assumption Page'!$E$12</definedName>
    <definedName name="rent_a" localSheetId="2">#REF!</definedName>
    <definedName name="rent_a" localSheetId="6">#REF!</definedName>
    <definedName name="rent_a">#REF!</definedName>
    <definedName name="RES" localSheetId="2">#REF!</definedName>
    <definedName name="RES">#REF!</definedName>
    <definedName name="RESERVES" localSheetId="2">[11]ProForma!#REF!</definedName>
    <definedName name="RESERVES" localSheetId="6">[11]ProForma!#REF!</definedName>
    <definedName name="RESERVES">[11]ProForma!#REF!</definedName>
    <definedName name="ResProg" localSheetId="2">'[9]Program Screening'!#REF!</definedName>
    <definedName name="ResProg" localSheetId="6">'[9]Program Screening'!#REF!</definedName>
    <definedName name="ResProg">'[9]Program Screening'!#REF!</definedName>
    <definedName name="REUNITS" localSheetId="2">#REF!</definedName>
    <definedName name="REUNITS" localSheetId="6">#REF!</definedName>
    <definedName name="REUNITS">#REF!</definedName>
    <definedName name="REUNITSTATUS" localSheetId="2">#REF!</definedName>
    <definedName name="REUNITSTATUS">#REF!</definedName>
    <definedName name="rev">[10]ROUNDING!$B$6</definedName>
    <definedName name="RG" localSheetId="2">#REF!</definedName>
    <definedName name="RG" localSheetId="6">#REF!</definedName>
    <definedName name="RG">#REF!</definedName>
    <definedName name="RG_2" localSheetId="2">#REF!</definedName>
    <definedName name="RG_2">#REF!</definedName>
    <definedName name="s">[11]Inputs!$B$109:$F$124</definedName>
    <definedName name="Sales_price_unit" localSheetId="2">#REF!</definedName>
    <definedName name="Sales_price_unit" localSheetId="6">#REF!</definedName>
    <definedName name="Sales_price_unit">#REF!</definedName>
    <definedName name="Sales_volume_units" localSheetId="2">#REF!</definedName>
    <definedName name="Sales_volume_units">#REF!</definedName>
    <definedName name="SAN_JUAN_1" localSheetId="2">#REF!</definedName>
    <definedName name="SAN_JUAN_1">#REF!</definedName>
    <definedName name="SAVCOM" localSheetId="2">#REF!</definedName>
    <definedName name="SAVCOM">#REF!</definedName>
    <definedName name="SAVE" localSheetId="2">#REF!</definedName>
    <definedName name="SAVE">#REF!</definedName>
    <definedName name="SelectedYear">#REF!</definedName>
    <definedName name="SEPDATA?" localSheetId="2">#REF!</definedName>
    <definedName name="SEPDATA?">#REF!</definedName>
    <definedName name="SETUP_PRINT" localSheetId="2">#REF!</definedName>
    <definedName name="SETUP_PRINT">#REF!</definedName>
    <definedName name="SIGN" localSheetId="2">#REF!</definedName>
    <definedName name="SIGN">#REF!</definedName>
    <definedName name="SIX" localSheetId="2">#REF!</definedName>
    <definedName name="SIX">#REF!</definedName>
    <definedName name="SizingYN" localSheetId="2">#REF!</definedName>
    <definedName name="SizingYN">#REF!</definedName>
    <definedName name="SORT" localSheetId="2">#REF!</definedName>
    <definedName name="SORT">#REF!</definedName>
    <definedName name="SP_CNTRCT" localSheetId="2">#REF!</definedName>
    <definedName name="SP_CNTRCT">#REF!</definedName>
    <definedName name="SPEC_CONTRACT" localSheetId="2">#REF!</definedName>
    <definedName name="SPEC_CONTRACT">#REF!</definedName>
    <definedName name="SR" localSheetId="2">#REF!</definedName>
    <definedName name="SR">#REF!</definedName>
    <definedName name="SR_2" localSheetId="2">#REF!</definedName>
    <definedName name="SR_2">#REF!</definedName>
    <definedName name="Startup.Quarter" localSheetId="2">#REF!</definedName>
    <definedName name="Startup.Quarter">#REF!</definedName>
    <definedName name="startupper">'[20]1. Proposal Information'!$E$7</definedName>
    <definedName name="STATETAX" localSheetId="2">#REF!</definedName>
    <definedName name="STATETAX" localSheetId="6">#REF!</definedName>
    <definedName name="STATETAX">#REF!</definedName>
    <definedName name="STEAM" localSheetId="2">#REF!</definedName>
    <definedName name="STEAM">#REF!</definedName>
    <definedName name="STIF_Mo_Rate" localSheetId="2">#REF!</definedName>
    <definedName name="STIF_Mo_Rate">#REF!</definedName>
    <definedName name="sum" localSheetId="2">#REF!</definedName>
    <definedName name="sum">#REF!</definedName>
    <definedName name="SUMMARY">[3]Summary!$A$1:$T$64</definedName>
    <definedName name="SUNIT" localSheetId="2">#REF!</definedName>
    <definedName name="SUNIT" localSheetId="6">#REF!</definedName>
    <definedName name="SUNIT">#REF!</definedName>
    <definedName name="SupDebtU4">[22]SupportableDebtU4!$E$24</definedName>
    <definedName name="SynthLeaseYN">[3]Inputs!$H$80</definedName>
    <definedName name="t">[11]Inputs!$B$109:$F$124</definedName>
    <definedName name="T_DEBT" localSheetId="2">#REF!</definedName>
    <definedName name="T_DEBT" localSheetId="6">#REF!</definedName>
    <definedName name="T_DEBT">#REF!</definedName>
    <definedName name="T1_" localSheetId="2">#REF!</definedName>
    <definedName name="T1_">#REF!</definedName>
    <definedName name="T2_" localSheetId="2">#REF!</definedName>
    <definedName name="T2_">#REF!</definedName>
    <definedName name="T3_" localSheetId="2">#REF!</definedName>
    <definedName name="T3_">#REF!</definedName>
    <definedName name="T4_" localSheetId="2">#REF!</definedName>
    <definedName name="T4_">#REF!</definedName>
    <definedName name="TAX" localSheetId="2">#REF!</definedName>
    <definedName name="TAX">#REF!</definedName>
    <definedName name="TAXES" localSheetId="2">#REF!</definedName>
    <definedName name="TAXES">#REF!</definedName>
    <definedName name="TEMP1" localSheetId="2">#REF!</definedName>
    <definedName name="TEMP1">#REF!</definedName>
    <definedName name="TEMP2" localSheetId="2">#REF!</definedName>
    <definedName name="TEMP2">#REF!</definedName>
    <definedName name="TEMP3" localSheetId="2">#REF!</definedName>
    <definedName name="TEMP3">#REF!</definedName>
    <definedName name="TEMP4" localSheetId="2">#REF!</definedName>
    <definedName name="TEMP4">#REF!</definedName>
    <definedName name="TEMP5">[3]Rev!$A$1:$S$62</definedName>
    <definedName name="TEMP6">[3]Rev!$A$69:$S$115</definedName>
    <definedName name="TEMP8" localSheetId="2">[3]Performance!#REF!</definedName>
    <definedName name="TEMP8" localSheetId="6">[3]Performance!#REF!</definedName>
    <definedName name="TEMP8">[3]Performance!#REF!</definedName>
    <definedName name="TemplatePrintArea" localSheetId="2">#REF!</definedName>
    <definedName name="TemplatePrintArea" localSheetId="6">#REF!</definedName>
    <definedName name="TemplatePrintArea">#REF!</definedName>
    <definedName name="test" localSheetId="2">#REF!</definedName>
    <definedName name="test">#REF!</definedName>
    <definedName name="TestAdd">"Test RefersTo1"</definedName>
    <definedName name="Title">[22]Options!$E$2</definedName>
    <definedName name="titles" localSheetId="2">#REF!</definedName>
    <definedName name="titles" localSheetId="6">#REF!</definedName>
    <definedName name="titles">#REF!</definedName>
    <definedName name="titles_sec" localSheetId="2">#REF!</definedName>
    <definedName name="titles_sec">#REF!</definedName>
    <definedName name="TOLLPER2">[23]Assumptions!$F$23</definedName>
    <definedName name="TOLLPERC1">[23]Assumptions!$F$22</definedName>
    <definedName name="Total_fixed" localSheetId="2">#REF!</definedName>
    <definedName name="Total_fixed" localSheetId="6">#REF!</definedName>
    <definedName name="Total_fixed">#REF!</definedName>
    <definedName name="Total_Sales" localSheetId="2">#REF!</definedName>
    <definedName name="Total_Sales">#REF!</definedName>
    <definedName name="Total_variable" localSheetId="2">#REF!</definedName>
    <definedName name="Total_variable">#REF!</definedName>
    <definedName name="TOTINSURANCE" localSheetId="2">#REF!</definedName>
    <definedName name="TOTINSURANCE">#REF!</definedName>
    <definedName name="TrialEqLn3rdParty" localSheetId="2">#REF!</definedName>
    <definedName name="TrialEqLn3rdParty">#REF!</definedName>
    <definedName name="TXBASIS" localSheetId="2">#REF!</definedName>
    <definedName name="TXBASIS">#REF!</definedName>
    <definedName name="U1OutageWks">[3]Inputs!$F$24</definedName>
    <definedName name="U2OutageWks">[3]Inputs!$F$25</definedName>
    <definedName name="Unit_contrib_margin" localSheetId="2">#REF!</definedName>
    <definedName name="Unit_contrib_margin" localSheetId="6">#REF!</definedName>
    <definedName name="Unit_contrib_margin">#REF!</definedName>
    <definedName name="UNITS" localSheetId="2">#REF!</definedName>
    <definedName name="UNITS">#REF!</definedName>
    <definedName name="UNITSTATUS" localSheetId="2">#REF!</definedName>
    <definedName name="UNITSTATUS">#REF!</definedName>
    <definedName name="Variable_cost_unit" localSheetId="2">#REF!</definedName>
    <definedName name="Variable_cost_unit">#REF!</definedName>
    <definedName name="Variable_costs_unit" localSheetId="2">#REF!</definedName>
    <definedName name="Variable_costs_unit">#REF!</definedName>
    <definedName name="Variable_Unit_Cost" localSheetId="2">#REF!</definedName>
    <definedName name="Variable_Unit_Cost">#REF!</definedName>
    <definedName name="WACC" localSheetId="2">#REF!</definedName>
    <definedName name="WACC">#REF!</definedName>
    <definedName name="WACDEBT" localSheetId="2">#REF!</definedName>
    <definedName name="WACDEBT">#REF!</definedName>
    <definedName name="WACEQTY" localSheetId="2">#REF!</definedName>
    <definedName name="WACEQTY">#REF!</definedName>
    <definedName name="WC_10" localSheetId="2">#REF!</definedName>
    <definedName name="WC_10">#REF!</definedName>
    <definedName name="WC_20" localSheetId="2">#REF!</definedName>
    <definedName name="WC_20">#REF!</definedName>
    <definedName name="WC_30" localSheetId="2">#REF!</definedName>
    <definedName name="WC_30">#REF!</definedName>
    <definedName name="WGT" localSheetId="2">#REF!</definedName>
    <definedName name="WGT">#REF!</definedName>
    <definedName name="WHAT_PRINT" localSheetId="2">#REF!</definedName>
    <definedName name="WHAT_PRINT">#REF!</definedName>
    <definedName name="witness">'[10]CASE INFO'!$B$4</definedName>
    <definedName name="wp">'[24]CASE INFO'!$B$7</definedName>
    <definedName name="Years">[25]Assumptions!$D$49:$D$52</definedName>
    <definedName name="YP_ALL" localSheetId="2">#REF!</definedName>
    <definedName name="YP_ALL" localSheetId="6">#REF!</definedName>
    <definedName name="YP_ALL">#REF!</definedName>
    <definedName name="YP_STANDARD" localSheetId="2">#REF!</definedName>
    <definedName name="YP_STANDAR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D25" i="1" l="1"/>
  <c r="E25" i="1"/>
  <c r="F25" i="1"/>
  <c r="D46" i="1"/>
  <c r="E46" i="1"/>
  <c r="F46" i="1"/>
  <c r="B3" i="7"/>
  <c r="B3" i="6"/>
  <c r="L48" i="1"/>
  <c r="K48" i="1"/>
  <c r="J48" i="1"/>
  <c r="H48" i="1"/>
  <c r="D35" i="5"/>
  <c r="E34" i="5"/>
  <c r="E33" i="5"/>
  <c r="E32" i="5"/>
  <c r="C35" i="5"/>
  <c r="E35" i="5"/>
  <c r="C30" i="5"/>
  <c r="D28" i="5"/>
  <c r="D29" i="5"/>
  <c r="E29" i="5"/>
  <c r="E27" i="5"/>
  <c r="D27" i="5"/>
  <c r="E26" i="5"/>
  <c r="F24" i="5"/>
  <c r="E24" i="5"/>
  <c r="G24" i="5"/>
  <c r="D24" i="5"/>
  <c r="C24" i="5"/>
  <c r="G23" i="5"/>
  <c r="C23" i="5"/>
  <c r="G22" i="5"/>
  <c r="C22" i="5"/>
  <c r="G21" i="5"/>
  <c r="C21" i="5"/>
  <c r="F20" i="5"/>
  <c r="E20" i="5"/>
  <c r="D20" i="5"/>
  <c r="G19" i="5"/>
  <c r="C19" i="5"/>
  <c r="G18" i="5"/>
  <c r="C18" i="5"/>
  <c r="G17" i="5"/>
  <c r="C17" i="5"/>
  <c r="F16" i="5"/>
  <c r="D16" i="5"/>
  <c r="E16" i="5"/>
  <c r="G16" i="5"/>
  <c r="C16" i="5"/>
  <c r="E15" i="5"/>
  <c r="G15" i="5"/>
  <c r="G14" i="5"/>
  <c r="E14" i="5"/>
  <c r="E13" i="5"/>
  <c r="G13" i="5"/>
  <c r="F34" i="3"/>
  <c r="E34" i="3"/>
  <c r="G33" i="3"/>
  <c r="G32" i="3"/>
  <c r="G31" i="3"/>
  <c r="G30" i="3"/>
  <c r="D34" i="3"/>
  <c r="E29" i="3"/>
  <c r="D29" i="3"/>
  <c r="G28" i="3"/>
  <c r="G27" i="3"/>
  <c r="G26" i="3"/>
  <c r="F25" i="3"/>
  <c r="F29" i="3"/>
  <c r="E24" i="3"/>
  <c r="D24" i="3"/>
  <c r="G23" i="3"/>
  <c r="F22" i="3"/>
  <c r="G22" i="3"/>
  <c r="F21" i="3"/>
  <c r="G21" i="3"/>
  <c r="E20" i="3"/>
  <c r="F20" i="3"/>
  <c r="D20" i="3"/>
  <c r="G19" i="3"/>
  <c r="F19" i="3"/>
  <c r="F18" i="3"/>
  <c r="G18" i="3"/>
  <c r="F17" i="3"/>
  <c r="G17" i="3"/>
  <c r="C26" i="2"/>
  <c r="C19" i="2"/>
  <c r="L46" i="1"/>
  <c r="K46" i="1"/>
  <c r="J46" i="1"/>
  <c r="I46" i="1"/>
  <c r="H46" i="1"/>
  <c r="C46" i="1"/>
  <c r="K41" i="1"/>
  <c r="E41" i="1"/>
  <c r="D41" i="1"/>
  <c r="J35" i="1"/>
  <c r="I35" i="1"/>
  <c r="C35" i="1"/>
  <c r="K30" i="1"/>
  <c r="E30" i="1"/>
  <c r="D30" i="1"/>
  <c r="M29" i="1"/>
  <c r="G29" i="1"/>
  <c r="L30" i="1"/>
  <c r="J30" i="1"/>
  <c r="I30" i="1"/>
  <c r="G28" i="1"/>
  <c r="K26" i="1"/>
  <c r="E26" i="1"/>
  <c r="D26" i="1"/>
  <c r="C26" i="1"/>
  <c r="K25" i="1"/>
  <c r="K24" i="1"/>
  <c r="I24" i="1"/>
  <c r="E24" i="1"/>
  <c r="D24" i="1"/>
  <c r="L26" i="1"/>
  <c r="J26" i="1"/>
  <c r="I26" i="1"/>
  <c r="F26" i="1"/>
  <c r="L24" i="1"/>
  <c r="M22" i="1"/>
  <c r="I25" i="1"/>
  <c r="C24" i="1"/>
  <c r="B3" i="5"/>
  <c r="B3" i="4"/>
  <c r="B3" i="3"/>
  <c r="B3" i="2"/>
  <c r="M48" i="1"/>
  <c r="E49" i="1"/>
  <c r="D49" i="1"/>
  <c r="I48" i="1"/>
  <c r="G34" i="3"/>
  <c r="E28" i="5"/>
  <c r="C20" i="5"/>
  <c r="D30" i="5"/>
  <c r="E30" i="5"/>
  <c r="E31" i="5"/>
  <c r="G20" i="5"/>
  <c r="G25" i="3"/>
  <c r="G20" i="3"/>
  <c r="G29" i="3"/>
  <c r="F24" i="3"/>
  <c r="G24" i="3"/>
  <c r="C32" i="2"/>
  <c r="E32" i="2"/>
  <c r="C27" i="2"/>
  <c r="K49" i="1"/>
  <c r="F40" i="1"/>
  <c r="J24" i="1"/>
  <c r="G26" i="1"/>
  <c r="I40" i="1"/>
  <c r="I41" i="1"/>
  <c r="L25" i="1"/>
  <c r="F35" i="1"/>
  <c r="J40" i="1"/>
  <c r="J41" i="1"/>
  <c r="G21" i="1"/>
  <c r="L40" i="1"/>
  <c r="G22" i="1"/>
  <c r="F30" i="1"/>
  <c r="C40" i="1"/>
  <c r="J25" i="1"/>
  <c r="L35" i="1"/>
  <c r="H40" i="1"/>
  <c r="C30" i="1"/>
  <c r="F24" i="1"/>
  <c r="C25" i="1"/>
  <c r="G23" i="1"/>
  <c r="H35" i="1"/>
  <c r="I49" i="1"/>
  <c r="F41" i="1"/>
  <c r="F49" i="1"/>
  <c r="G40" i="1"/>
  <c r="J49" i="1"/>
  <c r="M40" i="1"/>
  <c r="G35" i="1"/>
  <c r="G30" i="1"/>
  <c r="C41" i="1"/>
  <c r="L41" i="1"/>
  <c r="L49" i="1"/>
  <c r="H41" i="1"/>
  <c r="M35" i="1"/>
  <c r="H25" i="1"/>
  <c r="M25" i="1"/>
  <c r="M21" i="1"/>
  <c r="H24" i="1"/>
  <c r="M28" i="1"/>
  <c r="H30" i="1"/>
  <c r="M30" i="1"/>
  <c r="G25" i="1"/>
  <c r="G24" i="1"/>
  <c r="M23" i="1"/>
  <c r="H26" i="1"/>
  <c r="M26" i="1"/>
  <c r="M41" i="1"/>
  <c r="G41" i="1"/>
  <c r="C49" i="1"/>
  <c r="G49" i="1"/>
  <c r="H49" i="1"/>
  <c r="M49" i="1"/>
  <c r="M24" i="1"/>
</calcChain>
</file>

<file path=xl/sharedStrings.xml><?xml version="1.0" encoding="utf-8"?>
<sst xmlns="http://schemas.openxmlformats.org/spreadsheetml/2006/main" count="346" uniqueCount="223">
  <si>
    <t>Statewide Quarterly Report Template</t>
  </si>
  <si>
    <t>Tab 1: Ex Ante Results</t>
  </si>
  <si>
    <t>Q4 2023</t>
  </si>
  <si>
    <r>
      <rPr>
        <b/>
        <sz val="11"/>
        <color rgb="FF000000"/>
        <rFont val="Century Gothic"/>
        <family val="2"/>
      </rPr>
      <t xml:space="preserve">Background:
</t>
    </r>
    <r>
      <rPr>
        <sz val="11"/>
        <color rgb="FF000000"/>
        <rFont val="Century Gothic"/>
        <family val="2"/>
      </rPr>
      <t>*Definitions used within this template correspond to IL Energy Efficiency Policy Manual Version 2.0.
*Footnotes have been added where clarifying information may be helpful.
*See Section 6.6 of IL Energy Efficiency Policy Manual Version 2.0 for a full list of requirements for Program Administrator Quarterly Reports.</t>
    </r>
  </si>
  <si>
    <r>
      <rPr>
        <b/>
        <sz val="11"/>
        <color rgb="FF000000"/>
        <rFont val="Century Gothic"/>
        <family val="2"/>
      </rPr>
      <t xml:space="preserve">Instructions:
</t>
    </r>
    <r>
      <rPr>
        <sz val="11"/>
        <color rgb="FF000000"/>
        <rFont val="Century Gothic"/>
        <family val="2"/>
      </rPr>
      <t>*"Sector-level"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</si>
  <si>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t>North Shore Gas Ex Ante Results - Section 8-103B/8-104 (EEPS) Programs - Q4 2023</t>
  </si>
  <si>
    <t xml:space="preserve"> Section 8-103B/8-104
(EEPS) Program</t>
  </si>
  <si>
    <t>Net Energy Savings Achieved
(therms)</t>
  </si>
  <si>
    <t>2023 Original Plan 
Savings Goal
(therms)****</t>
  </si>
  <si>
    <t>Approved Net Energy Savings Goal (therms)***</t>
  </si>
  <si>
    <t>Implementation Plan Savings Goal
(therms)</t>
  </si>
  <si>
    <t>% Savings Achieved Compared to Implementation Plan Savings Goal</t>
  </si>
  <si>
    <t>Program Costs YTD</t>
  </si>
  <si>
    <t>Incentive Costs YTD</t>
  </si>
  <si>
    <t>Non-Incentive Costs YTD</t>
  </si>
  <si>
    <t>2023 Original Plan 
Budget*</t>
  </si>
  <si>
    <t>2023
Approved Budget**</t>
  </si>
  <si>
    <t>% of Costs YTD Compared to Approved Budget</t>
  </si>
  <si>
    <t>Business Programs</t>
  </si>
  <si>
    <t>Commercial &amp; Industrial Program (Includes Commercial Food Service)</t>
  </si>
  <si>
    <t>Small Business</t>
  </si>
  <si>
    <t>Public Sector</t>
  </si>
  <si>
    <t>Business Programs Subtotal</t>
  </si>
  <si>
    <t>Business Programs - Private Sector Total</t>
  </si>
  <si>
    <t>Business Programs - Public Sector Total</t>
  </si>
  <si>
    <t>Residential Programs</t>
  </si>
  <si>
    <t>Single Family</t>
  </si>
  <si>
    <t>Multi-Family</t>
  </si>
  <si>
    <t>Residential Programs Subtotal</t>
  </si>
  <si>
    <t>Income Qualified Programs</t>
  </si>
  <si>
    <t>IHWAP-braided - Single Family</t>
  </si>
  <si>
    <t>N/A</t>
  </si>
  <si>
    <t>IHWAP Utility-only - Single Family</t>
  </si>
  <si>
    <t>Non-IHWAP - Single Family</t>
  </si>
  <si>
    <t>Single Family Subtotal</t>
  </si>
  <si>
    <t>IHWAP-braided - Multi-Family</t>
  </si>
  <si>
    <t>IHWAP Utility-only - Multi-Family</t>
  </si>
  <si>
    <t>Non-IHWAP - Multi-Family</t>
  </si>
  <si>
    <t>Gas-only-TA - Multi-Family</t>
  </si>
  <si>
    <t>Multi Family Subtotal</t>
  </si>
  <si>
    <t>Income Qualified Programs Subtotal</t>
  </si>
  <si>
    <t>Third Party Programs (Section 8-103B - Beginning in 2019)</t>
  </si>
  <si>
    <t>Third Party Programs (Section 8-103B - Beginning in 2019) Subtotal</t>
  </si>
  <si>
    <t>Demonstration of Breakthrough Equipment and Devices</t>
  </si>
  <si>
    <t>Research and Development and Market Transformation</t>
  </si>
  <si>
    <t>Demonstration of Breakthrough Equipment and Devices Subtotal</t>
  </si>
  <si>
    <t>Market Development Initiative</t>
  </si>
  <si>
    <t>Market Development Initiative Subtotal</t>
  </si>
  <si>
    <t>Overall Total North Shore Gas Section 8-103B/8-104 (EEPS) Programs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</si>
  <si>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</si>
  <si>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</si>
  <si>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</si>
  <si>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</si>
  <si>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Tab 2: Costs</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</si>
  <si>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</si>
  <si>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</si>
  <si>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t>North Shore Gas Section 8-103B/8-104 (EEPS) Costs - Q4 2023</t>
  </si>
  <si>
    <t>Section 8-103B/8-104 (EEPS) Cost Category</t>
  </si>
  <si>
    <t xml:space="preserve"> 2023
Actual Costs YTD</t>
  </si>
  <si>
    <t>Program Expenditures by Sector</t>
  </si>
  <si>
    <t>C&amp;I Programs (private sector)</t>
  </si>
  <si>
    <t xml:space="preserve">Public Sector Programs </t>
  </si>
  <si>
    <t>Third Party Programs (Beginning in 2019)</t>
  </si>
  <si>
    <t>Total North Shore Gas Program Costs</t>
  </si>
  <si>
    <t>Portfolio-Level Costs by Portfolio Cost Category (Section 8-103B/8-104 EEPS)</t>
  </si>
  <si>
    <t xml:space="preserve">Research and Development - Demonstration of Breakthrough Equipment and Devices Costs </t>
  </si>
  <si>
    <t>Market Transformation Programs</t>
  </si>
  <si>
    <t>Evaluation Costs</t>
  </si>
  <si>
    <t>Marketing Costs (including education and outreach)</t>
  </si>
  <si>
    <t xml:space="preserve">Portfolio Administrative Costs </t>
  </si>
  <si>
    <t>Total North Shore Gas Portfolio-Level Costs</t>
  </si>
  <si>
    <t>Total North Shore Gas Program and Portfolio-Level Section 8-103B/8-104 (EEPS) Costs</t>
  </si>
  <si>
    <t>Section 8-103B/8-104 (EEPS) Costs - Q4 2023</t>
  </si>
  <si>
    <t>Overall Total Costs</t>
  </si>
  <si>
    <t>2023
Actual Costs YTD</t>
  </si>
  <si>
    <t>2023 Approved Budget</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</si>
  <si>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</si>
  <si>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</si>
  <si>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t>North Shore Gas Section 8-103B/8-104 (EEPS) Energy Saved (therms) as of Q4 2023</t>
  </si>
  <si>
    <t xml:space="preserve">IL Department of Commerce and Economic Opportunity Energy Saved (therms) </t>
  </si>
  <si>
    <t>Program Year</t>
  </si>
  <si>
    <t>Evaluation Status
(Ex Ante, Verified***, or ICC Approved)</t>
  </si>
  <si>
    <t>Original Plan Savings Goal** (therms)</t>
  </si>
  <si>
    <t>Net Energy Savings Goal* (therms)</t>
  </si>
  <si>
    <t>% of Net Energy Savings Goal Achieved****</t>
  </si>
  <si>
    <t>Department</t>
  </si>
  <si>
    <t>EPY1</t>
  </si>
  <si>
    <t>EPY2</t>
  </si>
  <si>
    <t>EPY3</t>
  </si>
  <si>
    <t>EPY4/
GPY1</t>
  </si>
  <si>
    <t>EPY5/
GPY2</t>
  </si>
  <si>
    <t>EPY6/
GPY3</t>
  </si>
  <si>
    <t>EPY7/
GPY4</t>
  </si>
  <si>
    <t>EPY8/
GPY5</t>
  </si>
  <si>
    <t>EPY9/
GPY6*</t>
  </si>
  <si>
    <t>EPY1- 6/1/08-5/31/09</t>
  </si>
  <si>
    <t>Net Savings Achieved (MWh or therms)</t>
  </si>
  <si>
    <t>EPY2- 6/1/09-5/31/10</t>
  </si>
  <si>
    <t>Evaluation Status (Ex Ante, Verified**, or ICC Approved)</t>
  </si>
  <si>
    <t>ICC Approved</t>
  </si>
  <si>
    <t>EPY3- 6/1/10-5/31/11</t>
  </si>
  <si>
    <t>Source</t>
  </si>
  <si>
    <t>Docket 15-0298</t>
  </si>
  <si>
    <t>DCEO Summary Impact Evaluation Report EPY7-9 GPY4-6</t>
  </si>
  <si>
    <t>EPY7/GPY4 DCEO Cost Effectiveness Summary Report, p. 7.</t>
  </si>
  <si>
    <t>Electric Plan 1 Total</t>
  </si>
  <si>
    <t>EPY4/GPY1- 6/1/11-5/31/12</t>
  </si>
  <si>
    <t>Footnotes:</t>
  </si>
  <si>
    <t>EPY5/GPY2- 6/1/12-5/31/13</t>
  </si>
  <si>
    <t>*Electric Program Year 9 (EPY9) and Gas Program Year 6 (GPY6) covers energy efficiency programs offered from June 1, 2016 to May 31, 2017.</t>
  </si>
  <si>
    <t>EPY6/GPY3- 6/1/13-5/31/14</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</si>
  <si>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</si>
  <si>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Electric Plan 2/Gas Plan 1 Total</t>
  </si>
  <si>
    <t>EPY7/GPY4- 6/1/14-5/31/15</t>
  </si>
  <si>
    <t>Verified</t>
  </si>
  <si>
    <t>EPY8/GPY5- 6/1/15-5/31/16</t>
  </si>
  <si>
    <t>EPY9/GPY6- 6/1/16-12/31/17</t>
  </si>
  <si>
    <t>Electric Plan 3/Gas Plan 2 Total</t>
  </si>
  <si>
    <t>Verified - 2/17/22</t>
  </si>
  <si>
    <t>Verified - 10/11/22</t>
  </si>
  <si>
    <t>2018-2021 Plan Total</t>
  </si>
  <si>
    <t>Ex Ante</t>
  </si>
  <si>
    <t>2022-2025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</si>
  <si>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</si>
  <si>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</si>
  <si>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</si>
  <si>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 xml:space="preserve">****The % Net Energy Savings Achieved reflects the percent to the Adjusted Energy Savings Goal, which may vary from the Implementation Plan Savings Goal and percentage shown on Tab 1. </t>
  </si>
  <si>
    <t>Tab 4: Historical Other - Environmental and Economic Impacts</t>
  </si>
  <si>
    <t>Instructions:
*Each Program Administrator should complete the Environmental and Economic Impacts table for Quarterly Reports.
*Each Program Administrator should include a footnote to explain how performance metrics are derived (for example: the calculation for "Direct Portfolio Jobs.")</t>
  </si>
  <si>
    <t>Instructions: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</si>
  <si>
    <t>Environmental and Economic Impacts for the North Shore Gas Service Territory as of Q4 2023</t>
  </si>
  <si>
    <t>Performance Metrics (Equivalents)*</t>
  </si>
  <si>
    <t>EPY9/
GPY6****</t>
  </si>
  <si>
    <t>Net Energy Savings Achieved (therms)**</t>
  </si>
  <si>
    <t>Carbon reduction (tons)</t>
  </si>
  <si>
    <t>Cars removed from the road</t>
  </si>
  <si>
    <t>Acres of trees planted</t>
  </si>
  <si>
    <t>Number of homes powered for 1 year*^</t>
  </si>
  <si>
    <t>Direct Portfolio Jobs *****</t>
  </si>
  <si>
    <t>Income qualified homes served***</t>
  </si>
  <si>
    <t>*Unless otherwise noted, performance metrics for carbon reduction, cars removed from the road,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</si>
  <si>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</si>
  <si>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Low income customers were previously served by the IL Department of Commerce and Economic Opportunity until May 31, 2017. Utilities began serving both low income and public sector customers on June 1, 2017.</t>
  </si>
  <si>
    <t>****Electric Program Year 9 (EPY9) and Gas Program Year 6 (GPY6) covers energy efficiency programs offered from June 1, 2016 to December 31, 2017.</t>
  </si>
  <si>
    <t>*****Direct Portfolio Jobs will be updated at least once per year.</t>
  </si>
  <si>
    <t>*^Number of homes powered for 1 year is derived from the U.S. EPA Greenhouse Gas Equivalencies Calculator: https://www.epa.gov/energy/greenhouse-gas-equivalencies-calculator</t>
  </si>
  <si>
    <t>Tab 6: Historical Costs</t>
  </si>
  <si>
    <t xml:space="preserve">Instructions:
*Each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</si>
  <si>
    <t>North Shore Gas Service Territory Historical Energy Efficiency Costs as of Q4 2023</t>
  </si>
  <si>
    <t>Actual North Shore Gas EEPS Costs</t>
  </si>
  <si>
    <t>Actual DCEO EEPS Costs</t>
  </si>
  <si>
    <t>Total Actual EEPS Costs (North Shore Gas + DCEO)</t>
  </si>
  <si>
    <t>Actual Section 16-111.5B Costs</t>
  </si>
  <si>
    <t>Total Actual EEPS + Section 16-111.5B Costs</t>
  </si>
  <si>
    <t>Actual North Shore Gas EEPS Costs YTD</t>
  </si>
  <si>
    <t>Approved North Shore Gas EEPS Budget</t>
  </si>
  <si>
    <t>2018 - Verified 2/17/22</t>
  </si>
  <si>
    <t>2019 - Verified 2/17/22</t>
  </si>
  <si>
    <t>2020 - Verified 2/17/22</t>
  </si>
  <si>
    <t>2021 - Verified 10/11/22</t>
  </si>
  <si>
    <t xml:space="preserve">*The % of Costs YTD Compared to the Approved Budget reflects the percent to the Plan Budget, which may vary from the annual Approved Implementation Budget and percentage shown on Tab 1. </t>
  </si>
  <si>
    <t>Tab 7: Historical Other - IQ Multi-Family Participation</t>
  </si>
  <si>
    <t>Instructions:
*Each Program Administrator should complete the IQ Multi-Family Participation table for Quarterly Reports.
*Gas-Only Program Administrator should complete the Trade-Ally-Driven IQ Multi-Family Participation table for Quarterly Reports</t>
  </si>
  <si>
    <t>Instructions:
Other to be completed by SAG</t>
  </si>
  <si>
    <t>IQ Multi-Family Participation for the North Shore Gas Service Territory as of Q4 2023</t>
  </si>
  <si>
    <t>IQ Trade-Ally-Driven Multi-Family Participation for the North Shore Gas Service Territory as of Q4 2023</t>
  </si>
  <si>
    <t>Zip Code</t>
  </si>
  <si>
    <t>Quantity of Buildings Served</t>
  </si>
  <si>
    <t>Quantity of Apartment/Condo Units</t>
  </si>
  <si>
    <t>Participation Metrics</t>
  </si>
  <si>
    <t xml:space="preserve">Quantity of Buildings Served </t>
  </si>
  <si>
    <t>Quantity of (Apartment/Cond) Units Served</t>
  </si>
  <si>
    <t>Quantity of Buildings Assessed</t>
  </si>
  <si>
    <t>Quantity of Units Assessed</t>
  </si>
  <si>
    <t>Quantity of Buildings with Direct Installations Only</t>
  </si>
  <si>
    <t>Quantity of Units with Direct Installations Only</t>
  </si>
  <si>
    <t>Quantity of Buildings with Direct Installs and Major Measures Installed</t>
  </si>
  <si>
    <t>Quantity of Units with Direct Installs and Major Measures Installed</t>
  </si>
  <si>
    <t>Tab 8: Historical Other - IQ Participation, Measures, Health &amp; Safety</t>
  </si>
  <si>
    <t>Instructions:
*Each Program Administrator should complete the tables for the Annual Reports.</t>
  </si>
  <si>
    <t>IQ Program Participation for the North Shore Gas Service Territory in 2023</t>
  </si>
  <si>
    <t>IQ - Quantity of Program Participants (Buildings)</t>
  </si>
  <si>
    <t>IQ - Quantity of Whole Building Assessments</t>
  </si>
  <si>
    <t>IQ - Quantity of DI Only Installations</t>
  </si>
  <si>
    <t>IQ - Quantity of In-Unit Service Installations</t>
  </si>
  <si>
    <t>IQ - Quantity of Major Measure Installations</t>
  </si>
  <si>
    <t>IQ Whole Building Retrofit Heath &amp; Safety Metrics for the North Shore Gas Service Territory in 2023</t>
  </si>
  <si>
    <t>Health &amp; Safety Metrics</t>
  </si>
  <si>
    <t>Number of Properties Assessed - Single Family</t>
  </si>
  <si>
    <t>Number of Properties Assessed - Multi-Family</t>
  </si>
  <si>
    <t>Number of Properties with identified Health &amp; Safety Issues</t>
  </si>
  <si>
    <t>Number of Properties deferred due to Health &amp; Safety Issues</t>
  </si>
  <si>
    <t>Quantity of Properties with the following Health and Safety Issues Identified:</t>
  </si>
  <si>
    <t>Electrical Safety</t>
  </si>
  <si>
    <t>Natural Gas Safety</t>
  </si>
  <si>
    <t>Fire Safety</t>
  </si>
  <si>
    <t>Indoor Air Quality</t>
  </si>
  <si>
    <t>Other</t>
  </si>
  <si>
    <t>IQ Building Retrofit Materials Used for the North Shore Gas Service Territory in 2023</t>
  </si>
  <si>
    <t>IQ Retrofit Materials Metrics</t>
  </si>
  <si>
    <t>Quantity of Projects with the following predominant Insulation Materials:</t>
  </si>
  <si>
    <t>Insulation - Fiberglass</t>
  </si>
  <si>
    <t>Insulation - Cellulose</t>
  </si>
  <si>
    <t>Insulation - Spray Foam</t>
  </si>
  <si>
    <t>Insulation - Rigid Foam</t>
  </si>
  <si>
    <t>Pipe Insulation - Foam</t>
  </si>
  <si>
    <t>Pipe Insulation - Wool (Glass, Mineral)</t>
  </si>
  <si>
    <t>Pipe Insulation - Tape</t>
  </si>
  <si>
    <t>Insulation - Other</t>
  </si>
  <si>
    <t>Quantity of Projects with the following predominant Sealants/Caulks in general:</t>
  </si>
  <si>
    <t>General Sealant Material - Tape</t>
  </si>
  <si>
    <t>General Sealant Material - Mastic</t>
  </si>
  <si>
    <t>General Sealant Material - Latex</t>
  </si>
  <si>
    <t>General Sealant Material - Silicone</t>
  </si>
  <si>
    <t>General Sealant Material - Polyurethane</t>
  </si>
  <si>
    <t>General Sealant Material - Other</t>
  </si>
  <si>
    <t>Quantity of Projects with the following predominant Sealants/Caulks in HVAC Ductwork:</t>
  </si>
  <si>
    <t>HVAC Ductwork Sealant Material - Tape</t>
  </si>
  <si>
    <t>HVAC Ductwork Sealant Material - Mastic</t>
  </si>
  <si>
    <t>HVAC Ductwork Sealant Material - Latex</t>
  </si>
  <si>
    <t>HVAC Ductwork Sealant Material - Silicone</t>
  </si>
  <si>
    <t>HVAC Ductwork Sealant Material - Polyurethane</t>
  </si>
  <si>
    <t>HVAC Ductwork Sealant Material -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</si>
</sst>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
    <numFmt numFmtId="167" formatCode="0.0%"/>
    <numFmt numFmtId="168" formatCode="0;\-0;\-\-;@"/>
    <numFmt numFmtId="169" formatCode="0.000000000000000%"/>
  </numFmts>
  <fonts count="38" x14ac:knownFonts="1">
    <font>
      <sz val="11"/>
      <color theme="1"/>
      <name val="Arial"/>
      <family val="2"/>
      <scheme val="minor"/>
    </font>
    <font>
      <sz val="11"/>
      <color theme="1"/>
      <name val="Arial"/>
      <family val="2"/>
      <scheme val="minor"/>
    </font>
    <font>
      <sz val="11"/>
      <name val="Arial"/>
      <family val="2"/>
      <scheme val="minor"/>
    </font>
    <font>
      <sz val="10"/>
      <color theme="1"/>
      <name val="Century Gothic"/>
      <family val="2"/>
    </font>
    <font>
      <sz val="10"/>
      <name val="Century Gothic"/>
      <family val="2"/>
    </font>
    <font>
      <b/>
      <sz val="10"/>
      <name val="Century Gothic"/>
      <family val="2"/>
    </font>
    <font>
      <b/>
      <sz val="10"/>
      <color theme="0"/>
      <name val="Century Gothic"/>
      <family val="2"/>
    </font>
    <font>
      <b/>
      <sz val="10"/>
      <color rgb="FFFF0000"/>
      <name val="Century Gothic"/>
      <family val="2"/>
    </font>
    <font>
      <sz val="11"/>
      <color theme="0"/>
      <name val="Arial"/>
      <family val="2"/>
      <scheme val="minor"/>
    </font>
    <font>
      <i/>
      <sz val="10"/>
      <name val="Century Gothic"/>
      <family val="2"/>
    </font>
    <font>
      <sz val="10"/>
      <color rgb="FF000000"/>
      <name val="Century Gothic"/>
      <family val="2"/>
    </font>
    <font>
      <sz val="10"/>
      <color theme="1"/>
      <name val="Arial"/>
      <family val="2"/>
      <scheme val="minor"/>
    </font>
    <font>
      <b/>
      <sz val="10"/>
      <color indexed="9"/>
      <name val="Century Gothic"/>
      <family val="2"/>
    </font>
    <font>
      <b/>
      <sz val="11"/>
      <name val="Century Gothic"/>
      <family val="2"/>
    </font>
    <font>
      <b/>
      <sz val="10"/>
      <color theme="1"/>
      <name val="Century Gothic"/>
      <family val="2"/>
    </font>
    <font>
      <b/>
      <sz val="11"/>
      <color theme="1"/>
      <name val="Century Gothic"/>
      <family val="2"/>
    </font>
    <font>
      <b/>
      <sz val="11"/>
      <color rgb="FF444444"/>
      <name val="Calibri"/>
      <family val="2"/>
      <charset val="1"/>
    </font>
    <font>
      <sz val="11"/>
      <color theme="1"/>
      <name val="Century Gothic"/>
      <family val="2"/>
    </font>
    <font>
      <sz val="11"/>
      <name val="Century Gothic"/>
      <family val="2"/>
    </font>
    <font>
      <u/>
      <sz val="11"/>
      <color theme="10"/>
      <name val="Calibri"/>
      <family val="2"/>
    </font>
    <font>
      <u/>
      <sz val="9"/>
      <color theme="10"/>
      <name val="Century Gothic"/>
      <family val="2"/>
    </font>
    <font>
      <b/>
      <sz val="11"/>
      <color theme="0"/>
      <name val="Century Gothic"/>
      <family val="2"/>
    </font>
    <font>
      <sz val="11"/>
      <color rgb="FFCC0033"/>
      <name val="Century Gothic"/>
      <family val="2"/>
    </font>
    <font>
      <b/>
      <sz val="14"/>
      <color theme="0"/>
      <name val="Arial"/>
      <family val="2"/>
    </font>
    <font>
      <i/>
      <sz val="10"/>
      <color theme="1"/>
      <name val="Century Gothic"/>
      <family val="2"/>
    </font>
    <font>
      <sz val="8"/>
      <color theme="1"/>
      <name val="Century Gothic"/>
      <family val="2"/>
    </font>
    <font>
      <sz val="11"/>
      <color rgb="FF000000"/>
      <name val="Century Gothic"/>
      <family val="2"/>
    </font>
    <font>
      <b/>
      <sz val="11"/>
      <color rgb="FF000000"/>
      <name val="Century Gothic"/>
      <family val="2"/>
    </font>
    <font>
      <sz val="11"/>
      <color rgb="FF000000"/>
      <name val="Calibri"/>
      <family val="2"/>
    </font>
    <font>
      <b/>
      <sz val="10"/>
      <color rgb="FFFFFFFF"/>
      <name val="Century Gothic"/>
      <family val="2"/>
    </font>
    <font>
      <b/>
      <sz val="10"/>
      <color rgb="FFEEECE1"/>
      <name val="Century Gothic"/>
      <family val="2"/>
    </font>
    <font>
      <b/>
      <sz val="10"/>
      <color rgb="FF00B050"/>
      <name val="Century Gothic"/>
      <family val="2"/>
    </font>
    <font>
      <b/>
      <sz val="10"/>
      <name val="Century Gothic"/>
      <family val="1"/>
    </font>
    <font>
      <sz val="10"/>
      <color rgb="FFFF0000"/>
      <name val="Century Gothic"/>
      <family val="1"/>
    </font>
    <font>
      <sz val="10"/>
      <name val="Century Gothic"/>
      <family val="1"/>
    </font>
    <font>
      <sz val="10"/>
      <color rgb="FFFF0000"/>
      <name val="Arial"/>
      <family val="2"/>
      <scheme val="major"/>
    </font>
    <font>
      <sz val="11"/>
      <color rgb="FFFF0000"/>
      <name val="Arial"/>
      <family val="2"/>
      <scheme val="minor"/>
    </font>
    <font>
      <sz val="10"/>
      <color theme="1"/>
      <name val="Century Gothic"/>
      <family val="1"/>
    </font>
  </fonts>
  <fills count="15">
    <fill>
      <patternFill patternType="none"/>
    </fill>
    <fill>
      <patternFill patternType="gray125"/>
    </fill>
    <fill>
      <patternFill patternType="solid">
        <fgColor rgb="FFCACAC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656565"/>
        <bgColor indexed="64"/>
      </patternFill>
    </fill>
    <fill>
      <patternFill patternType="solid">
        <fgColor theme="0" tint="-0.34998626667073579"/>
        <bgColor indexed="64"/>
      </patternFill>
    </fill>
    <fill>
      <patternFill patternType="solid">
        <fgColor theme="0"/>
        <bgColor indexed="64"/>
      </patternFill>
    </fill>
    <fill>
      <patternFill patternType="solid">
        <fgColor rgb="FFFFFFFF"/>
        <bgColor indexed="64"/>
      </patternFill>
    </fill>
    <fill>
      <patternFill patternType="solid">
        <fgColor rgb="FF656565"/>
        <bgColor rgb="FF000000"/>
      </patternFill>
    </fill>
    <fill>
      <patternFill patternType="solid">
        <fgColor rgb="FFF2F2F2"/>
        <bgColor rgb="FF000000"/>
      </patternFill>
    </fill>
    <fill>
      <patternFill patternType="solid">
        <fgColor rgb="FFCACACA"/>
        <bgColor rgb="FF000000"/>
      </patternFill>
    </fill>
    <fill>
      <patternFill patternType="solid">
        <fgColor rgb="FFD9D9D9"/>
        <bgColor rgb="FF000000"/>
      </patternFill>
    </fill>
    <fill>
      <patternFill patternType="solid">
        <fgColor rgb="FFFFFFFF"/>
        <bgColor rgb="FF000000"/>
      </patternFill>
    </fill>
    <fill>
      <patternFill patternType="solid">
        <fgColor rgb="FF808080"/>
        <bgColor rgb="FF000000"/>
      </patternFill>
    </fill>
  </fills>
  <borders count="13">
    <border>
      <left/>
      <right/>
      <top/>
      <bottom/>
      <diagonal/>
    </border>
    <border>
      <left style="thin">
        <color indexed="64"/>
      </left>
      <right style="thin">
        <color indexed="64"/>
      </right>
      <top style="thin">
        <color auto="1"/>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auto="1"/>
      </top>
      <bottom/>
      <diagonal/>
    </border>
    <border>
      <left/>
      <right/>
      <top style="thin">
        <color auto="1"/>
      </top>
      <bottom/>
      <diagonal/>
    </border>
    <border>
      <left style="thin">
        <color indexed="64"/>
      </left>
      <right/>
      <top style="thin">
        <color auto="1"/>
      </top>
      <bottom/>
      <diagonal/>
    </border>
    <border>
      <left/>
      <right style="thin">
        <color indexed="64"/>
      </right>
      <top style="thin">
        <color auto="1"/>
      </top>
      <bottom style="thin">
        <color indexed="64"/>
      </bottom>
      <diagonal/>
    </border>
    <border>
      <left/>
      <right/>
      <top style="thin">
        <color auto="1"/>
      </top>
      <bottom style="thin">
        <color indexed="64"/>
      </bottom>
      <diagonal/>
    </border>
    <border>
      <left style="thin">
        <color indexed="64"/>
      </left>
      <right/>
      <top style="thin">
        <color auto="1"/>
      </top>
      <bottom style="thin">
        <color indexed="64"/>
      </bottom>
      <diagonal/>
    </border>
    <border>
      <left/>
      <right style="thin">
        <color indexed="64"/>
      </right>
      <top/>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alignment vertical="top"/>
      <protection locked="0"/>
    </xf>
  </cellStyleXfs>
  <cellXfs count="267">
    <xf numFmtId="0" fontId="0" fillId="0" borderId="0" xfId="0"/>
    <xf numFmtId="0" fontId="2" fillId="0" borderId="0" xfId="0" applyFont="1"/>
    <xf numFmtId="9" fontId="2" fillId="0" borderId="0" xfId="3" applyFont="1"/>
    <xf numFmtId="164" fontId="2" fillId="0" borderId="0" xfId="0" applyNumberFormat="1" applyFont="1"/>
    <xf numFmtId="9" fontId="0" fillId="0" borderId="0" xfId="3" applyFont="1"/>
    <xf numFmtId="0" fontId="8" fillId="0" borderId="0" xfId="0" applyFont="1"/>
    <xf numFmtId="44" fontId="7" fillId="0" borderId="0" xfId="0" applyNumberFormat="1" applyFont="1"/>
    <xf numFmtId="9" fontId="4" fillId="0" borderId="1" xfId="0" applyNumberFormat="1" applyFont="1" applyBorder="1" applyAlignment="1">
      <alignment horizontal="center"/>
    </xf>
    <xf numFmtId="165" fontId="4" fillId="0" borderId="1" xfId="0" applyNumberFormat="1" applyFont="1" applyBorder="1"/>
    <xf numFmtId="165" fontId="4" fillId="0" borderId="1" xfId="0" applyNumberFormat="1" applyFont="1" applyBorder="1" applyAlignment="1">
      <alignment horizontal="center"/>
    </xf>
    <xf numFmtId="0" fontId="4" fillId="0" borderId="1" xfId="0" applyFont="1" applyBorder="1" applyAlignment="1">
      <alignment horizontal="left" vertical="center" wrapText="1"/>
    </xf>
    <xf numFmtId="165" fontId="2" fillId="0" borderId="0" xfId="3" applyNumberFormat="1" applyFont="1"/>
    <xf numFmtId="0" fontId="2" fillId="0" borderId="0" xfId="3" applyNumberFormat="1" applyFont="1"/>
    <xf numFmtId="164" fontId="4" fillId="0" borderId="1" xfId="1" applyNumberFormat="1" applyFont="1" applyBorder="1" applyAlignment="1">
      <alignment horizontal="center"/>
    </xf>
    <xf numFmtId="0" fontId="4" fillId="0" borderId="1" xfId="0" applyFont="1" applyBorder="1" applyAlignment="1">
      <alignment horizontal="left" wrapText="1"/>
    </xf>
    <xf numFmtId="2" fontId="2" fillId="0" borderId="0" xfId="0" applyNumberFormat="1" applyFont="1"/>
    <xf numFmtId="2" fontId="2" fillId="0" borderId="0" xfId="3" applyNumberFormat="1" applyFont="1"/>
    <xf numFmtId="166" fontId="2" fillId="0" borderId="0" xfId="0" applyNumberFormat="1" applyFont="1"/>
    <xf numFmtId="9" fontId="4" fillId="0" borderId="1" xfId="3" applyFont="1" applyBorder="1" applyAlignment="1">
      <alignment horizontal="center"/>
    </xf>
    <xf numFmtId="164" fontId="4" fillId="0" borderId="1" xfId="1" applyNumberFormat="1" applyFont="1" applyBorder="1" applyAlignment="1">
      <alignment horizontal="right"/>
    </xf>
    <xf numFmtId="167" fontId="2" fillId="0" borderId="0" xfId="3" applyNumberFormat="1" applyFont="1"/>
    <xf numFmtId="9" fontId="4" fillId="0" borderId="1" xfId="3" applyFont="1" applyBorder="1" applyAlignment="1">
      <alignment horizontal="center" wrapText="1"/>
    </xf>
    <xf numFmtId="3" fontId="4" fillId="0" borderId="1" xfId="0" applyNumberFormat="1" applyFont="1" applyBorder="1" applyAlignment="1">
      <alignment horizontal="right" wrapText="1"/>
    </xf>
    <xf numFmtId="0" fontId="11" fillId="0" borderId="0" xfId="0" applyFont="1"/>
    <xf numFmtId="0" fontId="12" fillId="5" borderId="1" xfId="0" applyFont="1" applyFill="1" applyBorder="1" applyAlignment="1">
      <alignment horizontal="center" vertical="center" wrapText="1"/>
    </xf>
    <xf numFmtId="0" fontId="13" fillId="0" borderId="0" xfId="0" applyFont="1" applyAlignment="1">
      <alignment horizontal="left" vertical="center"/>
    </xf>
    <xf numFmtId="0" fontId="15" fillId="0" borderId="0" xfId="0" applyFont="1"/>
    <xf numFmtId="0" fontId="16" fillId="0" borderId="0" xfId="0" applyFont="1"/>
    <xf numFmtId="0" fontId="17" fillId="0" borderId="0" xfId="0" applyFont="1"/>
    <xf numFmtId="0" fontId="0" fillId="0" borderId="0" xfId="0" applyAlignment="1">
      <alignment vertical="center"/>
    </xf>
    <xf numFmtId="9" fontId="5" fillId="0" borderId="1" xfId="3" applyFont="1" applyBorder="1" applyAlignment="1">
      <alignment vertical="center"/>
    </xf>
    <xf numFmtId="165" fontId="5" fillId="0" borderId="1" xfId="0" applyNumberFormat="1" applyFont="1" applyBorder="1" applyAlignment="1">
      <alignment vertical="center"/>
    </xf>
    <xf numFmtId="0" fontId="5" fillId="0" borderId="1" xfId="0" applyFont="1" applyBorder="1" applyAlignment="1">
      <alignment vertical="center" wrapText="1"/>
    </xf>
    <xf numFmtId="0" fontId="6" fillId="5" borderId="1" xfId="0" applyFont="1" applyFill="1" applyBorder="1" applyAlignment="1">
      <alignment horizontal="center" vertical="center" wrapText="1"/>
    </xf>
    <xf numFmtId="0" fontId="6" fillId="0" borderId="0" xfId="0" applyFont="1" applyAlignment="1">
      <alignment vertical="center" wrapText="1"/>
    </xf>
    <xf numFmtId="0" fontId="15" fillId="0" borderId="0" xfId="0" applyFont="1" applyAlignment="1">
      <alignment vertical="center"/>
    </xf>
    <xf numFmtId="0" fontId="14" fillId="0" borderId="0" xfId="0" applyFont="1"/>
    <xf numFmtId="44" fontId="0" fillId="0" borderId="0" xfId="0" applyNumberFormat="1" applyAlignment="1">
      <alignment vertical="center"/>
    </xf>
    <xf numFmtId="165" fontId="0" fillId="0" borderId="0" xfId="0" applyNumberFormat="1" applyAlignment="1">
      <alignment vertical="center"/>
    </xf>
    <xf numFmtId="0" fontId="3" fillId="0" borderId="1" xfId="0" applyFont="1" applyBorder="1"/>
    <xf numFmtId="0" fontId="3" fillId="0" borderId="1" xfId="0" applyFont="1" applyBorder="1" applyAlignment="1">
      <alignment wrapText="1"/>
    </xf>
    <xf numFmtId="0" fontId="6" fillId="5" borderId="1" xfId="0" applyFont="1" applyFill="1" applyBorder="1" applyAlignment="1">
      <alignment horizontal="center" vertical="center"/>
    </xf>
    <xf numFmtId="0" fontId="13" fillId="0" borderId="0" xfId="0" applyFont="1"/>
    <xf numFmtId="0" fontId="1" fillId="0" borderId="0" xfId="0" applyFont="1"/>
    <xf numFmtId="0" fontId="1" fillId="0" borderId="0" xfId="0" applyFont="1" applyAlignment="1">
      <alignment vertical="center"/>
    </xf>
    <xf numFmtId="0" fontId="5" fillId="0" borderId="0" xfId="0" applyFont="1" applyAlignment="1">
      <alignment horizontal="left" vertical="center"/>
    </xf>
    <xf numFmtId="9" fontId="17" fillId="0" borderId="0" xfId="0" applyNumberFormat="1" applyFont="1" applyAlignment="1">
      <alignment horizontal="center"/>
    </xf>
    <xf numFmtId="3" fontId="17" fillId="0" borderId="0" xfId="0" applyNumberFormat="1" applyFont="1" applyAlignment="1">
      <alignment horizontal="center"/>
    </xf>
    <xf numFmtId="0" fontId="18" fillId="0" borderId="0" xfId="0" applyFont="1" applyAlignment="1">
      <alignment horizontal="center"/>
    </xf>
    <xf numFmtId="0" fontId="13" fillId="0" borderId="0" xfId="0" applyFont="1" applyAlignment="1">
      <alignment horizontal="center" vertical="center" wrapText="1"/>
    </xf>
    <xf numFmtId="3" fontId="17" fillId="3" borderId="1" xfId="0" applyNumberFormat="1" applyFont="1" applyFill="1" applyBorder="1" applyAlignment="1">
      <alignment horizontal="center"/>
    </xf>
    <xf numFmtId="0" fontId="18" fillId="3" borderId="1" xfId="0" applyFont="1" applyFill="1" applyBorder="1" applyAlignment="1">
      <alignment horizontal="center"/>
    </xf>
    <xf numFmtId="0" fontId="13" fillId="3" borderId="1" xfId="0" applyFont="1" applyFill="1" applyBorder="1" applyAlignment="1">
      <alignment horizontal="center" vertical="center" wrapText="1"/>
    </xf>
    <xf numFmtId="9" fontId="17" fillId="0" borderId="1" xfId="0" applyNumberFormat="1" applyFont="1" applyBorder="1" applyAlignment="1">
      <alignment horizontal="center"/>
    </xf>
    <xf numFmtId="3" fontId="17" fillId="0" borderId="1" xfId="0" applyNumberFormat="1" applyFont="1" applyBorder="1" applyAlignment="1">
      <alignment horizontal="center"/>
    </xf>
    <xf numFmtId="0" fontId="17" fillId="0" borderId="1" xfId="0" applyFont="1" applyBorder="1" applyAlignment="1">
      <alignment horizontal="center"/>
    </xf>
    <xf numFmtId="0" fontId="18" fillId="0" borderId="1" xfId="0" applyFont="1" applyBorder="1" applyAlignment="1">
      <alignment horizontal="center" vertical="center"/>
    </xf>
    <xf numFmtId="3" fontId="1" fillId="0" borderId="0" xfId="0" applyNumberFormat="1" applyFont="1"/>
    <xf numFmtId="9" fontId="15" fillId="3" borderId="1" xfId="0" applyNumberFormat="1" applyFont="1" applyFill="1" applyBorder="1" applyAlignment="1">
      <alignment horizontal="center"/>
    </xf>
    <xf numFmtId="3" fontId="15" fillId="3" borderId="1" xfId="0" applyNumberFormat="1" applyFont="1" applyFill="1" applyBorder="1" applyAlignment="1">
      <alignment horizontal="center"/>
    </xf>
    <xf numFmtId="0" fontId="13" fillId="3" borderId="1" xfId="0" applyFont="1" applyFill="1" applyBorder="1" applyAlignment="1">
      <alignment horizontal="center"/>
    </xf>
    <xf numFmtId="0" fontId="18" fillId="0" borderId="1" xfId="0" applyFont="1" applyBorder="1" applyAlignment="1">
      <alignment horizontal="center" vertical="center" wrapText="1"/>
    </xf>
    <xf numFmtId="0" fontId="18" fillId="0" borderId="1" xfId="0" applyFont="1" applyBorder="1" applyAlignment="1">
      <alignment horizontal="center"/>
    </xf>
    <xf numFmtId="168" fontId="18" fillId="3" borderId="1" xfId="0" applyNumberFormat="1" applyFont="1" applyFill="1" applyBorder="1" applyAlignment="1">
      <alignment horizontal="center"/>
    </xf>
    <xf numFmtId="164" fontId="20" fillId="0" borderId="1" xfId="4" applyNumberFormat="1" applyFont="1" applyBorder="1" applyAlignment="1" applyProtection="1">
      <alignment horizontal="left" vertical="center" wrapText="1"/>
    </xf>
    <xf numFmtId="164" fontId="19" fillId="0" borderId="1" xfId="4" applyNumberFormat="1" applyBorder="1" applyAlignment="1" applyProtection="1">
      <alignment horizontal="left" vertical="center" wrapText="1"/>
    </xf>
    <xf numFmtId="164" fontId="17" fillId="0" borderId="1" xfId="1" applyNumberFormat="1" applyFont="1" applyBorder="1" applyAlignment="1">
      <alignment horizontal="center" vertical="center" wrapText="1"/>
    </xf>
    <xf numFmtId="168" fontId="18" fillId="0" borderId="1" xfId="0" applyNumberFormat="1" applyFont="1" applyBorder="1" applyAlignment="1">
      <alignment horizontal="center"/>
    </xf>
    <xf numFmtId="0" fontId="17" fillId="0" borderId="1" xfId="0" applyFont="1" applyBorder="1" applyAlignment="1">
      <alignment wrapText="1"/>
    </xf>
    <xf numFmtId="168" fontId="17" fillId="0" borderId="1" xfId="0" applyNumberFormat="1" applyFont="1" applyBorder="1" applyAlignment="1">
      <alignment horizontal="center"/>
    </xf>
    <xf numFmtId="164" fontId="17" fillId="0" borderId="1" xfId="1" applyNumberFormat="1" applyFont="1" applyBorder="1" applyAlignment="1">
      <alignment horizontal="right" vertical="center" wrapText="1"/>
    </xf>
    <xf numFmtId="168" fontId="18" fillId="0" borderId="1" xfId="0" applyNumberFormat="1" applyFont="1" applyBorder="1" applyAlignment="1">
      <alignment horizontal="center" vertical="center"/>
    </xf>
    <xf numFmtId="9" fontId="17" fillId="0" borderId="1" xfId="0" applyNumberFormat="1" applyFont="1" applyBorder="1" applyAlignment="1">
      <alignment horizontal="center" vertical="center"/>
    </xf>
    <xf numFmtId="3" fontId="17" fillId="0" borderId="1" xfId="0" applyNumberFormat="1" applyFont="1" applyBorder="1" applyAlignment="1">
      <alignment horizontal="center" vertical="center"/>
    </xf>
    <xf numFmtId="168" fontId="17" fillId="0" borderId="1" xfId="0" applyNumberFormat="1" applyFont="1" applyBorder="1" applyAlignment="1">
      <alignment horizontal="center" vertical="center"/>
    </xf>
    <xf numFmtId="164" fontId="17" fillId="0" borderId="1" xfId="1" applyNumberFormat="1" applyFont="1" applyBorder="1"/>
    <xf numFmtId="164" fontId="17" fillId="0" borderId="1" xfId="1" applyNumberFormat="1" applyFont="1" applyBorder="1" applyAlignment="1">
      <alignment horizontal="center"/>
    </xf>
    <xf numFmtId="0" fontId="17" fillId="0" borderId="1" xfId="0" applyFont="1" applyBorder="1" applyAlignment="1">
      <alignment vertical="center" wrapText="1"/>
    </xf>
    <xf numFmtId="0" fontId="21" fillId="5" borderId="1" xfId="0" applyFont="1" applyFill="1" applyBorder="1" applyAlignment="1">
      <alignment horizontal="center" vertical="center" wrapText="1"/>
    </xf>
    <xf numFmtId="0" fontId="21" fillId="5" borderId="1" xfId="0" applyFont="1" applyFill="1" applyBorder="1" applyAlignment="1">
      <alignment vertical="center"/>
    </xf>
    <xf numFmtId="0" fontId="21" fillId="5" borderId="1" xfId="0" applyFont="1" applyFill="1" applyBorder="1" applyAlignment="1">
      <alignment horizontal="center" vertical="center"/>
    </xf>
    <xf numFmtId="0" fontId="22" fillId="0" borderId="0" xfId="0" applyFont="1"/>
    <xf numFmtId="0" fontId="23" fillId="0" borderId="0" xfId="0" applyFont="1"/>
    <xf numFmtId="0" fontId="13" fillId="0" borderId="0" xfId="0" applyFont="1" applyAlignment="1">
      <alignment vertical="center"/>
    </xf>
    <xf numFmtId="0" fontId="14" fillId="0" borderId="0" xfId="0" applyFont="1" applyAlignment="1">
      <alignment horizontal="center"/>
    </xf>
    <xf numFmtId="3" fontId="14" fillId="0" borderId="0" xfId="0" applyNumberFormat="1" applyFont="1" applyAlignment="1">
      <alignment horizontal="center"/>
    </xf>
    <xf numFmtId="1" fontId="14" fillId="0" borderId="0" xfId="0" applyNumberFormat="1" applyFont="1" applyAlignment="1">
      <alignment horizontal="center"/>
    </xf>
    <xf numFmtId="0" fontId="3" fillId="0" borderId="0" xfId="0" applyFont="1"/>
    <xf numFmtId="0" fontId="3" fillId="0" borderId="0" xfId="0" applyFont="1" applyAlignment="1">
      <alignment horizontal="center"/>
    </xf>
    <xf numFmtId="3" fontId="3" fillId="0" borderId="0" xfId="0" applyNumberFormat="1" applyFont="1" applyAlignment="1">
      <alignment horizontal="center"/>
    </xf>
    <xf numFmtId="1" fontId="3" fillId="0" borderId="0" xfId="0" applyNumberFormat="1" applyFont="1" applyAlignment="1">
      <alignment horizontal="center"/>
    </xf>
    <xf numFmtId="0" fontId="3" fillId="0" borderId="1" xfId="0" applyFont="1" applyBorder="1" applyAlignment="1">
      <alignment horizontal="center" vertical="center"/>
    </xf>
    <xf numFmtId="3" fontId="24" fillId="0" borderId="1" xfId="0" applyNumberFormat="1" applyFont="1" applyBorder="1" applyAlignment="1">
      <alignment vertical="center" wrapText="1"/>
    </xf>
    <xf numFmtId="0" fontId="3" fillId="0" borderId="1" xfId="0" applyFont="1" applyBorder="1" applyAlignment="1">
      <alignment vertical="center"/>
    </xf>
    <xf numFmtId="0" fontId="10" fillId="8" borderId="1" xfId="0" applyFont="1" applyFill="1" applyBorder="1" applyAlignment="1">
      <alignment horizontal="center"/>
    </xf>
    <xf numFmtId="0" fontId="10" fillId="7" borderId="1" xfId="0" applyFont="1" applyFill="1" applyBorder="1" applyAlignment="1">
      <alignment horizontal="center"/>
    </xf>
    <xf numFmtId="0" fontId="3" fillId="7" borderId="1" xfId="0" applyFont="1" applyFill="1" applyBorder="1" applyAlignment="1">
      <alignment horizontal="center"/>
    </xf>
    <xf numFmtId="0" fontId="3" fillId="4" borderId="1" xfId="0" applyFont="1" applyFill="1" applyBorder="1" applyAlignment="1">
      <alignment horizontal="center"/>
    </xf>
    <xf numFmtId="3" fontId="3" fillId="4" borderId="1" xfId="0" applyNumberFormat="1" applyFont="1" applyFill="1" applyBorder="1" applyAlignment="1">
      <alignment horizontal="center"/>
    </xf>
    <xf numFmtId="1" fontId="3" fillId="4" borderId="1" xfId="0" applyNumberFormat="1" applyFont="1" applyFill="1" applyBorder="1" applyAlignment="1">
      <alignment horizontal="center"/>
    </xf>
    <xf numFmtId="3" fontId="3" fillId="0" borderId="1" xfId="0" applyNumberFormat="1" applyFont="1" applyBorder="1" applyAlignment="1">
      <alignment horizontal="center"/>
    </xf>
    <xf numFmtId="0" fontId="21" fillId="5" borderId="1" xfId="0" applyFont="1" applyFill="1" applyBorder="1" applyAlignment="1">
      <alignment vertical="center" wrapText="1"/>
    </xf>
    <xf numFmtId="0" fontId="6" fillId="0" borderId="0" xfId="0" applyFont="1"/>
    <xf numFmtId="0" fontId="17" fillId="0" borderId="0" xfId="0" applyFont="1" applyAlignment="1">
      <alignment horizontal="left" wrapText="1"/>
    </xf>
    <xf numFmtId="3" fontId="17" fillId="0" borderId="12" xfId="0" applyNumberFormat="1" applyFont="1" applyBorder="1" applyAlignment="1">
      <alignment horizontal="center"/>
    </xf>
    <xf numFmtId="9" fontId="17" fillId="0" borderId="1" xfId="2" applyNumberFormat="1" applyFont="1" applyBorder="1" applyAlignment="1">
      <alignment horizontal="center"/>
    </xf>
    <xf numFmtId="165" fontId="17" fillId="3" borderId="1" xfId="2" applyNumberFormat="1" applyFont="1" applyFill="1" applyBorder="1" applyAlignment="1">
      <alignment horizontal="center"/>
    </xf>
    <xf numFmtId="165" fontId="18" fillId="3" borderId="1" xfId="2" applyNumberFormat="1" applyFont="1" applyFill="1" applyBorder="1" applyAlignment="1">
      <alignment horizontal="center"/>
    </xf>
    <xf numFmtId="165" fontId="17" fillId="0" borderId="1" xfId="2" applyNumberFormat="1" applyFont="1" applyBorder="1" applyAlignment="1">
      <alignment horizontal="center"/>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165" fontId="13" fillId="3" borderId="1" xfId="2" applyNumberFormat="1" applyFont="1" applyFill="1" applyBorder="1" applyAlignment="1">
      <alignment horizontal="center"/>
    </xf>
    <xf numFmtId="165" fontId="15" fillId="3" borderId="1" xfId="2" applyNumberFormat="1" applyFont="1" applyFill="1" applyBorder="1" applyAlignment="1">
      <alignment horizontal="center"/>
    </xf>
    <xf numFmtId="165" fontId="18" fillId="0" borderId="1" xfId="2" applyNumberFormat="1" applyFont="1" applyBorder="1" applyAlignment="1">
      <alignment horizontal="center"/>
    </xf>
    <xf numFmtId="165" fontId="17" fillId="0" borderId="1" xfId="2" applyNumberFormat="1" applyFont="1" applyBorder="1" applyAlignment="1">
      <alignment horizontal="center" vertical="center"/>
    </xf>
    <xf numFmtId="165" fontId="18" fillId="0" borderId="1" xfId="2" applyNumberFormat="1" applyFont="1" applyBorder="1" applyAlignment="1">
      <alignment horizontal="center" vertical="center"/>
    </xf>
    <xf numFmtId="0" fontId="27" fillId="0" borderId="0" xfId="0" applyFont="1" applyAlignment="1">
      <alignment wrapText="1"/>
    </xf>
    <xf numFmtId="0" fontId="27" fillId="0" borderId="0" xfId="0" applyFont="1"/>
    <xf numFmtId="0" fontId="28" fillId="0" borderId="0" xfId="0" applyFont="1"/>
    <xf numFmtId="0" fontId="10" fillId="0" borderId="0" xfId="0" applyFont="1" applyAlignment="1">
      <alignment horizontal="left" vertical="center" wrapText="1"/>
    </xf>
    <xf numFmtId="0" fontId="29" fillId="9" borderId="1" xfId="0" applyFont="1" applyFill="1" applyBorder="1" applyAlignment="1">
      <alignment horizontal="center" vertical="center" wrapText="1"/>
    </xf>
    <xf numFmtId="0" fontId="5" fillId="10" borderId="10" xfId="0" applyFont="1" applyFill="1" applyBorder="1" applyAlignment="1">
      <alignment vertical="center" wrapText="1"/>
    </xf>
    <xf numFmtId="0" fontId="5" fillId="10" borderId="9" xfId="0" applyFont="1" applyFill="1" applyBorder="1" applyAlignment="1">
      <alignment vertical="center" wrapText="1"/>
    </xf>
    <xf numFmtId="0" fontId="5" fillId="10" borderId="8" xfId="0" applyFont="1" applyFill="1" applyBorder="1" applyAlignment="1">
      <alignment vertical="center" wrapText="1"/>
    </xf>
    <xf numFmtId="164" fontId="4" fillId="0" borderId="1" xfId="0" applyNumberFormat="1" applyFont="1" applyBorder="1" applyAlignment="1">
      <alignment horizontal="center"/>
    </xf>
    <xf numFmtId="0" fontId="5" fillId="11" borderId="1" xfId="0" applyFont="1" applyFill="1" applyBorder="1" applyAlignment="1">
      <alignment horizontal="left" wrapText="1"/>
    </xf>
    <xf numFmtId="164" fontId="5" fillId="11" borderId="1" xfId="0" applyNumberFormat="1" applyFont="1" applyFill="1" applyBorder="1" applyAlignment="1">
      <alignment horizontal="left"/>
    </xf>
    <xf numFmtId="164" fontId="5" fillId="11" borderId="1" xfId="0" applyNumberFormat="1" applyFont="1" applyFill="1" applyBorder="1" applyAlignment="1">
      <alignment horizontal="right"/>
    </xf>
    <xf numFmtId="3" fontId="5" fillId="11" borderId="1" xfId="1" applyNumberFormat="1" applyFont="1" applyFill="1" applyBorder="1" applyAlignment="1">
      <alignment horizontal="right"/>
    </xf>
    <xf numFmtId="9" fontId="5" fillId="11" borderId="1" xfId="0" applyNumberFormat="1" applyFont="1" applyFill="1" applyBorder="1" applyAlignment="1">
      <alignment horizontal="center"/>
    </xf>
    <xf numFmtId="165" fontId="5" fillId="11" borderId="1" xfId="0" applyNumberFormat="1" applyFont="1" applyFill="1" applyBorder="1"/>
    <xf numFmtId="0" fontId="9" fillId="12" borderId="1" xfId="0" applyFont="1" applyFill="1" applyBorder="1" applyAlignment="1">
      <alignment horizontal="right" wrapText="1"/>
    </xf>
    <xf numFmtId="164" fontId="4" fillId="12" borderId="1" xfId="0" applyNumberFormat="1" applyFont="1" applyFill="1" applyBorder="1" applyAlignment="1">
      <alignment horizontal="left" wrapText="1"/>
    </xf>
    <xf numFmtId="164" fontId="4" fillId="12" borderId="1" xfId="0" applyNumberFormat="1" applyFont="1" applyFill="1" applyBorder="1" applyAlignment="1">
      <alignment horizontal="right" wrapText="1"/>
    </xf>
    <xf numFmtId="3" fontId="4" fillId="12" borderId="1" xfId="0" applyNumberFormat="1" applyFont="1" applyFill="1" applyBorder="1" applyAlignment="1">
      <alignment horizontal="right" wrapText="1"/>
    </xf>
    <xf numFmtId="9" fontId="4" fillId="12" borderId="1" xfId="0" applyNumberFormat="1" applyFont="1" applyFill="1" applyBorder="1" applyAlignment="1">
      <alignment horizontal="center"/>
    </xf>
    <xf numFmtId="165" fontId="4" fillId="12" borderId="1" xfId="0" applyNumberFormat="1" applyFont="1" applyFill="1" applyBorder="1"/>
    <xf numFmtId="0" fontId="5" fillId="10" borderId="9" xfId="0" applyFont="1" applyFill="1" applyBorder="1" applyAlignment="1">
      <alignment horizontal="right" vertical="center" wrapText="1"/>
    </xf>
    <xf numFmtId="44" fontId="7" fillId="10" borderId="9" xfId="0" applyNumberFormat="1" applyFont="1" applyFill="1" applyBorder="1" applyAlignment="1">
      <alignment vertical="center" wrapText="1"/>
    </xf>
    <xf numFmtId="44" fontId="30" fillId="10" borderId="9" xfId="0" applyNumberFormat="1" applyFont="1" applyFill="1" applyBorder="1" applyAlignment="1">
      <alignment vertical="center" wrapText="1"/>
    </xf>
    <xf numFmtId="0" fontId="31" fillId="10" borderId="9" xfId="0" applyFont="1" applyFill="1" applyBorder="1" applyAlignment="1">
      <alignment vertical="center" wrapText="1"/>
    </xf>
    <xf numFmtId="3" fontId="4" fillId="0" borderId="1" xfId="1" applyNumberFormat="1" applyFont="1" applyBorder="1" applyAlignment="1">
      <alignment horizontal="right"/>
    </xf>
    <xf numFmtId="164" fontId="5" fillId="11" borderId="1" xfId="1" applyNumberFormat="1" applyFont="1" applyFill="1" applyBorder="1" applyAlignment="1">
      <alignment horizontal="right"/>
    </xf>
    <xf numFmtId="9" fontId="5" fillId="11" borderId="1" xfId="3" applyFont="1" applyFill="1" applyBorder="1" applyAlignment="1">
      <alignment horizontal="center"/>
    </xf>
    <xf numFmtId="0" fontId="5" fillId="10" borderId="9" xfId="0" applyFont="1" applyFill="1" applyBorder="1" applyAlignment="1">
      <alignment vertical="center"/>
    </xf>
    <xf numFmtId="44" fontId="7" fillId="10" borderId="9" xfId="0" applyNumberFormat="1" applyFont="1" applyFill="1" applyBorder="1" applyAlignment="1">
      <alignment vertical="center"/>
    </xf>
    <xf numFmtId="44" fontId="30" fillId="10" borderId="9" xfId="0" applyNumberFormat="1" applyFont="1" applyFill="1" applyBorder="1" applyAlignment="1">
      <alignment vertical="center"/>
    </xf>
    <xf numFmtId="0" fontId="5" fillId="10" borderId="8" xfId="0" applyFont="1" applyFill="1" applyBorder="1" applyAlignment="1">
      <alignment vertical="center"/>
    </xf>
    <xf numFmtId="165" fontId="4" fillId="13" borderId="1" xfId="0" applyNumberFormat="1" applyFont="1" applyFill="1" applyBorder="1" applyAlignment="1">
      <alignment horizontal="center"/>
    </xf>
    <xf numFmtId="9" fontId="32" fillId="2" borderId="1" xfId="0" applyNumberFormat="1" applyFont="1" applyFill="1" applyBorder="1" applyAlignment="1">
      <alignment horizontal="center"/>
    </xf>
    <xf numFmtId="0" fontId="33" fillId="10" borderId="9" xfId="0" applyFont="1" applyFill="1" applyBorder="1" applyAlignment="1">
      <alignment vertical="center"/>
    </xf>
    <xf numFmtId="8" fontId="7" fillId="10" borderId="9" xfId="0" applyNumberFormat="1" applyFont="1" applyFill="1" applyBorder="1" applyAlignment="1">
      <alignment vertical="center" wrapText="1"/>
    </xf>
    <xf numFmtId="0" fontId="5" fillId="11" borderId="1" xfId="0" applyFont="1" applyFill="1" applyBorder="1" applyAlignment="1">
      <alignment horizontal="left" vertical="center" wrapText="1"/>
    </xf>
    <xf numFmtId="0" fontId="5" fillId="11" borderId="1" xfId="0" applyFont="1" applyFill="1" applyBorder="1" applyAlignment="1">
      <alignment horizontal="left"/>
    </xf>
    <xf numFmtId="3" fontId="5" fillId="11" borderId="1" xfId="1" applyNumberFormat="1" applyFont="1" applyFill="1" applyBorder="1" applyAlignment="1">
      <alignment horizontal="center"/>
    </xf>
    <xf numFmtId="0" fontId="5" fillId="10" borderId="1" xfId="0" applyFont="1" applyFill="1" applyBorder="1" applyAlignment="1">
      <alignment horizontal="left" vertical="center" wrapText="1"/>
    </xf>
    <xf numFmtId="0" fontId="5" fillId="10" borderId="1" xfId="0" applyFont="1" applyFill="1" applyBorder="1" applyAlignment="1">
      <alignment horizontal="left"/>
    </xf>
    <xf numFmtId="3" fontId="5" fillId="10" borderId="1" xfId="1" applyNumberFormat="1" applyFont="1" applyFill="1" applyBorder="1" applyAlignment="1">
      <alignment horizontal="center"/>
    </xf>
    <xf numFmtId="9" fontId="5" fillId="10" borderId="1" xfId="0" applyNumberFormat="1" applyFont="1" applyFill="1" applyBorder="1" applyAlignment="1">
      <alignment horizontal="center"/>
    </xf>
    <xf numFmtId="165" fontId="5" fillId="10" borderId="1" xfId="0" applyNumberFormat="1" applyFont="1" applyFill="1" applyBorder="1"/>
    <xf numFmtId="164" fontId="34" fillId="0" borderId="1" xfId="1" applyNumberFormat="1" applyFont="1" applyBorder="1" applyAlignment="1">
      <alignment horizontal="left"/>
    </xf>
    <xf numFmtId="164" fontId="5" fillId="11" borderId="1" xfId="0" applyNumberFormat="1" applyFont="1" applyFill="1" applyBorder="1" applyAlignment="1">
      <alignment horizontal="center"/>
    </xf>
    <xf numFmtId="0" fontId="5" fillId="14" borderId="1" xfId="0" applyFont="1" applyFill="1" applyBorder="1" applyAlignment="1">
      <alignment horizontal="left" vertical="center" wrapText="1"/>
    </xf>
    <xf numFmtId="3" fontId="5" fillId="14" borderId="1" xfId="0" applyNumberFormat="1" applyFont="1" applyFill="1" applyBorder="1"/>
    <xf numFmtId="9" fontId="5" fillId="14" borderId="1" xfId="0" applyNumberFormat="1" applyFont="1" applyFill="1" applyBorder="1" applyAlignment="1">
      <alignment horizontal="center"/>
    </xf>
    <xf numFmtId="165" fontId="5" fillId="14" borderId="1" xfId="0" applyNumberFormat="1" applyFont="1" applyFill="1" applyBorder="1"/>
    <xf numFmtId="0" fontId="15" fillId="0" borderId="0" xfId="0" applyFont="1" applyAlignment="1">
      <alignment vertical="center" wrapText="1"/>
    </xf>
    <xf numFmtId="165" fontId="3" fillId="0" borderId="1" xfId="2" applyNumberFormat="1" applyFont="1" applyBorder="1"/>
    <xf numFmtId="9" fontId="0" fillId="0" borderId="0" xfId="0" applyNumberFormat="1"/>
    <xf numFmtId="165" fontId="3" fillId="0" borderId="0" xfId="2" applyNumberFormat="1" applyFont="1"/>
    <xf numFmtId="169" fontId="0" fillId="0" borderId="0" xfId="0" applyNumberFormat="1"/>
    <xf numFmtId="0" fontId="35" fillId="0" borderId="0" xfId="0" applyFont="1"/>
    <xf numFmtId="0" fontId="14" fillId="4" borderId="1" xfId="0" applyFont="1" applyFill="1" applyBorder="1"/>
    <xf numFmtId="165" fontId="14" fillId="4" borderId="1" xfId="2" applyNumberFormat="1" applyFont="1" applyFill="1" applyBorder="1"/>
    <xf numFmtId="165" fontId="14" fillId="0" borderId="0" xfId="2" applyNumberFormat="1" applyFont="1" applyAlignment="1">
      <alignment vertical="center"/>
    </xf>
    <xf numFmtId="0" fontId="3" fillId="0" borderId="1" xfId="0" applyFont="1" applyBorder="1" applyAlignment="1">
      <alignment horizontal="left" wrapText="1"/>
    </xf>
    <xf numFmtId="165" fontId="4" fillId="0" borderId="1" xfId="2" applyNumberFormat="1" applyFont="1" applyBorder="1"/>
    <xf numFmtId="0" fontId="36" fillId="0" borderId="0" xfId="0" applyFont="1"/>
    <xf numFmtId="165" fontId="4" fillId="0" borderId="0" xfId="2" applyNumberFormat="1" applyFont="1"/>
    <xf numFmtId="165" fontId="14" fillId="4" borderId="1" xfId="0" applyNumberFormat="1" applyFont="1" applyFill="1" applyBorder="1"/>
    <xf numFmtId="0" fontId="36" fillId="0" borderId="0" xfId="0" applyFont="1" applyAlignment="1">
      <alignment vertical="center"/>
    </xf>
    <xf numFmtId="165" fontId="14" fillId="0" borderId="0" xfId="0" applyNumberFormat="1" applyFont="1" applyAlignment="1">
      <alignment vertical="center"/>
    </xf>
    <xf numFmtId="0" fontId="5" fillId="6" borderId="1" xfId="0" applyFont="1" applyFill="1" applyBorder="1" applyAlignment="1">
      <alignment wrapText="1"/>
    </xf>
    <xf numFmtId="165" fontId="6" fillId="6" borderId="1" xfId="0" applyNumberFormat="1" applyFont="1" applyFill="1" applyBorder="1"/>
    <xf numFmtId="0" fontId="35" fillId="0" borderId="0" xfId="0" applyFont="1" applyAlignment="1">
      <alignment vertical="center"/>
    </xf>
    <xf numFmtId="3" fontId="3" fillId="8" borderId="1" xfId="0" applyNumberFormat="1" applyFont="1" applyFill="1" applyBorder="1" applyAlignment="1">
      <alignment horizontal="center"/>
    </xf>
    <xf numFmtId="3" fontId="37" fillId="0" borderId="1" xfId="0" applyNumberFormat="1" applyFont="1" applyBorder="1" applyAlignment="1">
      <alignment horizontal="right"/>
    </xf>
    <xf numFmtId="3" fontId="37" fillId="0" borderId="1" xfId="0" applyNumberFormat="1" applyFont="1" applyBorder="1" applyAlignment="1">
      <alignment horizontal="right" vertical="center" wrapText="1"/>
    </xf>
    <xf numFmtId="165" fontId="34" fillId="10" borderId="1" xfId="0" applyNumberFormat="1" applyFont="1" applyFill="1" applyBorder="1"/>
    <xf numFmtId="1" fontId="10" fillId="8" borderId="1" xfId="0" applyNumberFormat="1" applyFont="1" applyFill="1" applyBorder="1" applyAlignment="1">
      <alignment horizontal="center"/>
    </xf>
    <xf numFmtId="165" fontId="4" fillId="0" borderId="1" xfId="2" applyNumberFormat="1" applyFont="1" applyBorder="1" applyAlignment="1">
      <alignment horizontal="center"/>
    </xf>
    <xf numFmtId="43" fontId="1" fillId="0" borderId="0" xfId="0" applyNumberFormat="1" applyFont="1"/>
    <xf numFmtId="0" fontId="3" fillId="0" borderId="10" xfId="0" applyFont="1" applyBorder="1"/>
    <xf numFmtId="0" fontId="21" fillId="5" borderId="10" xfId="0" applyFont="1" applyFill="1" applyBorder="1" applyAlignment="1">
      <alignment vertical="center" wrapText="1"/>
    </xf>
    <xf numFmtId="0" fontId="18" fillId="0" borderId="0" xfId="0" applyFont="1"/>
    <xf numFmtId="0" fontId="2" fillId="0" borderId="0" xfId="0" applyFont="1" applyAlignment="1">
      <alignment vertical="center"/>
    </xf>
    <xf numFmtId="0" fontId="18" fillId="0" borderId="0" xfId="0" applyFont="1" applyAlignment="1">
      <alignment horizontal="center" vertical="center"/>
    </xf>
    <xf numFmtId="3" fontId="34" fillId="0" borderId="0" xfId="0" applyNumberFormat="1" applyFont="1" applyAlignment="1">
      <alignment horizontal="right"/>
    </xf>
    <xf numFmtId="3" fontId="34" fillId="0" borderId="0" xfId="0" applyNumberFormat="1" applyFont="1" applyAlignment="1">
      <alignment horizontal="right" vertical="center" wrapText="1"/>
    </xf>
    <xf numFmtId="0" fontId="3" fillId="3" borderId="10" xfId="0" applyFont="1" applyFill="1" applyBorder="1"/>
    <xf numFmtId="3" fontId="37" fillId="3" borderId="9" xfId="0" applyNumberFormat="1" applyFont="1" applyFill="1" applyBorder="1" applyAlignment="1">
      <alignment horizontal="right"/>
    </xf>
    <xf numFmtId="3" fontId="3" fillId="3" borderId="9" xfId="0" applyNumberFormat="1" applyFont="1" applyFill="1" applyBorder="1" applyAlignment="1">
      <alignment horizontal="center"/>
    </xf>
    <xf numFmtId="3" fontId="3" fillId="3" borderId="8" xfId="0" applyNumberFormat="1" applyFont="1" applyFill="1" applyBorder="1" applyAlignment="1">
      <alignment horizontal="center"/>
    </xf>
    <xf numFmtId="0" fontId="3" fillId="0" borderId="10" xfId="0" applyFont="1" applyBorder="1" applyAlignment="1">
      <alignment horizontal="left" indent="1"/>
    </xf>
    <xf numFmtId="0" fontId="3" fillId="0" borderId="10" xfId="0" applyFont="1" applyBorder="1" applyAlignment="1">
      <alignment horizontal="left" vertical="center" indent="1"/>
    </xf>
    <xf numFmtId="3" fontId="3" fillId="0" borderId="1" xfId="0" applyNumberFormat="1" applyFont="1" applyBorder="1" applyAlignment="1">
      <alignment horizontal="right"/>
    </xf>
    <xf numFmtId="3" fontId="3" fillId="3" borderId="9" xfId="0" applyNumberFormat="1" applyFont="1" applyFill="1" applyBorder="1" applyAlignment="1">
      <alignment horizontal="right"/>
    </xf>
    <xf numFmtId="3" fontId="3" fillId="0" borderId="1" xfId="0" applyNumberFormat="1" applyFont="1" applyBorder="1" applyAlignment="1">
      <alignment horizontal="right" vertical="center" wrapText="1"/>
    </xf>
    <xf numFmtId="0" fontId="10" fillId="0" borderId="1" xfId="0" applyFont="1" applyBorder="1" applyAlignment="1">
      <alignment horizontal="left" vertical="center" wrapText="1"/>
    </xf>
    <xf numFmtId="0" fontId="26" fillId="0" borderId="7" xfId="0" applyFont="1" applyBorder="1" applyAlignment="1">
      <alignment horizontal="left" vertical="center" wrapText="1"/>
    </xf>
    <xf numFmtId="0" fontId="26" fillId="0" borderId="6" xfId="0" applyFont="1" applyBorder="1" applyAlignment="1">
      <alignment horizontal="left" vertical="center" wrapText="1"/>
    </xf>
    <xf numFmtId="0" fontId="26" fillId="0" borderId="5" xfId="0" applyFont="1" applyBorder="1" applyAlignment="1">
      <alignment horizontal="left" vertical="center" wrapText="1"/>
    </xf>
    <xf numFmtId="0" fontId="26" fillId="0" borderId="4" xfId="0" applyFont="1" applyBorder="1" applyAlignment="1">
      <alignment horizontal="left" vertical="center" wrapText="1"/>
    </xf>
    <xf numFmtId="0" fontId="26" fillId="0" borderId="3" xfId="0" applyFont="1" applyBorder="1" applyAlignment="1">
      <alignment horizontal="left" vertical="center" wrapText="1"/>
    </xf>
    <xf numFmtId="0" fontId="26" fillId="0" borderId="2" xfId="0" applyFont="1" applyBorder="1" applyAlignment="1">
      <alignment horizontal="left" vertical="center" wrapText="1"/>
    </xf>
    <xf numFmtId="0" fontId="26" fillId="0" borderId="1"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9" xfId="0" applyFont="1" applyBorder="1" applyAlignment="1">
      <alignment horizontal="left" vertical="center" wrapText="1"/>
    </xf>
    <xf numFmtId="0" fontId="10" fillId="0" borderId="8" xfId="0" applyFont="1" applyBorder="1" applyAlignment="1">
      <alignment horizontal="left" vertical="center" wrapText="1"/>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5" fillId="0" borderId="7" xfId="0" applyFont="1" applyBorder="1" applyAlignment="1">
      <alignment horizontal="left" vertical="center" wrapText="1"/>
    </xf>
    <xf numFmtId="0" fontId="15" fillId="0" borderId="6" xfId="0" applyFont="1" applyBorder="1" applyAlignment="1">
      <alignment horizontal="left" vertical="center" wrapText="1"/>
    </xf>
    <xf numFmtId="0" fontId="15" fillId="0" borderId="5" xfId="0" applyFont="1" applyBorder="1" applyAlignment="1">
      <alignment horizontal="left" vertical="center" wrapText="1"/>
    </xf>
    <xf numFmtId="0" fontId="15" fillId="0" borderId="12" xfId="0" applyFont="1" applyBorder="1" applyAlignment="1">
      <alignment horizontal="left" vertical="center" wrapText="1"/>
    </xf>
    <xf numFmtId="0" fontId="15" fillId="0" borderId="0" xfId="0" applyFont="1" applyAlignment="1">
      <alignment horizontal="left" vertical="center" wrapText="1"/>
    </xf>
    <xf numFmtId="0" fontId="15" fillId="0" borderId="11" xfId="0" applyFont="1" applyBorder="1" applyAlignment="1">
      <alignment horizontal="left"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15" fillId="0" borderId="1" xfId="0" applyFont="1" applyBorder="1" applyAlignment="1">
      <alignment vertical="center" wrapText="1"/>
    </xf>
    <xf numFmtId="0" fontId="5" fillId="3" borderId="10" xfId="0" applyFont="1" applyFill="1" applyBorder="1" applyAlignment="1">
      <alignment horizontal="left"/>
    </xf>
    <xf numFmtId="0" fontId="5" fillId="3" borderId="8" xfId="0" applyFont="1" applyFill="1" applyBorder="1" applyAlignment="1">
      <alignment horizontal="left"/>
    </xf>
    <xf numFmtId="0" fontId="3" fillId="0" borderId="1" xfId="0" applyFont="1" applyBorder="1" applyAlignment="1">
      <alignment horizontal="left" vertical="center" wrapText="1"/>
    </xf>
    <xf numFmtId="0" fontId="15" fillId="0" borderId="1" xfId="0" applyFont="1" applyBorder="1" applyAlignment="1">
      <alignment horizontal="left" vertical="center" wrapText="1"/>
    </xf>
    <xf numFmtId="0" fontId="3" fillId="0" borderId="10" xfId="0" applyFont="1" applyBorder="1" applyAlignment="1">
      <alignment horizontal="left"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wrapText="1"/>
    </xf>
    <xf numFmtId="0" fontId="4" fillId="0" borderId="1" xfId="0" applyFont="1" applyBorder="1" applyAlignment="1">
      <alignment horizontal="left" vertical="center" wrapText="1"/>
    </xf>
    <xf numFmtId="0" fontId="3" fillId="0" borderId="10"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0" fontId="17" fillId="0" borderId="10" xfId="0" applyFont="1" applyBorder="1" applyAlignment="1">
      <alignment horizontal="left" vertical="center" wrapText="1"/>
    </xf>
    <xf numFmtId="0" fontId="17" fillId="0" borderId="9" xfId="0" applyFont="1" applyBorder="1" applyAlignment="1">
      <alignment horizontal="left" vertical="center" wrapText="1"/>
    </xf>
    <xf numFmtId="0" fontId="17" fillId="0" borderId="8" xfId="0" applyFont="1" applyBorder="1" applyAlignment="1">
      <alignment horizontal="left" vertical="center" wrapText="1"/>
    </xf>
    <xf numFmtId="0" fontId="17" fillId="0" borderId="1" xfId="0" applyFont="1" applyBorder="1" applyAlignment="1">
      <alignment horizontal="left" vertical="center" wrapText="1"/>
    </xf>
    <xf numFmtId="0" fontId="4" fillId="0" borderId="10" xfId="0" applyFont="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3" fillId="0" borderId="1" xfId="0" applyFont="1" applyBorder="1" applyAlignment="1">
      <alignment horizontal="left" vertical="center"/>
    </xf>
    <xf numFmtId="0" fontId="25" fillId="0" borderId="1" xfId="0" applyFont="1" applyBorder="1" applyAlignment="1">
      <alignment horizontal="left" vertical="center" wrapText="1"/>
    </xf>
    <xf numFmtId="0" fontId="3" fillId="0" borderId="10" xfId="0" applyFont="1" applyBorder="1" applyAlignment="1"/>
    <xf numFmtId="0" fontId="3" fillId="0" borderId="9" xfId="0" applyFont="1" applyBorder="1" applyAlignment="1"/>
    <xf numFmtId="0" fontId="3" fillId="0" borderId="8" xfId="0" applyFont="1" applyBorder="1" applyAlignment="1"/>
    <xf numFmtId="0" fontId="3" fillId="0" borderId="10" xfId="0" applyFont="1" applyBorder="1" applyAlignment="1">
      <alignment vertical="center"/>
    </xf>
    <xf numFmtId="0" fontId="3" fillId="0" borderId="9" xfId="0" applyFont="1" applyBorder="1" applyAlignment="1">
      <alignment vertical="center"/>
    </xf>
    <xf numFmtId="0" fontId="3" fillId="0" borderId="8" xfId="0" applyFont="1" applyBorder="1" applyAlignment="1">
      <alignment vertical="center"/>
    </xf>
    <xf numFmtId="0" fontId="21" fillId="5" borderId="10" xfId="0" applyFont="1" applyFill="1" applyBorder="1" applyAlignment="1">
      <alignment vertical="center" wrapText="1"/>
    </xf>
    <xf numFmtId="0" fontId="21" fillId="5" borderId="9" xfId="0" applyFont="1" applyFill="1" applyBorder="1" applyAlignment="1">
      <alignment vertical="center" wrapText="1"/>
    </xf>
    <xf numFmtId="0" fontId="21" fillId="5" borderId="8" xfId="0" applyFont="1" applyFill="1" applyBorder="1" applyAlignment="1">
      <alignment vertical="center" wrapText="1"/>
    </xf>
    <xf numFmtId="0" fontId="21" fillId="5" borderId="10"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21" fillId="5" borderId="9" xfId="0" applyFont="1" applyFill="1" applyBorder="1" applyAlignment="1">
      <alignment horizontal="center" vertical="center" wrapText="1"/>
    </xf>
  </cellXfs>
  <cellStyles count="5">
    <cellStyle name="Comma" xfId="1" builtinId="3"/>
    <cellStyle name="Currency" xfId="2" builtinId="4"/>
    <cellStyle name="Hyperlink" xfId="4" builtinId="8"/>
    <cellStyle name="Normal" xfId="0" builtinId="0"/>
    <cellStyle name="Percent" xfId="3" builtinId="5"/>
  </cellStyles>
  <dxfs count="1">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9"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rtheenergysolutions.sharepoint.com/Tepfiler1/acumen/Personal/Deals/Unisource/Springerville%20model/Springerville34_Base%207%2025_v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franklinenergy.sharepoint.com/TEMP/notesE97E9E/2009%20Electric%20Mode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franklinenergy.sharepoint.com/DePere/Operations%20&amp;%20Maintenance/Depere%202000%20Operating%20Budget.rev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ertheenergysolutions.sharepoint.com/Tepfiler1/acumen/Users/joshua/Documents/Joshua/Work_CSFB/UNS/3%2015%202002v(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franklinenergy.sharepoint.com/Users/ecarroll/AppData/Local/Microsoft/Windows/Temporary%20Internet%20Files/Content.Outlook/XMD5B94U/NJCEP-Franklin-Proposal%20Pricing%20Form%20v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franklinenergy.sharepoint.com/TEP/Planner%20Studies/2004%20SGS%20&amp;%20Sundt%20Unit%20Profitability%20Studies/Sundt%20Unit%20Profitability%20Study/Gas%20Turbines%20Depreciation/Copy%20of%20Gas%20Turbine%20Mode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rtheenergysolutions.sharepoint.com/Tepfiler1/acumen/Models/skygenRollup.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rtheenergysolutions.sharepoint.com/Tepfiler1/acumen/unzipped/RUNS/Book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ertheenergysolutions.sharepoint.com/sites/ErtheEnergySolutions/Clients/PGL_NSG/Projects/Portfolio%20Admin/2022/05-Ops%20Report/Portfolio/PGL%20NSG%20Ops_Budget%20Savings%20Tracking_202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brentl/Local%20Settings/Temporary%20Internet%20Files/OLK2/windows/TEMP/DebtMaster.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ertheenergysolutions.sharepoint.com/Boulder-data/webdrive/Common/DSM/DSM%20Incentive%20Analysis/SUMMIT%20BLUE%2006-01-05/Lighting%20100s/Incentive%20analysis%20-%20ligh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ranklinenergy.sharepoint.com/Excel2000f/ROA%20v.%20Bundled/Templates/Rev%20Credit%20Mode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franklinenergy.sharepoint.com/Users/bmiller/AppData/Local/Microsoft/Windows/Temporary%20Internet%20Files/Content.Outlook/V6R8CNMU/CPS%20Energy%20Res%20%20Comm%202016-2019_Final%20v2%20BAF%20Apr18_RAB.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brentl/Local%20Settings/Temporary%20Internet%20Files/OLK2/TEMP/skygen_csfb_031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ertheenergysolutions.sharepoint.com/Tepfiler1/acumen/windows/TEMP/05%2005%202002%20Unit%203%20analysi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ertheenergysolutions.sharepoint.com/Tepfiler1/acumen/GenPower/Financing%20Options/Kelley_Anderson%20Models/Consolidated%20-%20Mar%2001/Anderson%20Tolling%2015%20-%20Mar%20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franklinenergy.sharepoint.com/TEMP/notesE97E9E/July08Work/Revenue%20Calc%20Mode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franklinenergy.sharepoint.com/Users/dan.PORT1/Documents/Work/2-%20Proposals-New%20Business/Michigan/DTE/2013-2015%20MF%20RFP/2013-15%20DTE%20MF%20pricing%20-%20vFINAL-revised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ranklinenergy.sharepoint.com/Documents%20and%20Settings/ua00955/Local%20Settings/Temporary%20Internet%20Files/OLK142/SGS3_Model/SGS_10_14_03_Revised-by-DW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Administrator/My%20Documents/Pinter%20Economics/Unisource/Springerville/Model%20Runs/S_10_05/UnisourceModel/UnisourceModel/Uni-leaserun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brentl/Local%20Settings/Temporary%20Internet%20Files/OLK2/WINDOWS/TEMP/rockgen_csfb_0322bon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rtheenergysolutions.sharepoint.com/Tepfiler1/acumen/windows/TEMP/TT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brentl/Local%20Settings/Temporary%20Internet%20Files/OLK2/My%20Documents/SkyGen%20Consolidated%20041400%20ma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ertheenergysolutions.sharepoint.com/Tepfiler1/acumen/Temp/07222002%20-%20Unit%203%20Only%20dw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franklinenergy.sharepoint.com/Users/dan.PORT1/AppData/Local/Microsoft/Windows/Temporary%20Internet%20Files/Content.Outlook/LUCARLR7/Option%208%202011%20CE%20Program%20Design%20Planning%20-%2020100823%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Assumptions &amp; Log"/>
      <sheetName val="Inputs"/>
      <sheetName val="Con"/>
      <sheetName val="Summary"/>
      <sheetName val="Ptnr Returns (Lease)"/>
      <sheetName val="UNS Retuns"/>
      <sheetName val="Performance"/>
      <sheetName val="Costs"/>
      <sheetName val="Rev"/>
      <sheetName val="Inc (Lease)"/>
      <sheetName val="Cash (Lease)"/>
      <sheetName val="Bal"/>
      <sheetName val="Depn"/>
      <sheetName val="Property Tax"/>
      <sheetName val="Common Facilities"/>
      <sheetName val="Debt"/>
      <sheetName val="CSFB Debt"/>
      <sheetName val="EPC Calcs"/>
      <sheetName val="50 50 "/>
      <sheetName val="100"/>
      <sheetName val="Cash"/>
      <sheetName val="Inc"/>
      <sheetName val="Ptnr Returns"/>
      <sheetName val="CLEAResult Rates"/>
      <sheetName val="Tool Set-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RS"/>
      <sheetName val="RT"/>
      <sheetName val="RS-RT"/>
      <sheetName val="GS"/>
      <sheetName val="GSD"/>
      <sheetName val="GS-GSD"/>
      <sheetName val="GP"/>
      <sheetName val="GPD"/>
      <sheetName val="GP-GPD"/>
      <sheetName val="E-1"/>
      <sheetName val="GUL"/>
      <sheetName val="GML"/>
      <sheetName val="GU"/>
      <sheetName val="GSG-2"/>
      <sheetName val="Skewing"/>
      <sheetName val="CCOSS"/>
      <sheetName val="ILPR"/>
      <sheetName val="UNBILLED"/>
      <sheetName val="REV.REQ."/>
      <sheetName val="E-1Discount"/>
      <sheetName val="LMP"/>
      <sheetName val="PF"/>
      <sheetName val="Voltage"/>
      <sheetName val="GED"/>
      <sheetName val="TPR"/>
      <sheetName val="Residential"/>
      <sheetName val="Secondary"/>
      <sheetName val="Primary"/>
      <sheetName val="Lighting&amp;Unmetered"/>
      <sheetName val="GMI07"/>
      <sheetName val="GMI09"/>
      <sheetName val="GS (GED)"/>
      <sheetName val="GSD (GED)"/>
      <sheetName val="GP (GED)"/>
      <sheetName val="GPD (GED)"/>
      <sheetName val="Present09"/>
      <sheetName val="ROUNDING"/>
      <sheetName val="CASE INFO"/>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 sheetId="24" refreshError="1"/>
      <sheetData sheetId="25"/>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Electricity"/>
      <sheetName val="ProForma"/>
      <sheetName val="Major Maint Ph1"/>
      <sheetName val="Maint Interval"/>
      <sheetName val="Production"/>
      <sheetName val="OandM"/>
      <sheetName val="OandM Breakdown"/>
      <sheetName val="Fuel"/>
      <sheetName val="LR Plan"/>
      <sheetName val="OandM wout labo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Log"/>
      <sheetName val="Errors"/>
      <sheetName val="Cases"/>
      <sheetName val="Inputs"/>
      <sheetName val="Con"/>
      <sheetName val="ConCashflow"/>
      <sheetName val="EPCCurveAdjustment"/>
      <sheetName val="Summary"/>
      <sheetName val="PtnrReturns"/>
      <sheetName val="LeaseAdjustments"/>
      <sheetName val="Performance"/>
      <sheetName val="Costs"/>
      <sheetName val="Rev"/>
      <sheetName val="Inc"/>
      <sheetName val="Cash"/>
      <sheetName val="Bal"/>
      <sheetName val="Depn"/>
      <sheetName val="Debt"/>
      <sheetName val="SupportableDebt"/>
      <sheetName val="CSFBDebt"/>
      <sheetName val="PropertyTax"/>
      <sheetName val="PROPOSAL TO SRP"/>
      <sheetName val="EPCCalcs"/>
      <sheetName val="LeaseRun"/>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refreshError="1"/>
      <sheetData sheetId="2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ster Task List"/>
      <sheetName val="Task 1-Transition Services"/>
      <sheetName val="Support Task 1"/>
      <sheetName val="Task 2-Operation &amp; Implementati"/>
      <sheetName val="Support Task 2"/>
      <sheetName val="TASK 3-Prog Admin"/>
      <sheetName val="Support Task 3"/>
      <sheetName val="TASK 4-Planning,Develop, Suppor"/>
      <sheetName val="Support Task 4"/>
      <sheetName val="TASK 5-IMS"/>
      <sheetName val="Support Task 5"/>
      <sheetName val="TASK 6-Mkt"/>
      <sheetName val="Support Task 6"/>
      <sheetName val="TASK 7-Other Services"/>
      <sheetName val="Support Task 7"/>
      <sheetName val="Program Lis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tions"/>
      <sheetName val="Maintenance Model"/>
      <sheetName val="GE7EA-Merchant"/>
      <sheetName val="MarketWise Dispatch"/>
      <sheetName val="NL Dispatch"/>
      <sheetName val="Inspection &amp; Maintenace"/>
      <sheetName val="Influence Digram"/>
      <sheetName val="Decision Tree"/>
    </sheetNames>
    <sheetDataSet>
      <sheetData sheetId="0" refreshError="1"/>
      <sheetData sheetId="1"/>
      <sheetData sheetId="2"/>
      <sheetData sheetId="3"/>
      <sheetData sheetId="4"/>
      <sheetData sheetId="5"/>
      <sheetData sheetId="6"/>
      <sheetData sheetId="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Gas&amp;Electric_Base"/>
      <sheetName val="Gas&amp;Electric_Low"/>
      <sheetName val="Drawdowns"/>
      <sheetName val="DePere"/>
      <sheetName val="Andro"/>
      <sheetName val="PineBluff"/>
      <sheetName val="RockGen"/>
      <sheetName val="Debt"/>
      <sheetName val="Cross-Coll"/>
      <sheetName val="SkyEnergy"/>
      <sheetName val="Gas&amp;Electric_Hig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1"/>
      <sheetName val="Master Assumption Page"/>
      <sheetName val="Kelley 15-15 Assumptions"/>
      <sheetName val="Input"/>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r Staff"/>
      <sheetName val="PGLNSG_Portfolio Report"/>
      <sheetName val="PGL_Ops Report"/>
      <sheetName val="NSG_Ops Report"/>
      <sheetName val="Invoice Tracker"/>
      <sheetName val="Forecast_Accruals Tracker"/>
      <sheetName val="Financial Perf"/>
      <sheetName val="Savings Tracker"/>
      <sheetName val="Savings Perf"/>
      <sheetName val="4yr Rollup-ProgLvl"/>
      <sheetName val="4yr Rollup 2018-2021"/>
      <sheetName val="Mnthly_Qtrly Data"/>
      <sheetName val="Diversity Tracker"/>
      <sheetName val="Franklin SOW"/>
      <sheetName val="PGL ICC"/>
      <sheetName val="NSG ICC"/>
      <sheetName val="Drop-Downs"/>
      <sheetName val="Data Update Checklist"/>
      <sheetName val="PBi-PGL Prog Offerings"/>
      <sheetName val="PBi-NSG Prog Offerings"/>
      <sheetName val="PGL NSG Highlights"/>
      <sheetName val="Franklin Forcast PGL NSG"/>
      <sheetName val="4yr Rollup"/>
    </sheetNames>
    <sheetDataSet>
      <sheetData sheetId="0"/>
      <sheetData sheetId="1"/>
      <sheetData sheetId="2"/>
      <sheetData sheetId="3"/>
      <sheetData sheetId="4"/>
      <sheetData sheetId="5">
        <row r="8">
          <cell r="C8" t="str">
            <v>DESCRIPTION</v>
          </cell>
          <cell r="D8" t="str">
            <v>ADMIN</v>
          </cell>
          <cell r="E8" t="str">
            <v>INCENTIVE</v>
          </cell>
          <cell r="F8" t="str">
            <v>TOTAL</v>
          </cell>
          <cell r="G8" t="str">
            <v>ADMIN</v>
          </cell>
          <cell r="H8" t="str">
            <v>INCENTIVE</v>
          </cell>
          <cell r="I8" t="str">
            <v>TOTAL</v>
          </cell>
          <cell r="J8" t="str">
            <v>ADMIN</v>
          </cell>
          <cell r="K8" t="str">
            <v>INCENTIVE</v>
          </cell>
          <cell r="L8" t="str">
            <v>TOTAL</v>
          </cell>
          <cell r="M8" t="str">
            <v>ADMIN</v>
          </cell>
          <cell r="N8" t="str">
            <v>INCENTIVE</v>
          </cell>
          <cell r="O8" t="str">
            <v>TOTAL</v>
          </cell>
        </row>
      </sheetData>
      <sheetData sheetId="6"/>
      <sheetData sheetId="7"/>
      <sheetData sheetId="8"/>
      <sheetData sheetId="9"/>
      <sheetData sheetId="10"/>
      <sheetData sheetId="11"/>
      <sheetData sheetId="12">
        <row r="177">
          <cell r="S177">
            <v>210031.91999999998</v>
          </cell>
        </row>
      </sheetData>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nsitivites"/>
      <sheetName val="Fund Draw and IDC"/>
      <sheetName val="DEBT"/>
      <sheetName val="Worst Case Repayment"/>
      <sheetName val="Refinance (Bank 15 Yr.)"/>
      <sheetName val="Refinance Bond 20 Y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sheetName val="old"/>
      <sheetName val="list"/>
    </sheetNames>
    <sheetDataSet>
      <sheetData sheetId="0" refreshError="1"/>
      <sheetData sheetId="1">
        <row r="5">
          <cell r="V5">
            <v>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ate Tbl"/>
      <sheetName val="Input"/>
      <sheetName val="Revenue"/>
      <sheetName val="MC"/>
      <sheetName val="PF"/>
      <sheetName val="Max Capital"/>
      <sheetName val="Summary"/>
      <sheetName val="Financials"/>
      <sheetName val="Principal Int."/>
      <sheetName val="Rates"/>
      <sheetName val="Rate Table"/>
      <sheetName val="Forecast Fuel"/>
      <sheetName val="Depreciation"/>
      <sheetName val="Capital Invest"/>
      <sheetName val="Input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roposal Information"/>
      <sheetName val="2. Pricing Summary"/>
      <sheetName val="Attachment J"/>
      <sheetName val="BAF-detail"/>
      <sheetName val="BAF-2"/>
      <sheetName val="BAF-Table"/>
      <sheetName val="Summary for Marketing"/>
      <sheetName val="Staffing Summary"/>
      <sheetName val="FY2015 Results"/>
      <sheetName val="3. Proposal Goals"/>
      <sheetName val="4. Production Plan "/>
      <sheetName val="5. Direct Install (Eng)"/>
      <sheetName val="5. Direct Install Measures"/>
      <sheetName val="6. Other Measures"/>
      <sheetName val="7. Start-up"/>
      <sheetName val="8. Staffing"/>
      <sheetName val="8b. by portfolio"/>
      <sheetName val="9. Other Direct Costs"/>
      <sheetName val="10. Subs - Clearesults"/>
      <sheetName val="10. Subs -Proctor Engineering"/>
      <sheetName val="10. Subs -Energy Savvy"/>
      <sheetName val="10. Subs - SeventhWave"/>
      <sheetName val="10. Subcontractor Management"/>
      <sheetName val="11. Program Financials"/>
      <sheetName val="12. Benchmarks"/>
      <sheetName val="Attachment C"/>
      <sheetName val="Unlocked Attch J"/>
      <sheetName val="Notes"/>
      <sheetName val="Labor Classes"/>
      <sheetName val="Rate Table"/>
      <sheetName val="Rates"/>
      <sheetName val="Pricing Calculator"/>
      <sheetName val="Pricing Table"/>
      <sheetName val="Lists"/>
      <sheetName val="Burden"/>
      <sheetName val="Commercial Lighting"/>
      <sheetName val="Commercial HVAC"/>
      <sheetName val="Commercial New Conc."/>
      <sheetName val="Customer Audits"/>
      <sheetName val="Commercial VFDs"/>
      <sheetName val="Commercial RCx"/>
      <sheetName val="IT Cost Estimates"/>
      <sheetName val="Office Build-u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Gas&amp;Electric_Base"/>
      <sheetName val="Gas&amp;Electric_Low"/>
      <sheetName val="Drawdowns"/>
      <sheetName val="DePere"/>
      <sheetName val="Andro"/>
      <sheetName val="PineBluff"/>
      <sheetName val="RockGen"/>
      <sheetName val="Debt"/>
      <sheetName val="Cross-Coll"/>
      <sheetName val="SkyEnergy"/>
      <sheetName val="Gas&amp;Electric_Hig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ptions"/>
      <sheetName val="CSFBDebtU3"/>
      <sheetName val="DebtU3"/>
      <sheetName val="IncU3"/>
      <sheetName val="PtnrReturnsU3"/>
      <sheetName val="CashU3"/>
      <sheetName val="DEBT SIZING"/>
      <sheetName val="Log"/>
      <sheetName val="PrintMacro"/>
      <sheetName val="Errors"/>
      <sheetName val="SellU4"/>
      <sheetName val="Inputs1"/>
      <sheetName val="Inputs2"/>
      <sheetName val="Inputs3"/>
      <sheetName val="ConU3"/>
      <sheetName val="ConU4"/>
      <sheetName val="ConCashflow"/>
      <sheetName val="OwnerScopePricing"/>
      <sheetName val="Summary"/>
      <sheetName val="PtnrReturnsU4"/>
      <sheetName val="PtnrReturns"/>
      <sheetName val="LeaseAdjustments"/>
      <sheetName val="Performance"/>
      <sheetName val="CostsU3"/>
      <sheetName val="CostsU4"/>
      <sheetName val="RevU3"/>
      <sheetName val="RevU4"/>
      <sheetName val="IncU4"/>
      <sheetName val="CashU4"/>
      <sheetName val="BalU3"/>
      <sheetName val="BalU4"/>
      <sheetName val="DeprU3"/>
      <sheetName val="DeprU4"/>
      <sheetName val="DebtU4"/>
      <sheetName val="SupportableDebtU3"/>
      <sheetName val="SupportableDebtU4"/>
      <sheetName val="CSFBDebtU4"/>
      <sheetName val="PropertyTax"/>
      <sheetName val="PROPOSAL TO SRP"/>
      <sheetName val="LeaseRunU3"/>
      <sheetName val="LeaseRunU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Construction"/>
      <sheetName val="Debt Sizing"/>
      <sheetName val="Debt Sizing-Mini Perm"/>
      <sheetName val="Projections"/>
      <sheetName val="Debt Amortization"/>
      <sheetName val="Debt Reserve"/>
      <sheetName val="Working Capital"/>
      <sheetName val="Market"/>
      <sheetName val="Fuel"/>
      <sheetName val="O&amp;M"/>
      <sheetName val="Depreciation"/>
      <sheetName val="Degradation"/>
      <sheetName val="Lease Data"/>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RS"/>
      <sheetName val="RT"/>
      <sheetName val="RS-RT"/>
      <sheetName val="GS"/>
      <sheetName val="GSD"/>
      <sheetName val="GS-GSD"/>
      <sheetName val="GP"/>
      <sheetName val="GPD"/>
      <sheetName val="GP-GPD"/>
      <sheetName val="E-1"/>
      <sheetName val="GUL"/>
      <sheetName val="GML"/>
      <sheetName val="GU"/>
      <sheetName val="GSG-2"/>
      <sheetName val="Skewing"/>
      <sheetName val="RCPP"/>
      <sheetName val="CCOSS"/>
      <sheetName val="ILPR"/>
      <sheetName val="UNBILLED"/>
      <sheetName val="REV.REQ."/>
      <sheetName val="E-1Discount"/>
      <sheetName val="LMP"/>
      <sheetName val="PF"/>
      <sheetName val="Voltage"/>
      <sheetName val="GED"/>
      <sheetName val="TPR"/>
      <sheetName val="Residential"/>
      <sheetName val="Secondary"/>
      <sheetName val="Primary"/>
      <sheetName val="Lighting&amp;Unmetered"/>
      <sheetName val="GMI07"/>
      <sheetName val="GMI09"/>
      <sheetName val="GS (GEI)"/>
      <sheetName val="GSD (GEI)"/>
      <sheetName val="GP (GEI)"/>
      <sheetName val="GPD (GEI)"/>
      <sheetName val="Present09"/>
      <sheetName val="MC (Present)"/>
      <sheetName val="MC (Prospective)"/>
      <sheetName val="ROUNDING"/>
      <sheetName val="CASE INF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Margin13"/>
      <sheetName val="Margin14"/>
      <sheetName val="Margin15"/>
      <sheetName val="OUTPUT13"/>
      <sheetName val="OUTPUT14"/>
      <sheetName val="OUTPUT15"/>
      <sheetName val="INPUT13"/>
      <sheetName val="INPUT14"/>
      <sheetName val="INPUT15"/>
      <sheetName val="INPUT-direct"/>
      <sheetName val="FTEs"/>
      <sheetName val="FTE-DI"/>
      <sheetName val="Direct Install"/>
      <sheetName val="Proj Incentives"/>
      <sheetName val="PLAN savings"/>
      <sheetName val="PLAN Budgets"/>
      <sheetName val="Rates"/>
      <sheetName val="Partners"/>
      <sheetName val="Labor%"/>
      <sheetName val="Addl Wor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Con"/>
      <sheetName val="Financing Assump"/>
      <sheetName val="IDC"/>
      <sheetName val="Summary"/>
      <sheetName val="Eligible Summary"/>
      <sheetName val="Eligible"/>
      <sheetName val="Document Data"/>
      <sheetName val="Performance"/>
      <sheetName val="Costs"/>
      <sheetName val="PPA Exhibits"/>
      <sheetName val="Rev"/>
      <sheetName val="Inc"/>
      <sheetName val="Cash"/>
      <sheetName val="Bal"/>
      <sheetName val="Depn"/>
      <sheetName val="Debt amort"/>
      <sheetName val="Lease Covs"/>
      <sheetName val="TriState Returns"/>
      <sheetName val="CSFBDebtU3"/>
      <sheetName val="Debt"/>
      <sheetName val="lease run"/>
      <sheetName val="Without"/>
      <sheetName val="With"/>
      <sheetName val="UNS Return"/>
      <sheetName val="LeaseAdjust"/>
      <sheetName val="Terminal Val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3 (50-50) $1.185 (150mm)"/>
      <sheetName val="Case1 (50-50) $1.199"/>
      <sheetName val="Case2 (50-50) $1.185"/>
      <sheetName val="Case-13 (50%M) $1.380 (150m)"/>
      <sheetName val="Case-12 (50%M) $1.290 (150m)"/>
      <sheetName val="Case-11 (50%M) $1.388 (150m)"/>
      <sheetName val="Case-10 (50%M) $1.260 (200mm)"/>
      <sheetName val="Case-9 (75%M) $1.260 (200mm)"/>
      <sheetName val="Case-8 (100M) $1.185 (150mm)"/>
      <sheetName val="Case-7 (100P) $1.185 (150mm)"/>
      <sheetName val="Case-6 (50-50) $1.197 (150mm)"/>
      <sheetName val="Case-5 (50-50) $1.260 (175mm)"/>
      <sheetName val="Case-4 (50-50) $1.260 (200mm)"/>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Gas&amp;Electric_Base"/>
      <sheetName val="Gas&amp;Electric_Low"/>
      <sheetName val="Drawdowns"/>
      <sheetName val="DePere"/>
      <sheetName val="RockGen"/>
      <sheetName val="Debt"/>
      <sheetName val="Cross-Coll"/>
      <sheetName val="SkyEnergy"/>
      <sheetName val="Gas&amp;Electric_High"/>
    </sheetNames>
    <sheetDataSet>
      <sheetData sheetId="0"/>
      <sheetData sheetId="1"/>
      <sheetData sheetId="2"/>
      <sheetData sheetId="3"/>
      <sheetData sheetId="4"/>
      <sheetData sheetId="5" refreshError="1"/>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EIC Rev"/>
      <sheetName val="O&amp;M "/>
      <sheetName val="OpCo Income BGAAP"/>
      <sheetName val="OpCo Income USGAAP"/>
      <sheetName val="OpCO Taxes Local"/>
      <sheetName val="OpCo Cash Flow"/>
      <sheetName val="OpCo Balance BGAAP"/>
      <sheetName val="OpCo Balance USGAAP"/>
      <sheetName val="HoldCo BGAAP $R"/>
      <sheetName val="HoldCo USGAAP $R"/>
      <sheetName val="HoldCo Consol $R"/>
      <sheetName val="HoldCo USGAAP $US"/>
      <sheetName val="HoldCo Consol $US"/>
      <sheetName val="TT Debt"/>
      <sheetName val="PP Debt"/>
      <sheetName val="HC Debt"/>
      <sheetName val="US Tax"/>
    </sheetNames>
    <sheetDataSet>
      <sheetData sheetId="0" refreshError="1"/>
      <sheetData sheetId="1" refreshError="1"/>
      <sheetData sheetId="2" refreshError="1"/>
      <sheetData sheetId="3" refreshError="1"/>
      <sheetData sheetId="4"/>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nsitivities"/>
      <sheetName val="Inputs"/>
      <sheetName val="HoldCo"/>
      <sheetName val="Annual"/>
      <sheetName val="Sources &amp; Uses"/>
      <sheetName val="Limit Calculation"/>
      <sheetName val="Consolidated"/>
      <sheetName val="Beg Summary"/>
      <sheetName val="Begin_HoldCo"/>
      <sheetName val="DePere Summary"/>
      <sheetName val="Andro Summary"/>
      <sheetName val="Broad River Summary"/>
      <sheetName val="Pine Bluff Summary"/>
      <sheetName val="Hog Summary"/>
      <sheetName val="RockGen Summary"/>
      <sheetName val="Santa Rosa Summary"/>
      <sheetName val="Carville Summary"/>
      <sheetName val="End_HoldCo"/>
      <sheetName val="CorpusSummary"/>
      <sheetName val="ZionSummary"/>
      <sheetName val="Georgia Summary"/>
      <sheetName val="Indiana Summary"/>
      <sheetName val="Louisiana I Summary"/>
      <sheetName val="North Carolina Summary"/>
      <sheetName val="South Carolina Summary"/>
      <sheetName val="Louisiana II Summary"/>
      <sheetName val="Other Turbine Summary"/>
      <sheetName val="End Summary"/>
      <sheetName val="Beg HoldCo Proj"/>
      <sheetName val="De Pere"/>
      <sheetName val="Andro"/>
      <sheetName val="Broad River"/>
      <sheetName val="Pine Bluff"/>
      <sheetName val="Hog Bayou"/>
      <sheetName val="Rockgen"/>
      <sheetName val="Santa Rosa"/>
      <sheetName val="Carville"/>
      <sheetName val="Corpus Christi"/>
      <sheetName val="Zion"/>
      <sheetName val="End HoldCo Proj"/>
      <sheetName val="Beg Other Proj"/>
      <sheetName val="Georgia"/>
      <sheetName val="Indiana"/>
      <sheetName val="Louisiana I"/>
      <sheetName val="North Carolina"/>
      <sheetName val="South Carolina"/>
      <sheetName val="Louisiana II"/>
      <sheetName val="End of Other Proj"/>
      <sheetName val="Tubine Differential"/>
      <sheetName val="TEPC"/>
      <sheetName val="Turbin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Macro"/>
      <sheetName val="Errors"/>
      <sheetName val="Options"/>
      <sheetName val="Inputs1"/>
      <sheetName val="Inputs2"/>
      <sheetName val="Inputs3"/>
      <sheetName val="Summary"/>
      <sheetName val="Performance"/>
      <sheetName val="PtnrReturnsU3"/>
      <sheetName val="PtnrReturnsU4"/>
      <sheetName val="UNSReturnsU3"/>
      <sheetName val="UNSReturnsU4"/>
      <sheetName val="ConU3"/>
      <sheetName val="ConU4"/>
      <sheetName val="CostsU3"/>
      <sheetName val="CostsU4"/>
      <sheetName val="RevU3"/>
      <sheetName val="RevU4"/>
      <sheetName val="IncU3"/>
      <sheetName val="IncU4"/>
      <sheetName val="CashU3"/>
      <sheetName val="CashU4"/>
      <sheetName val="BalU3"/>
      <sheetName val="BalU4"/>
      <sheetName val="DeprU3"/>
      <sheetName val="DeprU4"/>
      <sheetName val="DebtU3"/>
      <sheetName val="DebtU4"/>
      <sheetName val="CSFBDebtU3"/>
      <sheetName val="CSFBDebtU4"/>
      <sheetName val="Appendices"/>
      <sheetName val="LeaseRunU3"/>
      <sheetName val="LeaseRunU4"/>
      <sheetName val="LeaseAdjustments"/>
      <sheetName val="PROPOSAL TO SRP"/>
      <sheetName val="Comparison"/>
      <sheetName val="DataLog"/>
      <sheetName val="CodeLog"/>
      <sheetName val="SummaryU3"/>
      <sheetName val="SummaryU4"/>
      <sheetName val="ConCashflow"/>
      <sheetName val="UNSConPeriod"/>
      <sheetName val="SupportableDebtU3"/>
      <sheetName val="SupportableDebtU4"/>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C-1"/>
      <sheetName val="Table B-2"/>
      <sheetName val="Table B-1"/>
      <sheetName val="Directions_Tool Notes"/>
      <sheetName val="ES1-ES5"/>
      <sheetName val="ES-6"/>
      <sheetName val="ES-7"/>
      <sheetName val="5-9"/>
      <sheetName val="Goal Check"/>
      <sheetName val="Measure Screening"/>
      <sheetName val="Program Budget"/>
      <sheetName val="Program Screening"/>
      <sheetName val="Budget Caps"/>
      <sheetName val="IC Budgets"/>
      <sheetName val="2009 Plan Budget"/>
      <sheetName val="Inputs"/>
      <sheetName val="season weightings"/>
      <sheetName val="Support Services Budget"/>
      <sheetName val="CE RES Deemed"/>
      <sheetName val="CE C&amp;I Deemed"/>
      <sheetName val="MI RES Deemed"/>
      <sheetName val="MI C&amp;I Deemed"/>
      <sheetName val="RES NTG"/>
      <sheetName val="09Plan RES Inputs"/>
      <sheetName val="09Plan C&amp;I Inputs"/>
      <sheetName val="MI Database"/>
      <sheetName val="Plot Data Summary"/>
      <sheetName val="Chart3"/>
      <sheetName val="Chart4"/>
      <sheetName val="Incentive Change Plot"/>
      <sheetName val="Com"/>
      <sheetName val="Res"/>
      <sheetName val="2009 Summary by Program"/>
      <sheetName val="2009 Expenses"/>
      <sheetName val="1.10 Res Existing Home Retrofit"/>
      <sheetName val="1.6 Res New Construction"/>
      <sheetName val="2009 Program Spending"/>
      <sheetName val="Res Actuals '09"/>
      <sheetName val="C&amp;I Actuals '09"/>
      <sheetName val="RES Actuals '10"/>
      <sheetName val="C&amp;I Actuals '10"/>
      <sheetName val="2010 Exp"/>
      <sheetName val="C&amp;I DSMore 2009"/>
      <sheetName val="RES DSMore 2009"/>
      <sheetName val="Electric EO Program Spend Caps"/>
      <sheetName val="Gas EO Program Spend Caps"/>
      <sheetName val="Elec Sales"/>
      <sheetName val="Gas Sales"/>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theme/theme1.xml><?xml version="1.0" encoding="utf-8"?>
<a:theme xmlns:a="http://schemas.openxmlformats.org/drawingml/2006/main" name="PGLNSGPPT_2021">
  <a:themeElements>
    <a:clrScheme name="PGL NSG_Extended v2">
      <a:dk1>
        <a:sysClr val="windowText" lastClr="000000"/>
      </a:dk1>
      <a:lt1>
        <a:sysClr val="window" lastClr="FFFFFF"/>
      </a:lt1>
      <a:dk2>
        <a:srgbClr val="000000"/>
      </a:dk2>
      <a:lt2>
        <a:srgbClr val="FFFFFF"/>
      </a:lt2>
      <a:accent1>
        <a:srgbClr val="00549F"/>
      </a:accent1>
      <a:accent2>
        <a:srgbClr val="0088CE"/>
      </a:accent2>
      <a:accent3>
        <a:srgbClr val="C9CAC8"/>
      </a:accent3>
      <a:accent4>
        <a:srgbClr val="5CA947"/>
      </a:accent4>
      <a:accent5>
        <a:srgbClr val="FDCA40"/>
      </a:accent5>
      <a:accent6>
        <a:srgbClr val="F79824"/>
      </a:accent6>
      <a:hlink>
        <a:srgbClr val="0563C1"/>
      </a:hlink>
      <a:folHlink>
        <a:srgbClr val="61636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GLNSGPPT_2021" id="{413D204F-FA20-A740-9A6B-AD12280F77E9}" vid="{8385A23E-A1F1-2D45-89D1-A696937CF08E}"/>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2" Type="http://schemas.openxmlformats.org/officeDocument/2006/relationships/hyperlink" Target="http://ilsagfiles.org/SAG_files/Evaluation_Documents/TRC_Reports/DCEO/Department_of_Commerce_Cost_Effectiveness_Report_EPY7-GPY4_Final_Report.pdf" TargetMode="External"/><Relationship Id="rId1" Type="http://schemas.openxmlformats.org/officeDocument/2006/relationships/hyperlink" Target="https://s3.amazonaws.com/ilsag/DCEO_Summary_Impact_Evaluation_Report_EPY7-9_GPY4-6_2019-02-06_Final.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B1:S60"/>
  <sheetViews>
    <sheetView tabSelected="1" zoomScaleNormal="100" workbookViewId="0"/>
  </sheetViews>
  <sheetFormatPr defaultColWidth="9.19921875" defaultRowHeight="13.8" x14ac:dyDescent="0.25"/>
  <cols>
    <col min="1" max="1" width="2.69921875" style="1" customWidth="1"/>
    <col min="2" max="2" width="84.69921875" style="1" customWidth="1"/>
    <col min="3" max="3" width="18.69921875" style="1" customWidth="1"/>
    <col min="4" max="4" width="17" style="1" customWidth="1"/>
    <col min="5" max="5" width="16" style="1" customWidth="1"/>
    <col min="6" max="6" width="15.19921875" style="1" customWidth="1"/>
    <col min="7" max="7" width="19.19921875" style="1" customWidth="1"/>
    <col min="8" max="8" width="14.19921875" style="1" customWidth="1"/>
    <col min="9" max="9" width="19" style="1" customWidth="1"/>
    <col min="10" max="10" width="19.69921875" style="1" customWidth="1"/>
    <col min="11" max="11" width="17" style="1" customWidth="1"/>
    <col min="12" max="13" width="13.69921875" style="1" customWidth="1"/>
    <col min="14" max="15" width="9.19921875" style="1"/>
    <col min="16" max="16" width="15.19921875" style="1" customWidth="1"/>
    <col min="17" max="16384" width="9.19921875" style="1"/>
  </cols>
  <sheetData>
    <row r="1" spans="2:13" customFormat="1" x14ac:dyDescent="0.25">
      <c r="B1" s="26" t="s">
        <v>0</v>
      </c>
      <c r="C1" s="26"/>
    </row>
    <row r="2" spans="2:13" customFormat="1" x14ac:dyDescent="0.25">
      <c r="B2" s="26" t="s">
        <v>1</v>
      </c>
      <c r="C2" s="26"/>
    </row>
    <row r="3" spans="2:13" customFormat="1" ht="14.4" x14ac:dyDescent="0.3">
      <c r="B3" s="27" t="s">
        <v>2</v>
      </c>
      <c r="C3" s="26"/>
    </row>
    <row r="4" spans="2:13" customFormat="1" x14ac:dyDescent="0.25">
      <c r="B4" s="26"/>
      <c r="C4" s="26"/>
    </row>
    <row r="5" spans="2:13" customFormat="1" ht="22.95" customHeight="1" x14ac:dyDescent="0.25">
      <c r="B5" s="209" t="s">
        <v>3</v>
      </c>
      <c r="C5" s="210"/>
      <c r="D5" s="210"/>
      <c r="E5" s="210"/>
      <c r="F5" s="210"/>
      <c r="G5" s="210"/>
      <c r="H5" s="210"/>
      <c r="I5" s="210"/>
      <c r="J5" s="210"/>
      <c r="K5" s="210"/>
      <c r="L5" s="210"/>
      <c r="M5" s="211"/>
    </row>
    <row r="6" spans="2:13" customFormat="1" ht="33" customHeight="1" x14ac:dyDescent="0.25">
      <c r="B6" s="212"/>
      <c r="C6" s="213"/>
      <c r="D6" s="213"/>
      <c r="E6" s="213"/>
      <c r="F6" s="213"/>
      <c r="G6" s="213"/>
      <c r="H6" s="213"/>
      <c r="I6" s="213"/>
      <c r="J6" s="213"/>
      <c r="K6" s="213"/>
      <c r="L6" s="213"/>
      <c r="M6" s="214"/>
    </row>
    <row r="7" spans="2:13" customFormat="1" ht="14.4" x14ac:dyDescent="0.3">
      <c r="B7" s="116"/>
      <c r="C7" s="117"/>
      <c r="D7" s="118"/>
      <c r="E7" s="118"/>
      <c r="F7" s="118"/>
      <c r="G7" s="118"/>
      <c r="H7" s="118"/>
      <c r="I7" s="118"/>
      <c r="J7" s="118"/>
      <c r="K7" s="118"/>
      <c r="L7" s="118"/>
      <c r="M7" s="118"/>
    </row>
    <row r="8" spans="2:13" customFormat="1" ht="13.95" customHeight="1" x14ac:dyDescent="0.25">
      <c r="B8" s="215" t="s">
        <v>4</v>
      </c>
      <c r="C8" s="215"/>
      <c r="D8" s="215"/>
      <c r="E8" s="215"/>
      <c r="F8" s="215"/>
      <c r="G8" s="215"/>
      <c r="H8" s="215"/>
      <c r="I8" s="215"/>
      <c r="J8" s="215"/>
      <c r="K8" s="215"/>
      <c r="L8" s="215"/>
      <c r="M8" s="215"/>
    </row>
    <row r="9" spans="2:13" customFormat="1" x14ac:dyDescent="0.25">
      <c r="B9" s="215"/>
      <c r="C9" s="215"/>
      <c r="D9" s="215"/>
      <c r="E9" s="215"/>
      <c r="F9" s="215"/>
      <c r="G9" s="215"/>
      <c r="H9" s="215"/>
      <c r="I9" s="215"/>
      <c r="J9" s="215"/>
      <c r="K9" s="215"/>
      <c r="L9" s="215"/>
      <c r="M9" s="215"/>
    </row>
    <row r="10" spans="2:13" customFormat="1" x14ac:dyDescent="0.25">
      <c r="B10" s="215"/>
      <c r="C10" s="215"/>
      <c r="D10" s="215"/>
      <c r="E10" s="215"/>
      <c r="F10" s="215"/>
      <c r="G10" s="215"/>
      <c r="H10" s="215"/>
      <c r="I10" s="215"/>
      <c r="J10" s="215"/>
      <c r="K10" s="215"/>
      <c r="L10" s="215"/>
      <c r="M10" s="215"/>
    </row>
    <row r="11" spans="2:13" customFormat="1" x14ac:dyDescent="0.25">
      <c r="B11" s="215"/>
      <c r="C11" s="215"/>
      <c r="D11" s="215"/>
      <c r="E11" s="215"/>
      <c r="F11" s="215"/>
      <c r="G11" s="215"/>
      <c r="H11" s="215"/>
      <c r="I11" s="215"/>
      <c r="J11" s="215"/>
      <c r="K11" s="215"/>
      <c r="L11" s="215"/>
      <c r="M11" s="215"/>
    </row>
    <row r="12" spans="2:13" customFormat="1" x14ac:dyDescent="0.25">
      <c r="B12" s="215"/>
      <c r="C12" s="215"/>
      <c r="D12" s="215"/>
      <c r="E12" s="215"/>
      <c r="F12" s="215"/>
      <c r="G12" s="215"/>
      <c r="H12" s="215"/>
      <c r="I12" s="215"/>
      <c r="J12" s="215"/>
      <c r="K12" s="215"/>
      <c r="L12" s="215"/>
      <c r="M12" s="215"/>
    </row>
    <row r="13" spans="2:13" customFormat="1" x14ac:dyDescent="0.25">
      <c r="B13" s="215"/>
      <c r="C13" s="215"/>
      <c r="D13" s="215"/>
      <c r="E13" s="215"/>
      <c r="F13" s="215"/>
      <c r="G13" s="215"/>
      <c r="H13" s="215"/>
      <c r="I13" s="215"/>
      <c r="J13" s="215"/>
      <c r="K13" s="215"/>
      <c r="L13" s="215"/>
      <c r="M13" s="215"/>
    </row>
    <row r="14" spans="2:13" customFormat="1" x14ac:dyDescent="0.25">
      <c r="B14" s="215"/>
      <c r="C14" s="215"/>
      <c r="D14" s="215"/>
      <c r="E14" s="215"/>
      <c r="F14" s="215"/>
      <c r="G14" s="215"/>
      <c r="H14" s="215"/>
      <c r="I14" s="215"/>
      <c r="J14" s="215"/>
      <c r="K14" s="215"/>
      <c r="L14" s="215"/>
      <c r="M14" s="215"/>
    </row>
    <row r="15" spans="2:13" customFormat="1" x14ac:dyDescent="0.25">
      <c r="B15" s="215"/>
      <c r="C15" s="215"/>
      <c r="D15" s="215"/>
      <c r="E15" s="215"/>
      <c r="F15" s="215"/>
      <c r="G15" s="215"/>
      <c r="H15" s="215"/>
      <c r="I15" s="215"/>
      <c r="J15" s="215"/>
      <c r="K15" s="215"/>
      <c r="L15" s="215"/>
      <c r="M15" s="215"/>
    </row>
    <row r="16" spans="2:13" customFormat="1" x14ac:dyDescent="0.25">
      <c r="B16" s="215"/>
      <c r="C16" s="215"/>
      <c r="D16" s="215"/>
      <c r="E16" s="215"/>
      <c r="F16" s="215"/>
      <c r="G16" s="215"/>
      <c r="H16" s="215"/>
      <c r="I16" s="215"/>
      <c r="J16" s="215"/>
      <c r="K16" s="215"/>
      <c r="L16" s="215"/>
      <c r="M16" s="215"/>
    </row>
    <row r="17" spans="2:16" customFormat="1" x14ac:dyDescent="0.25">
      <c r="B17" s="119"/>
      <c r="C17" s="119"/>
      <c r="D17" s="119"/>
      <c r="E17" s="119"/>
      <c r="F17" s="119"/>
      <c r="G17" s="119"/>
      <c r="H17" s="119"/>
      <c r="I17" s="119"/>
      <c r="J17" s="119"/>
      <c r="K17" s="119"/>
      <c r="L17" s="119"/>
      <c r="M17" s="119"/>
    </row>
    <row r="18" spans="2:16" customFormat="1" x14ac:dyDescent="0.25">
      <c r="B18" s="25" t="s">
        <v>5</v>
      </c>
      <c r="C18" s="119"/>
      <c r="D18" s="119"/>
      <c r="E18" s="119"/>
      <c r="F18" s="119"/>
      <c r="G18" s="119"/>
      <c r="H18" s="119"/>
      <c r="I18" s="119"/>
      <c r="J18" s="119"/>
      <c r="K18" s="119"/>
      <c r="L18" s="119"/>
      <c r="M18" s="119"/>
    </row>
    <row r="19" spans="2:16" customFormat="1" ht="50.4" x14ac:dyDescent="0.25">
      <c r="B19" s="120" t="s">
        <v>6</v>
      </c>
      <c r="C19" s="120" t="s">
        <v>7</v>
      </c>
      <c r="D19" s="120" t="s">
        <v>8</v>
      </c>
      <c r="E19" s="120" t="s">
        <v>9</v>
      </c>
      <c r="F19" s="120" t="s">
        <v>10</v>
      </c>
      <c r="G19" s="120" t="s">
        <v>11</v>
      </c>
      <c r="H19" s="120" t="s">
        <v>12</v>
      </c>
      <c r="I19" s="120" t="s">
        <v>13</v>
      </c>
      <c r="J19" s="120" t="s">
        <v>14</v>
      </c>
      <c r="K19" s="120" t="s">
        <v>15</v>
      </c>
      <c r="L19" s="120" t="s">
        <v>16</v>
      </c>
      <c r="M19" s="120" t="s">
        <v>17</v>
      </c>
    </row>
    <row r="20" spans="2:16" s="23" customFormat="1" ht="13.2" x14ac:dyDescent="0.25">
      <c r="B20" s="121" t="s">
        <v>18</v>
      </c>
      <c r="C20" s="122"/>
      <c r="D20" s="122"/>
      <c r="E20" s="122"/>
      <c r="F20" s="122"/>
      <c r="G20" s="122"/>
      <c r="H20" s="122"/>
      <c r="I20" s="122"/>
      <c r="J20" s="122"/>
      <c r="K20" s="122"/>
      <c r="L20" s="122"/>
      <c r="M20" s="123"/>
    </row>
    <row r="21" spans="2:16" x14ac:dyDescent="0.25">
      <c r="B21" s="14" t="s">
        <v>19</v>
      </c>
      <c r="C21" s="13">
        <v>679028.64</v>
      </c>
      <c r="D21" s="22">
        <v>717562</v>
      </c>
      <c r="E21" s="22">
        <v>800936.68544905249</v>
      </c>
      <c r="F21" s="22">
        <v>666221</v>
      </c>
      <c r="G21" s="21">
        <f>C21/F21</f>
        <v>1.0192243114522057</v>
      </c>
      <c r="H21" s="190">
        <v>569788.72</v>
      </c>
      <c r="I21" s="190">
        <v>349841.87</v>
      </c>
      <c r="J21" s="190">
        <v>219946.85</v>
      </c>
      <c r="K21" s="8">
        <v>895422</v>
      </c>
      <c r="L21" s="8">
        <v>942040.75</v>
      </c>
      <c r="M21" s="7">
        <f>H21/L21</f>
        <v>0.60484508764615541</v>
      </c>
    </row>
    <row r="22" spans="2:16" x14ac:dyDescent="0.25">
      <c r="B22" s="14" t="s">
        <v>20</v>
      </c>
      <c r="C22" s="13">
        <v>206746.688326</v>
      </c>
      <c r="D22" s="22">
        <v>174749</v>
      </c>
      <c r="E22" s="22">
        <v>187936.57638814417</v>
      </c>
      <c r="F22" s="22">
        <v>198250.34000000003</v>
      </c>
      <c r="G22" s="21">
        <f>C22/F22</f>
        <v>1.0428566645888222</v>
      </c>
      <c r="H22" s="190">
        <v>309258.23999999999</v>
      </c>
      <c r="I22" s="190">
        <v>119556.38</v>
      </c>
      <c r="J22" s="190">
        <v>189701.86</v>
      </c>
      <c r="K22" s="8">
        <v>336449</v>
      </c>
      <c r="L22" s="8">
        <v>302552.61</v>
      </c>
      <c r="M22" s="7">
        <f>H22/L22</f>
        <v>1.0221635172805152</v>
      </c>
    </row>
    <row r="23" spans="2:16" x14ac:dyDescent="0.25">
      <c r="B23" s="14" t="s">
        <v>21</v>
      </c>
      <c r="C23" s="13">
        <v>276664.24839299999</v>
      </c>
      <c r="D23" s="22">
        <v>48311</v>
      </c>
      <c r="E23" s="22">
        <v>50325.373294339966</v>
      </c>
      <c r="F23" s="22">
        <v>240538.08000000002</v>
      </c>
      <c r="G23" s="21">
        <f>C23/F23</f>
        <v>1.1501889779489383</v>
      </c>
      <c r="H23" s="190">
        <v>437292.18</v>
      </c>
      <c r="I23" s="190">
        <v>187999.27</v>
      </c>
      <c r="J23" s="190">
        <v>249292.91</v>
      </c>
      <c r="K23" s="8">
        <v>359724</v>
      </c>
      <c r="L23" s="8">
        <v>503869.13</v>
      </c>
      <c r="M23" s="7">
        <f>H23/L23</f>
        <v>0.86786856737978768</v>
      </c>
    </row>
    <row r="24" spans="2:16" x14ac:dyDescent="0.25">
      <c r="B24" s="125" t="s">
        <v>22</v>
      </c>
      <c r="C24" s="126">
        <f>SUM(C21:C23)</f>
        <v>1162439.576719</v>
      </c>
      <c r="D24" s="127">
        <f>SUM(D21:D23)</f>
        <v>940622</v>
      </c>
      <c r="E24" s="128">
        <f>SUM(E21:E23)</f>
        <v>1039198.6351315366</v>
      </c>
      <c r="F24" s="128">
        <f>SUM(F21:F23)</f>
        <v>1105009.4200000002</v>
      </c>
      <c r="G24" s="129">
        <f>C24/F24</f>
        <v>1.0519725494457774</v>
      </c>
      <c r="H24" s="130">
        <f>SUM(H21:H23)</f>
        <v>1316339.1399999999</v>
      </c>
      <c r="I24" s="130">
        <f>SUM(I21:I23)</f>
        <v>657397.52</v>
      </c>
      <c r="J24" s="130">
        <f>SUM(J21:J23)</f>
        <v>658941.62</v>
      </c>
      <c r="K24" s="130">
        <f t="shared" ref="K24:L24" si="0">SUM(K21:K23)</f>
        <v>1591595</v>
      </c>
      <c r="L24" s="130">
        <f t="shared" si="0"/>
        <v>1748462.4899999998</v>
      </c>
      <c r="M24" s="129">
        <f>H24/L24</f>
        <v>0.75285523568766988</v>
      </c>
    </row>
    <row r="25" spans="2:16" x14ac:dyDescent="0.25">
      <c r="B25" s="131" t="s">
        <v>23</v>
      </c>
      <c r="C25" s="132">
        <f>SUM(C21:C22)</f>
        <v>885775.32832600002</v>
      </c>
      <c r="D25" s="132">
        <f t="shared" ref="D25:F25" si="1">SUM(D21:D22)</f>
        <v>892311</v>
      </c>
      <c r="E25" s="132">
        <f t="shared" si="1"/>
        <v>988873.26183719665</v>
      </c>
      <c r="F25" s="132">
        <f t="shared" si="1"/>
        <v>864471.34000000008</v>
      </c>
      <c r="G25" s="135">
        <f t="shared" ref="G25:G26" si="2">C25/F25</f>
        <v>1.0246439498225586</v>
      </c>
      <c r="H25" s="136">
        <f>H21+H22</f>
        <v>879046.96</v>
      </c>
      <c r="I25" s="136">
        <f>SUM(I21:I22)</f>
        <v>469398.25</v>
      </c>
      <c r="J25" s="136">
        <f>SUM(J21:J22)</f>
        <v>409648.70999999996</v>
      </c>
      <c r="K25" s="136">
        <f t="shared" ref="K25:L25" si="3">SUM(K21:K22)</f>
        <v>1231871</v>
      </c>
      <c r="L25" s="136">
        <f t="shared" si="3"/>
        <v>1244593.3599999999</v>
      </c>
      <c r="M25" s="135">
        <f>H25/L25</f>
        <v>0.70629250344064187</v>
      </c>
      <c r="O25" s="2"/>
      <c r="P25" s="2"/>
    </row>
    <row r="26" spans="2:16" x14ac:dyDescent="0.25">
      <c r="B26" s="131" t="s">
        <v>24</v>
      </c>
      <c r="C26" s="132">
        <f>C23</f>
        <v>276664.24839299999</v>
      </c>
      <c r="D26" s="133">
        <f>D23</f>
        <v>48311</v>
      </c>
      <c r="E26" s="134">
        <f>E23</f>
        <v>50325.373294339966</v>
      </c>
      <c r="F26" s="134">
        <f>F23</f>
        <v>240538.08000000002</v>
      </c>
      <c r="G26" s="135">
        <f t="shared" si="2"/>
        <v>1.1501889779489383</v>
      </c>
      <c r="H26" s="136">
        <f>H23</f>
        <v>437292.18</v>
      </c>
      <c r="I26" s="136">
        <f>I23</f>
        <v>187999.27</v>
      </c>
      <c r="J26" s="136">
        <f>J23</f>
        <v>249292.91</v>
      </c>
      <c r="K26" s="136">
        <f t="shared" ref="K26:L26" si="4">K23</f>
        <v>359724</v>
      </c>
      <c r="L26" s="136">
        <f t="shared" si="4"/>
        <v>503869.13</v>
      </c>
      <c r="M26" s="135">
        <f t="shared" ref="M26:M40" si="5">H26/L26</f>
        <v>0.86786856737978768</v>
      </c>
      <c r="O26" s="2"/>
      <c r="P26" s="2"/>
    </row>
    <row r="27" spans="2:16" x14ac:dyDescent="0.25">
      <c r="B27" s="121" t="s">
        <v>25</v>
      </c>
      <c r="C27" s="122"/>
      <c r="D27" s="137"/>
      <c r="E27" s="137"/>
      <c r="F27" s="137"/>
      <c r="G27" s="122"/>
      <c r="H27" s="122"/>
      <c r="I27" s="138"/>
      <c r="J27" s="139"/>
      <c r="K27" s="140"/>
      <c r="L27" s="122"/>
      <c r="M27" s="123"/>
      <c r="N27" s="20"/>
      <c r="O27" s="2"/>
      <c r="P27" s="2"/>
    </row>
    <row r="28" spans="2:16" x14ac:dyDescent="0.25">
      <c r="B28" s="14" t="s">
        <v>26</v>
      </c>
      <c r="C28" s="13">
        <v>275751.5588137653</v>
      </c>
      <c r="D28" s="22">
        <v>499570</v>
      </c>
      <c r="E28" s="19">
        <v>525793.59800706769</v>
      </c>
      <c r="F28" s="19">
        <v>256756</v>
      </c>
      <c r="G28" s="18">
        <f t="shared" ref="G28:G30" si="6">C28/F28</f>
        <v>1.0739829208032736</v>
      </c>
      <c r="H28" s="190">
        <v>411660</v>
      </c>
      <c r="I28" s="9">
        <v>273306.46999999997</v>
      </c>
      <c r="J28" s="9">
        <v>138353.53</v>
      </c>
      <c r="K28" s="8">
        <v>974668</v>
      </c>
      <c r="L28" s="8">
        <v>412056.25</v>
      </c>
      <c r="M28" s="7">
        <f>H28/L28</f>
        <v>0.99903835944728425</v>
      </c>
      <c r="O28" s="2"/>
      <c r="P28" s="2"/>
    </row>
    <row r="29" spans="2:16" x14ac:dyDescent="0.25">
      <c r="B29" s="14" t="s">
        <v>27</v>
      </c>
      <c r="C29" s="13">
        <v>55089.14</v>
      </c>
      <c r="D29" s="141">
        <v>82118</v>
      </c>
      <c r="E29" s="19">
        <v>84426.311520209609</v>
      </c>
      <c r="F29" s="19">
        <v>24986</v>
      </c>
      <c r="G29" s="18">
        <f>C29/F29</f>
        <v>2.2048002881613704</v>
      </c>
      <c r="H29" s="190">
        <v>98863.016099999993</v>
      </c>
      <c r="I29" s="9">
        <v>55988.25</v>
      </c>
      <c r="J29" s="9">
        <v>42874.766099999993</v>
      </c>
      <c r="K29" s="8">
        <v>172795</v>
      </c>
      <c r="L29" s="8">
        <v>80187.13</v>
      </c>
      <c r="M29" s="7">
        <f>H29/L29</f>
        <v>1.2329037851834825</v>
      </c>
      <c r="O29" s="2"/>
      <c r="P29" s="2"/>
    </row>
    <row r="30" spans="2:16" x14ac:dyDescent="0.25">
      <c r="B30" s="125" t="s">
        <v>28</v>
      </c>
      <c r="C30" s="127">
        <f>SUM(C28:C29)</f>
        <v>330840.69881376531</v>
      </c>
      <c r="D30" s="127">
        <f>SUM(D28:D29)</f>
        <v>581688</v>
      </c>
      <c r="E30" s="142">
        <f>SUM(E28+E29)</f>
        <v>610219.90952727734</v>
      </c>
      <c r="F30" s="142">
        <f>SUM(F28:F29)</f>
        <v>281742</v>
      </c>
      <c r="G30" s="143">
        <f t="shared" si="6"/>
        <v>1.1742682979952059</v>
      </c>
      <c r="H30" s="130">
        <f>SUM(H28:H29)</f>
        <v>510523.01610000001</v>
      </c>
      <c r="I30" s="130">
        <f>SUM(I28:I29)</f>
        <v>329294.71999999997</v>
      </c>
      <c r="J30" s="130">
        <f>SUM(J28:J29)</f>
        <v>181228.29609999998</v>
      </c>
      <c r="K30" s="130">
        <f t="shared" ref="K30:L30" si="7">SUM(K28:K29)</f>
        <v>1147463</v>
      </c>
      <c r="L30" s="130">
        <f t="shared" si="7"/>
        <v>492243.38</v>
      </c>
      <c r="M30" s="129">
        <f>H30/L30</f>
        <v>1.037135361982928</v>
      </c>
      <c r="O30" s="2"/>
      <c r="P30" s="2"/>
    </row>
    <row r="31" spans="2:16" x14ac:dyDescent="0.25">
      <c r="B31" s="121" t="s">
        <v>29</v>
      </c>
      <c r="C31" s="144"/>
      <c r="D31" s="144"/>
      <c r="E31" s="144"/>
      <c r="F31" s="144"/>
      <c r="G31" s="144"/>
      <c r="H31" s="144"/>
      <c r="I31" s="145"/>
      <c r="J31" s="146"/>
      <c r="K31" s="144"/>
      <c r="L31" s="144"/>
      <c r="M31" s="147"/>
      <c r="O31" s="2"/>
      <c r="P31" s="2"/>
    </row>
    <row r="32" spans="2:16" x14ac:dyDescent="0.25">
      <c r="B32" s="14" t="s">
        <v>30</v>
      </c>
      <c r="C32" s="13">
        <v>0</v>
      </c>
      <c r="D32" s="13"/>
      <c r="E32" s="13"/>
      <c r="F32" s="13">
        <v>0</v>
      </c>
      <c r="G32" s="9" t="s">
        <v>31</v>
      </c>
      <c r="H32" s="190">
        <v>27300.31</v>
      </c>
      <c r="I32" s="148">
        <v>0</v>
      </c>
      <c r="J32" s="148">
        <v>27300.31</v>
      </c>
      <c r="K32" s="9" t="s">
        <v>31</v>
      </c>
      <c r="L32" s="9">
        <v>27264.39</v>
      </c>
      <c r="M32" s="7" t="s">
        <v>31</v>
      </c>
      <c r="O32" s="2"/>
      <c r="P32" s="2"/>
    </row>
    <row r="33" spans="2:19" x14ac:dyDescent="0.25">
      <c r="B33" s="14" t="s">
        <v>32</v>
      </c>
      <c r="C33" s="9" t="s">
        <v>31</v>
      </c>
      <c r="D33" s="13"/>
      <c r="E33" s="13"/>
      <c r="F33" s="9" t="s">
        <v>31</v>
      </c>
      <c r="G33" s="9" t="s">
        <v>31</v>
      </c>
      <c r="H33" s="124">
        <v>0</v>
      </c>
      <c r="I33" s="9" t="s">
        <v>31</v>
      </c>
      <c r="J33" s="9" t="s">
        <v>31</v>
      </c>
      <c r="K33" s="9" t="s">
        <v>31</v>
      </c>
      <c r="L33" s="9" t="s">
        <v>31</v>
      </c>
      <c r="M33" s="7" t="s">
        <v>31</v>
      </c>
      <c r="O33" s="2"/>
      <c r="P33" s="2"/>
    </row>
    <row r="34" spans="2:19" x14ac:dyDescent="0.25">
      <c r="B34" s="14" t="s">
        <v>33</v>
      </c>
      <c r="C34" s="13">
        <v>63849.125446121616</v>
      </c>
      <c r="D34" s="13"/>
      <c r="E34" s="13"/>
      <c r="F34" s="13">
        <v>97833</v>
      </c>
      <c r="G34" s="9" t="s">
        <v>31</v>
      </c>
      <c r="H34" s="190">
        <v>256036.99</v>
      </c>
      <c r="I34" s="148">
        <v>139219.54999999999</v>
      </c>
      <c r="J34" s="148">
        <v>116817.43999999999</v>
      </c>
      <c r="K34" s="9" t="s">
        <v>31</v>
      </c>
      <c r="L34" s="9">
        <v>318383.03000000003</v>
      </c>
      <c r="M34" s="7" t="s">
        <v>31</v>
      </c>
      <c r="O34" s="2"/>
      <c r="P34" s="2"/>
    </row>
    <row r="35" spans="2:19" x14ac:dyDescent="0.25">
      <c r="B35" s="131" t="s">
        <v>34</v>
      </c>
      <c r="C35" s="132">
        <f>SUM(C32:C34)</f>
        <v>63849.125446121616</v>
      </c>
      <c r="D35" s="133">
        <v>57997</v>
      </c>
      <c r="E35" s="133">
        <v>61364.360337189937</v>
      </c>
      <c r="F35" s="133">
        <f>SUM(F32:F34)</f>
        <v>97833</v>
      </c>
      <c r="G35" s="135">
        <f>C35/F35</f>
        <v>0.6526338295475107</v>
      </c>
      <c r="H35" s="136">
        <f>SUM(H32:H34)</f>
        <v>283337.3</v>
      </c>
      <c r="I35" s="136">
        <f>SUM(I32:I34)</f>
        <v>139219.54999999999</v>
      </c>
      <c r="J35" s="136">
        <f>SUM(J32:J34)</f>
        <v>144117.75</v>
      </c>
      <c r="K35" s="136">
        <v>320750</v>
      </c>
      <c r="L35" s="136">
        <f>SUM(L32:L34)</f>
        <v>345647.42000000004</v>
      </c>
      <c r="M35" s="135">
        <f>H35/L35</f>
        <v>0.81972924895548172</v>
      </c>
      <c r="O35" s="16"/>
      <c r="P35" s="16"/>
      <c r="Q35" s="17"/>
    </row>
    <row r="36" spans="2:19" x14ac:dyDescent="0.25">
      <c r="B36" s="14" t="s">
        <v>35</v>
      </c>
      <c r="C36" s="13">
        <v>0</v>
      </c>
      <c r="D36" s="13"/>
      <c r="E36" s="13"/>
      <c r="F36" s="13">
        <v>0</v>
      </c>
      <c r="G36" s="9" t="s">
        <v>31</v>
      </c>
      <c r="H36" s="190">
        <v>794.71900000000005</v>
      </c>
      <c r="I36" s="148">
        <v>0</v>
      </c>
      <c r="J36" s="148">
        <v>794.71900000000005</v>
      </c>
      <c r="K36" s="9" t="s">
        <v>31</v>
      </c>
      <c r="L36" s="9">
        <v>1214.69</v>
      </c>
      <c r="M36" s="7" t="s">
        <v>31</v>
      </c>
      <c r="O36" s="16"/>
      <c r="P36" s="16"/>
      <c r="Q36" s="15"/>
    </row>
    <row r="37" spans="2:19" x14ac:dyDescent="0.25">
      <c r="B37" s="14" t="s">
        <v>36</v>
      </c>
      <c r="C37" s="9" t="s">
        <v>31</v>
      </c>
      <c r="D37" s="13"/>
      <c r="E37" s="13"/>
      <c r="F37" s="9" t="s">
        <v>31</v>
      </c>
      <c r="G37" s="9" t="s">
        <v>31</v>
      </c>
      <c r="H37" s="124">
        <v>0</v>
      </c>
      <c r="I37" s="9" t="s">
        <v>31</v>
      </c>
      <c r="J37" s="9" t="s">
        <v>31</v>
      </c>
      <c r="K37" s="9" t="s">
        <v>31</v>
      </c>
      <c r="L37" s="9" t="s">
        <v>31</v>
      </c>
      <c r="M37" s="7" t="s">
        <v>31</v>
      </c>
      <c r="O37" s="2"/>
      <c r="P37" s="12"/>
    </row>
    <row r="38" spans="2:19" x14ac:dyDescent="0.25">
      <c r="B38" s="14" t="s">
        <v>37</v>
      </c>
      <c r="C38" s="13">
        <v>411136.11754699994</v>
      </c>
      <c r="D38" s="13"/>
      <c r="E38" s="13"/>
      <c r="F38" s="13">
        <v>36160</v>
      </c>
      <c r="G38" s="9" t="s">
        <v>31</v>
      </c>
      <c r="H38" s="190">
        <v>1057877.0053999999</v>
      </c>
      <c r="I38" s="148">
        <v>708288.96</v>
      </c>
      <c r="J38" s="148">
        <v>349588.04539999994</v>
      </c>
      <c r="K38" s="9" t="s">
        <v>31</v>
      </c>
      <c r="L38" s="9">
        <v>597763.9</v>
      </c>
      <c r="M38" s="7" t="s">
        <v>31</v>
      </c>
      <c r="O38" s="11"/>
      <c r="P38" s="2"/>
    </row>
    <row r="39" spans="2:19" x14ac:dyDescent="0.25">
      <c r="B39" s="14" t="s">
        <v>38</v>
      </c>
      <c r="C39" s="13">
        <v>0</v>
      </c>
      <c r="D39" s="13"/>
      <c r="E39" s="13"/>
      <c r="F39" s="13">
        <v>0</v>
      </c>
      <c r="G39" s="9" t="s">
        <v>31</v>
      </c>
      <c r="H39" s="190">
        <v>0</v>
      </c>
      <c r="I39" s="148">
        <v>0</v>
      </c>
      <c r="J39" s="148">
        <v>0</v>
      </c>
      <c r="K39" s="9" t="s">
        <v>31</v>
      </c>
      <c r="L39" s="9">
        <v>0</v>
      </c>
      <c r="M39" s="7" t="s">
        <v>31</v>
      </c>
      <c r="O39" s="2"/>
      <c r="P39" s="2"/>
    </row>
    <row r="40" spans="2:19" x14ac:dyDescent="0.25">
      <c r="B40" s="131" t="s">
        <v>39</v>
      </c>
      <c r="C40" s="132">
        <f>SUM(C36:C39)</f>
        <v>411136.11754699994</v>
      </c>
      <c r="D40" s="132">
        <v>30553</v>
      </c>
      <c r="E40" s="132">
        <v>31708.262973923476</v>
      </c>
      <c r="F40" s="132">
        <f>SUM(F36:F39)</f>
        <v>36160</v>
      </c>
      <c r="G40" s="135">
        <f>C40/F40</f>
        <v>11.369914755171459</v>
      </c>
      <c r="H40" s="136">
        <f>SUM(H36:H39)</f>
        <v>1058671.7243999999</v>
      </c>
      <c r="I40" s="136">
        <f>SUM(I36:I39)</f>
        <v>708288.96</v>
      </c>
      <c r="J40" s="136">
        <f>SUM(J36:J39)</f>
        <v>350382.76439999993</v>
      </c>
      <c r="K40" s="136">
        <v>275561</v>
      </c>
      <c r="L40" s="136">
        <f>SUM(L36:L39)</f>
        <v>598978.59</v>
      </c>
      <c r="M40" s="135">
        <f t="shared" si="5"/>
        <v>1.7674617124461827</v>
      </c>
      <c r="O40" s="2"/>
    </row>
    <row r="41" spans="2:19" x14ac:dyDescent="0.25">
      <c r="B41" s="125" t="s">
        <v>40</v>
      </c>
      <c r="C41" s="126">
        <f>C35+C40</f>
        <v>474985.24299312156</v>
      </c>
      <c r="D41" s="126">
        <f>D35+D40</f>
        <v>88550</v>
      </c>
      <c r="E41" s="126">
        <f>E35+E40</f>
        <v>93072.623311113421</v>
      </c>
      <c r="F41" s="126">
        <f>SUM(F35,F40)</f>
        <v>133993</v>
      </c>
      <c r="G41" s="143">
        <f>C41/F41</f>
        <v>3.5448511712785113</v>
      </c>
      <c r="H41" s="130">
        <f>H35+H40</f>
        <v>1342009.0244</v>
      </c>
      <c r="I41" s="130">
        <f>I35+I40</f>
        <v>847508.51</v>
      </c>
      <c r="J41" s="130">
        <f>J35+J40</f>
        <v>494500.51439999993</v>
      </c>
      <c r="K41" s="130">
        <f>K35+K40</f>
        <v>596311</v>
      </c>
      <c r="L41" s="130">
        <f>L35+L40</f>
        <v>944626.01</v>
      </c>
      <c r="M41" s="149">
        <f>H41/L41</f>
        <v>1.4206776122965321</v>
      </c>
      <c r="O41" s="2"/>
    </row>
    <row r="42" spans="2:19" x14ac:dyDescent="0.25">
      <c r="B42" s="121" t="s">
        <v>41</v>
      </c>
      <c r="C42" s="150"/>
      <c r="D42" s="122"/>
      <c r="E42" s="122"/>
      <c r="F42" s="122"/>
      <c r="G42" s="122"/>
      <c r="H42" s="122"/>
      <c r="I42" s="151"/>
      <c r="J42" s="139"/>
      <c r="K42" s="122"/>
      <c r="L42" s="122"/>
      <c r="M42" s="123"/>
      <c r="O42" s="2"/>
    </row>
    <row r="43" spans="2:19" x14ac:dyDescent="0.25">
      <c r="B43" s="152" t="s">
        <v>42</v>
      </c>
      <c r="C43" s="153"/>
      <c r="D43" s="154"/>
      <c r="E43" s="154"/>
      <c r="F43" s="154"/>
      <c r="G43" s="129"/>
      <c r="H43" s="130"/>
      <c r="I43" s="130"/>
      <c r="J43" s="130"/>
      <c r="K43" s="130"/>
      <c r="L43" s="130"/>
      <c r="M43" s="129"/>
      <c r="O43" s="2"/>
      <c r="P43" s="2"/>
    </row>
    <row r="44" spans="2:19" x14ac:dyDescent="0.25">
      <c r="B44" s="155" t="s">
        <v>43</v>
      </c>
      <c r="C44" s="156"/>
      <c r="D44" s="157"/>
      <c r="E44" s="157"/>
      <c r="F44" s="157"/>
      <c r="G44" s="158"/>
      <c r="H44" s="159"/>
      <c r="I44" s="159"/>
      <c r="J44" s="159"/>
      <c r="K44" s="159"/>
      <c r="L44" s="159"/>
      <c r="M44" s="158"/>
      <c r="O44" s="2"/>
      <c r="P44" s="2"/>
    </row>
    <row r="45" spans="2:19" x14ac:dyDescent="0.25">
      <c r="B45" s="10" t="s">
        <v>44</v>
      </c>
      <c r="C45" s="160">
        <v>0</v>
      </c>
      <c r="D45" s="22">
        <v>1453</v>
      </c>
      <c r="E45" s="22">
        <v>1470</v>
      </c>
      <c r="F45" s="22">
        <v>0</v>
      </c>
      <c r="G45" s="9" t="s">
        <v>31</v>
      </c>
      <c r="H45" s="124">
        <v>0</v>
      </c>
      <c r="I45" s="9" t="s">
        <v>31</v>
      </c>
      <c r="J45" s="9" t="s">
        <v>31</v>
      </c>
      <c r="K45" s="9" t="s">
        <v>31</v>
      </c>
      <c r="L45" s="9" t="s">
        <v>31</v>
      </c>
      <c r="M45" s="9" t="s">
        <v>31</v>
      </c>
      <c r="O45" s="2"/>
    </row>
    <row r="46" spans="2:19" x14ac:dyDescent="0.25">
      <c r="B46" s="152" t="s">
        <v>45</v>
      </c>
      <c r="C46" s="126">
        <f>SUM(C45:C45)</f>
        <v>0</v>
      </c>
      <c r="D46" s="126">
        <f t="shared" ref="D46:F46" si="8">SUM(D45:D45)</f>
        <v>1453</v>
      </c>
      <c r="E46" s="126">
        <f t="shared" si="8"/>
        <v>1470</v>
      </c>
      <c r="F46" s="126">
        <f t="shared" si="8"/>
        <v>0</v>
      </c>
      <c r="G46" s="143"/>
      <c r="H46" s="130">
        <f>SUM(H45:H45)</f>
        <v>0</v>
      </c>
      <c r="I46" s="130">
        <f>SUM(I45:I45)</f>
        <v>0</v>
      </c>
      <c r="J46" s="130">
        <f>SUM(J45:J45)</f>
        <v>0</v>
      </c>
      <c r="K46" s="130">
        <f>SUM(K45:K45)</f>
        <v>0</v>
      </c>
      <c r="L46" s="130">
        <f>SUM(L45:L45)</f>
        <v>0</v>
      </c>
      <c r="M46" s="129" t="s">
        <v>31</v>
      </c>
      <c r="O46" s="2"/>
    </row>
    <row r="47" spans="2:19" x14ac:dyDescent="0.25">
      <c r="B47" s="155" t="s">
        <v>46</v>
      </c>
      <c r="C47" s="156"/>
      <c r="D47" s="157"/>
      <c r="E47" s="157"/>
      <c r="F47" s="157"/>
      <c r="G47" s="158"/>
      <c r="H47" s="124">
        <v>109249.94000000002</v>
      </c>
      <c r="I47" s="188">
        <v>0</v>
      </c>
      <c r="J47" s="188">
        <v>109249.94000000002</v>
      </c>
      <c r="K47" s="188">
        <v>100000</v>
      </c>
      <c r="L47" s="188">
        <v>153481.60000000001</v>
      </c>
      <c r="M47" s="158"/>
      <c r="N47" s="5"/>
      <c r="O47" s="5"/>
      <c r="P47" s="5"/>
      <c r="Q47" s="5"/>
      <c r="R47" s="5"/>
      <c r="S47" s="5"/>
    </row>
    <row r="48" spans="2:19" x14ac:dyDescent="0.25">
      <c r="B48" s="152" t="s">
        <v>47</v>
      </c>
      <c r="C48" s="161" t="s">
        <v>31</v>
      </c>
      <c r="D48" s="161" t="s">
        <v>31</v>
      </c>
      <c r="E48" s="161" t="s">
        <v>31</v>
      </c>
      <c r="F48" s="161" t="s">
        <v>31</v>
      </c>
      <c r="G48" s="161" t="s">
        <v>31</v>
      </c>
      <c r="H48" s="130">
        <f>SUM(H47:H47)</f>
        <v>109249.94000000002</v>
      </c>
      <c r="I48" s="130">
        <f>SUM(I47:I47)</f>
        <v>0</v>
      </c>
      <c r="J48" s="130">
        <f>SUM(J47:J47)</f>
        <v>109249.94000000002</v>
      </c>
      <c r="K48" s="130">
        <f>SUM(K47:K47)</f>
        <v>100000</v>
      </c>
      <c r="L48" s="130">
        <f>SUM(L47:L47)</f>
        <v>153481.60000000001</v>
      </c>
      <c r="M48" s="129">
        <f>H48/L48</f>
        <v>0.71181131809936837</v>
      </c>
    </row>
    <row r="49" spans="2:13" customFormat="1" x14ac:dyDescent="0.25">
      <c r="B49" s="162" t="s">
        <v>48</v>
      </c>
      <c r="C49" s="163">
        <f>C24+C30+C41+C46</f>
        <v>1968265.5185258868</v>
      </c>
      <c r="D49" s="163">
        <f>D24+D30+D41+D46</f>
        <v>1612313</v>
      </c>
      <c r="E49" s="163">
        <f>E24+E30+E41+E46</f>
        <v>1743961.1679699274</v>
      </c>
      <c r="F49" s="163">
        <f>F24+F30+F41+F46</f>
        <v>1520744.4200000002</v>
      </c>
      <c r="G49" s="164">
        <f>C49/F49</f>
        <v>1.2942776528654871</v>
      </c>
      <c r="H49" s="165">
        <f>H24+H30+H41+H46+H48</f>
        <v>3278121.1204999997</v>
      </c>
      <c r="I49" s="165">
        <f t="shared" ref="I49:L49" si="9">I24+I30+I41+I46+I48</f>
        <v>1834200.75</v>
      </c>
      <c r="J49" s="165">
        <f t="shared" si="9"/>
        <v>1443920.3705</v>
      </c>
      <c r="K49" s="165">
        <f t="shared" si="9"/>
        <v>3435369</v>
      </c>
      <c r="L49" s="165">
        <f t="shared" si="9"/>
        <v>3338813.48</v>
      </c>
      <c r="M49" s="164">
        <f>H49/L49</f>
        <v>0.98182217729035881</v>
      </c>
    </row>
    <row r="50" spans="2:13" customFormat="1" ht="13.95" customHeight="1" x14ac:dyDescent="0.25">
      <c r="B50" s="216" t="s">
        <v>49</v>
      </c>
      <c r="C50" s="217"/>
      <c r="D50" s="217"/>
      <c r="E50" s="217"/>
      <c r="F50" s="217"/>
      <c r="G50" s="217"/>
      <c r="H50" s="217"/>
      <c r="I50" s="217"/>
      <c r="J50" s="217"/>
      <c r="K50" s="217"/>
      <c r="L50" s="217"/>
      <c r="M50" s="218"/>
    </row>
    <row r="51" spans="2:13" customFormat="1" ht="13.95" customHeight="1" x14ac:dyDescent="0.25">
      <c r="B51" s="219" t="s">
        <v>50</v>
      </c>
      <c r="C51" s="220"/>
      <c r="D51" s="220"/>
      <c r="E51" s="220"/>
      <c r="F51" s="220"/>
      <c r="G51" s="220"/>
      <c r="H51" s="220"/>
      <c r="I51" s="220"/>
      <c r="J51" s="220"/>
      <c r="K51" s="220"/>
      <c r="L51" s="220"/>
      <c r="M51" s="221"/>
    </row>
    <row r="52" spans="2:13" customFormat="1" ht="13.95" customHeight="1" x14ac:dyDescent="0.25">
      <c r="B52" s="222" t="s">
        <v>51</v>
      </c>
      <c r="C52" s="223"/>
      <c r="D52" s="223"/>
      <c r="E52" s="223"/>
      <c r="F52" s="223"/>
      <c r="G52" s="223"/>
      <c r="H52" s="223"/>
      <c r="I52" s="223"/>
      <c r="J52" s="223"/>
      <c r="K52" s="223"/>
      <c r="L52" s="223"/>
      <c r="M52" s="224"/>
    </row>
    <row r="53" spans="2:13" customFormat="1" x14ac:dyDescent="0.25">
      <c r="B53" s="208" t="s">
        <v>52</v>
      </c>
      <c r="C53" s="208"/>
      <c r="D53" s="208"/>
      <c r="E53" s="208"/>
      <c r="F53" s="208"/>
      <c r="G53" s="208"/>
      <c r="H53" s="208"/>
      <c r="I53" s="208"/>
      <c r="J53" s="208"/>
      <c r="K53" s="208"/>
      <c r="L53" s="208"/>
      <c r="M53" s="208"/>
    </row>
    <row r="54" spans="2:13" customFormat="1" x14ac:dyDescent="0.25"/>
    <row r="55" spans="2:13" customFormat="1" x14ac:dyDescent="0.25">
      <c r="C55" s="4"/>
      <c r="D55" s="4"/>
      <c r="H55" s="4"/>
    </row>
    <row r="56" spans="2:13" x14ac:dyDescent="0.25">
      <c r="C56" s="2"/>
      <c r="D56" s="2"/>
      <c r="E56" s="3"/>
      <c r="H56" s="2"/>
    </row>
    <row r="57" spans="2:13" x14ac:dyDescent="0.25">
      <c r="C57" s="2"/>
      <c r="D57" s="2"/>
      <c r="H57" s="2"/>
    </row>
    <row r="58" spans="2:13" x14ac:dyDescent="0.25">
      <c r="D58" s="2"/>
      <c r="H58" s="2"/>
    </row>
    <row r="59" spans="2:13" x14ac:dyDescent="0.25">
      <c r="H59" s="2"/>
    </row>
    <row r="60" spans="2:13" x14ac:dyDescent="0.25">
      <c r="H60" s="2"/>
    </row>
  </sheetData>
  <mergeCells count="6">
    <mergeCell ref="B53:M53"/>
    <mergeCell ref="B5:M6"/>
    <mergeCell ref="B8:M16"/>
    <mergeCell ref="B50:M50"/>
    <mergeCell ref="B51:M51"/>
    <mergeCell ref="B52:M52"/>
  </mergeCells>
  <conditionalFormatting sqref="H47">
    <cfRule type="containsBlanks" dxfId="0" priority="1">
      <formula>LEN(TRIM(H47))=0</formula>
    </cfRule>
  </conditionalFormatting>
  <pageMargins left="0.25" right="0.25" top="0.75" bottom="0.75" header="0.3" footer="0.3"/>
  <pageSetup scale="45" orientation="landscape" r:id="rId1"/>
  <ignoredErrors>
    <ignoredError sqref="C25:F25 J25:L25" formulaRange="1"/>
    <ignoredError sqref="G24 G26 G30 G35:H35 G4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B1:H32"/>
  <sheetViews>
    <sheetView zoomScaleNormal="100" workbookViewId="0"/>
  </sheetViews>
  <sheetFormatPr defaultColWidth="8.69921875" defaultRowHeight="13.8" x14ac:dyDescent="0.25"/>
  <cols>
    <col min="1" max="1" width="3.19921875" customWidth="1"/>
    <col min="2" max="2" width="62.69921875" style="28" customWidth="1"/>
    <col min="3" max="3" width="30.19921875" style="28" customWidth="1"/>
    <col min="4" max="4" width="15" customWidth="1"/>
    <col min="5" max="5" width="31.19921875" customWidth="1"/>
    <col min="6" max="6" width="12.19921875" customWidth="1"/>
  </cols>
  <sheetData>
    <row r="1" spans="2:5" x14ac:dyDescent="0.25">
      <c r="B1" s="26" t="s">
        <v>0</v>
      </c>
    </row>
    <row r="2" spans="2:5" x14ac:dyDescent="0.25">
      <c r="B2" s="26" t="s">
        <v>53</v>
      </c>
    </row>
    <row r="3" spans="2:5" ht="14.4" x14ac:dyDescent="0.3">
      <c r="B3" s="27" t="str">
        <f>'1-NSG'!B3</f>
        <v>Q4 2023</v>
      </c>
    </row>
    <row r="4" spans="2:5" x14ac:dyDescent="0.25">
      <c r="B4" s="26"/>
    </row>
    <row r="5" spans="2:5" ht="22.2" customHeight="1" x14ac:dyDescent="0.25">
      <c r="B5" s="225" t="s">
        <v>54</v>
      </c>
      <c r="C5" s="226"/>
      <c r="D5" s="226"/>
      <c r="E5" s="227"/>
    </row>
    <row r="6" spans="2:5" ht="22.2" customHeight="1" x14ac:dyDescent="0.25">
      <c r="B6" s="228"/>
      <c r="C6" s="229"/>
      <c r="D6" s="229"/>
      <c r="E6" s="230"/>
    </row>
    <row r="7" spans="2:5" ht="22.2" customHeight="1" x14ac:dyDescent="0.25">
      <c r="B7" s="231"/>
      <c r="C7" s="232"/>
      <c r="D7" s="232"/>
      <c r="E7" s="233"/>
    </row>
    <row r="8" spans="2:5" ht="181.2" customHeight="1" x14ac:dyDescent="0.25">
      <c r="B8" s="234" t="s">
        <v>55</v>
      </c>
      <c r="C8" s="234"/>
      <c r="D8" s="234"/>
      <c r="E8" s="234"/>
    </row>
    <row r="9" spans="2:5" ht="20.25" customHeight="1" x14ac:dyDescent="0.25">
      <c r="B9" s="166"/>
      <c r="C9" s="166"/>
      <c r="D9" s="166"/>
      <c r="E9" s="166"/>
    </row>
    <row r="10" spans="2:5" ht="20.25" customHeight="1" x14ac:dyDescent="0.25">
      <c r="B10" s="42" t="s">
        <v>56</v>
      </c>
    </row>
    <row r="11" spans="2:5" ht="33" customHeight="1" x14ac:dyDescent="0.25">
      <c r="B11" s="41" t="s">
        <v>57</v>
      </c>
      <c r="C11" s="33" t="s">
        <v>58</v>
      </c>
    </row>
    <row r="12" spans="2:5" s="29" customFormat="1" ht="21" customHeight="1" x14ac:dyDescent="0.2">
      <c r="B12" s="235" t="s">
        <v>59</v>
      </c>
      <c r="C12" s="236"/>
    </row>
    <row r="13" spans="2:5" x14ac:dyDescent="0.25">
      <c r="B13" s="39" t="s">
        <v>60</v>
      </c>
      <c r="C13" s="167">
        <v>879046.96</v>
      </c>
      <c r="D13" s="168"/>
      <c r="E13" s="169"/>
    </row>
    <row r="14" spans="2:5" x14ac:dyDescent="0.25">
      <c r="B14" s="39" t="s">
        <v>61</v>
      </c>
      <c r="C14" s="167">
        <v>437292.18</v>
      </c>
      <c r="D14" s="170"/>
      <c r="E14" s="169"/>
    </row>
    <row r="15" spans="2:5" x14ac:dyDescent="0.25">
      <c r="B15" s="39" t="s">
        <v>25</v>
      </c>
      <c r="C15" s="167">
        <v>510523.01610000001</v>
      </c>
      <c r="D15" s="170"/>
      <c r="E15" s="169"/>
    </row>
    <row r="16" spans="2:5" x14ac:dyDescent="0.25">
      <c r="B16" s="39" t="s">
        <v>29</v>
      </c>
      <c r="C16" s="167">
        <v>1342009.0244</v>
      </c>
      <c r="D16" s="170"/>
      <c r="E16" s="169"/>
    </row>
    <row r="17" spans="2:8" x14ac:dyDescent="0.25">
      <c r="B17" s="40" t="s">
        <v>46</v>
      </c>
      <c r="C17" s="167">
        <v>109249.94000000002</v>
      </c>
      <c r="D17" s="171"/>
      <c r="E17" s="169"/>
    </row>
    <row r="18" spans="2:8" x14ac:dyDescent="0.25">
      <c r="B18" s="39" t="s">
        <v>62</v>
      </c>
      <c r="C18" s="167"/>
      <c r="D18" s="171"/>
      <c r="E18" s="169"/>
    </row>
    <row r="19" spans="2:8" s="29" customFormat="1" ht="21.75" customHeight="1" x14ac:dyDescent="0.2">
      <c r="B19" s="172" t="s">
        <v>63</v>
      </c>
      <c r="C19" s="173">
        <f>SUM(C13:C18)</f>
        <v>3278121.1204999997</v>
      </c>
      <c r="E19" s="174"/>
    </row>
    <row r="20" spans="2:8" s="29" customFormat="1" ht="30" customHeight="1" x14ac:dyDescent="0.2">
      <c r="B20" s="235" t="s">
        <v>64</v>
      </c>
      <c r="C20" s="236"/>
    </row>
    <row r="21" spans="2:8" ht="30" customHeight="1" x14ac:dyDescent="0.25">
      <c r="B21" s="175" t="s">
        <v>65</v>
      </c>
      <c r="C21" s="167">
        <v>56717.81</v>
      </c>
      <c r="E21" s="169"/>
    </row>
    <row r="22" spans="2:8" x14ac:dyDescent="0.25">
      <c r="B22" s="39" t="s">
        <v>66</v>
      </c>
      <c r="C22" s="167">
        <v>54918.39</v>
      </c>
      <c r="D22" s="170"/>
      <c r="E22" s="169"/>
    </row>
    <row r="23" spans="2:8" x14ac:dyDescent="0.25">
      <c r="B23" s="39" t="s">
        <v>67</v>
      </c>
      <c r="C23" s="167">
        <v>164838.72000000003</v>
      </c>
      <c r="E23" s="169"/>
    </row>
    <row r="24" spans="2:8" x14ac:dyDescent="0.25">
      <c r="B24" s="40" t="s">
        <v>68</v>
      </c>
      <c r="C24" s="167">
        <v>146848.67000000001</v>
      </c>
      <c r="E24" s="169"/>
    </row>
    <row r="25" spans="2:8" s="29" customFormat="1" ht="24" customHeight="1" x14ac:dyDescent="0.25">
      <c r="B25" s="39" t="s">
        <v>69</v>
      </c>
      <c r="C25" s="176">
        <v>412439.22</v>
      </c>
      <c r="D25" s="177"/>
      <c r="E25" s="178"/>
    </row>
    <row r="26" spans="2:8" s="29" customFormat="1" ht="33" customHeight="1" x14ac:dyDescent="0.2">
      <c r="B26" s="172" t="s">
        <v>70</v>
      </c>
      <c r="C26" s="179">
        <f>SUM(C21:C25)</f>
        <v>835762.81</v>
      </c>
      <c r="D26" s="180"/>
      <c r="E26" s="181"/>
      <c r="G26" s="38"/>
      <c r="H26" s="37"/>
    </row>
    <row r="27" spans="2:8" ht="25.8" x14ac:dyDescent="0.25">
      <c r="B27" s="182" t="s">
        <v>71</v>
      </c>
      <c r="C27" s="183">
        <f>C26+C19</f>
        <v>4113883.9304999998</v>
      </c>
      <c r="D27" s="29"/>
      <c r="E27" s="37"/>
    </row>
    <row r="28" spans="2:8" s="29" customFormat="1" ht="18" customHeight="1" x14ac:dyDescent="0.25">
      <c r="B28" s="36"/>
      <c r="C28" s="6"/>
      <c r="D28"/>
      <c r="E28"/>
    </row>
    <row r="29" spans="2:8" s="29" customFormat="1" ht="20.25" customHeight="1" x14ac:dyDescent="0.25">
      <c r="B29" s="34"/>
      <c r="C29" s="36"/>
      <c r="D29"/>
    </row>
    <row r="30" spans="2:8" ht="31.5" customHeight="1" x14ac:dyDescent="0.25">
      <c r="B30" s="35" t="s">
        <v>72</v>
      </c>
      <c r="C30" s="34"/>
      <c r="D30" s="29"/>
      <c r="E30" s="29"/>
    </row>
    <row r="31" spans="2:8" s="29" customFormat="1" ht="36" customHeight="1" x14ac:dyDescent="0.25">
      <c r="B31" s="33" t="s">
        <v>73</v>
      </c>
      <c r="C31" s="33" t="s">
        <v>74</v>
      </c>
      <c r="D31" s="33" t="s">
        <v>75</v>
      </c>
      <c r="E31" s="33" t="s">
        <v>17</v>
      </c>
    </row>
    <row r="32" spans="2:8" ht="25.2" x14ac:dyDescent="0.25">
      <c r="B32" s="32" t="s">
        <v>71</v>
      </c>
      <c r="C32" s="31">
        <f>C26+C19</f>
        <v>4113883.9304999998</v>
      </c>
      <c r="D32" s="31">
        <v>4202337.74</v>
      </c>
      <c r="E32" s="30">
        <f>C32/D32</f>
        <v>0.97895128498167772</v>
      </c>
    </row>
  </sheetData>
  <mergeCells count="4">
    <mergeCell ref="B5:E7"/>
    <mergeCell ref="B8:E8"/>
    <mergeCell ref="B12:C12"/>
    <mergeCell ref="B20:C20"/>
  </mergeCells>
  <pageMargins left="0.25" right="0.25" top="0.75" bottom="0.75" header="0.3" footer="0.3"/>
  <pageSetup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B1:R40"/>
  <sheetViews>
    <sheetView zoomScaleNormal="100" workbookViewId="0"/>
  </sheetViews>
  <sheetFormatPr defaultColWidth="9" defaultRowHeight="13.8" x14ac:dyDescent="0.25"/>
  <cols>
    <col min="1" max="1" width="2" style="43" customWidth="1"/>
    <col min="2" max="2" width="37.19921875" style="44" customWidth="1"/>
    <col min="3" max="3" width="20.69921875" style="43" customWidth="1"/>
    <col min="4" max="4" width="22.69921875" style="43" customWidth="1"/>
    <col min="5" max="5" width="18.69921875" style="43" customWidth="1"/>
    <col min="6" max="6" width="17.69921875" style="43" customWidth="1"/>
    <col min="7" max="7" width="19.19921875" style="43" customWidth="1"/>
    <col min="8" max="8" width="3.19921875" style="43" customWidth="1"/>
    <col min="9" max="9" width="28.69921875" style="43" customWidth="1"/>
    <col min="10" max="12" width="11.19921875" style="43" customWidth="1"/>
    <col min="13" max="13" width="12.19921875" style="43" customWidth="1"/>
    <col min="14" max="14" width="13.19921875" style="43" customWidth="1"/>
    <col min="15" max="15" width="12.69921875" style="43" customWidth="1"/>
    <col min="16" max="17" width="12.19921875" style="43" customWidth="1"/>
    <col min="18" max="18" width="12.69921875" style="43" customWidth="1"/>
    <col min="19" max="19" width="12.19921875" style="43" customWidth="1"/>
    <col min="20" max="16384" width="9" style="43"/>
  </cols>
  <sheetData>
    <row r="1" spans="2:18" customFormat="1" x14ac:dyDescent="0.25">
      <c r="B1" s="35" t="s">
        <v>0</v>
      </c>
    </row>
    <row r="2" spans="2:18" customFormat="1" x14ac:dyDescent="0.25">
      <c r="B2" s="83" t="s">
        <v>76</v>
      </c>
    </row>
    <row r="3" spans="2:18" customFormat="1" ht="14.4" x14ac:dyDescent="0.3">
      <c r="B3" s="27" t="str">
        <f>'1-NSG'!B3</f>
        <v>Q4 2023</v>
      </c>
    </row>
    <row r="4" spans="2:18" customFormat="1" x14ac:dyDescent="0.25">
      <c r="B4" s="35"/>
    </row>
    <row r="5" spans="2:18" customFormat="1" ht="14.7" customHeight="1" x14ac:dyDescent="0.25">
      <c r="B5" s="238" t="s">
        <v>77</v>
      </c>
      <c r="C5" s="238"/>
      <c r="D5" s="238"/>
      <c r="E5" s="238"/>
      <c r="F5" s="238"/>
      <c r="G5" s="238"/>
    </row>
    <row r="6" spans="2:18" customFormat="1" x14ac:dyDescent="0.25">
      <c r="B6" s="238"/>
      <c r="C6" s="238"/>
      <c r="D6" s="238"/>
      <c r="E6" s="238"/>
      <c r="F6" s="238"/>
      <c r="G6" s="238"/>
    </row>
    <row r="7" spans="2:18" customFormat="1" x14ac:dyDescent="0.25">
      <c r="B7" s="238"/>
      <c r="C7" s="238"/>
      <c r="D7" s="238"/>
      <c r="E7" s="238"/>
      <c r="F7" s="238"/>
      <c r="G7" s="238"/>
    </row>
    <row r="8" spans="2:18" customFormat="1" ht="18.75" customHeight="1" x14ac:dyDescent="0.25">
      <c r="B8" s="238"/>
      <c r="C8" s="238"/>
      <c r="D8" s="238"/>
      <c r="E8" s="238"/>
      <c r="F8" s="238"/>
      <c r="G8" s="238"/>
    </row>
    <row r="9" spans="2:18" customFormat="1" ht="18.75" customHeight="1" x14ac:dyDescent="0.25">
      <c r="B9" s="238"/>
      <c r="C9" s="238"/>
      <c r="D9" s="238"/>
      <c r="E9" s="238"/>
      <c r="F9" s="238"/>
      <c r="G9" s="238"/>
    </row>
    <row r="10" spans="2:18" customFormat="1" ht="18.75" customHeight="1" x14ac:dyDescent="0.25">
      <c r="B10" s="29"/>
    </row>
    <row r="11" spans="2:18" ht="17.399999999999999" x14ac:dyDescent="0.3">
      <c r="B11" s="83" t="s">
        <v>78</v>
      </c>
      <c r="C11" s="83"/>
      <c r="D11" s="82"/>
      <c r="E11" s="82"/>
      <c r="F11" s="82"/>
      <c r="G11" s="82"/>
      <c r="I11" s="42" t="s">
        <v>79</v>
      </c>
    </row>
    <row r="12" spans="2:18" ht="41.4" x14ac:dyDescent="0.25">
      <c r="B12" s="80" t="s">
        <v>80</v>
      </c>
      <c r="C12" s="78" t="s">
        <v>81</v>
      </c>
      <c r="D12" s="78" t="s">
        <v>7</v>
      </c>
      <c r="E12" s="78" t="s">
        <v>82</v>
      </c>
      <c r="F12" s="78" t="s">
        <v>83</v>
      </c>
      <c r="G12" s="78" t="s">
        <v>84</v>
      </c>
      <c r="I12" s="79" t="s">
        <v>85</v>
      </c>
      <c r="J12" s="78" t="s">
        <v>86</v>
      </c>
      <c r="K12" s="78" t="s">
        <v>87</v>
      </c>
      <c r="L12" s="78" t="s">
        <v>88</v>
      </c>
      <c r="M12" s="78" t="s">
        <v>89</v>
      </c>
      <c r="N12" s="78" t="s">
        <v>90</v>
      </c>
      <c r="O12" s="78" t="s">
        <v>91</v>
      </c>
      <c r="P12" s="78" t="s">
        <v>92</v>
      </c>
      <c r="Q12" s="78" t="s">
        <v>93</v>
      </c>
      <c r="R12" s="78" t="s">
        <v>94</v>
      </c>
    </row>
    <row r="13" spans="2:18" s="44" customFormat="1" ht="73.5" customHeight="1" x14ac:dyDescent="0.25">
      <c r="B13" s="61" t="s">
        <v>95</v>
      </c>
      <c r="C13" s="67"/>
      <c r="D13" s="69"/>
      <c r="E13" s="54"/>
      <c r="F13" s="54"/>
      <c r="G13" s="53"/>
      <c r="I13" s="77" t="s">
        <v>96</v>
      </c>
      <c r="J13" s="67">
        <v>0</v>
      </c>
      <c r="K13" s="67">
        <v>0</v>
      </c>
      <c r="L13" s="67">
        <v>0</v>
      </c>
      <c r="M13" s="76">
        <v>116425.70999999999</v>
      </c>
      <c r="N13" s="76">
        <v>271864.10000000003</v>
      </c>
      <c r="O13" s="76">
        <v>288363.09458013345</v>
      </c>
      <c r="P13" s="76">
        <v>173093</v>
      </c>
      <c r="Q13" s="75">
        <v>10992</v>
      </c>
      <c r="R13" s="75">
        <v>285181</v>
      </c>
    </row>
    <row r="14" spans="2:18" ht="27.6" x14ac:dyDescent="0.25">
      <c r="B14" s="61" t="s">
        <v>97</v>
      </c>
      <c r="C14" s="71"/>
      <c r="D14" s="74"/>
      <c r="E14" s="73"/>
      <c r="F14" s="73"/>
      <c r="G14" s="72"/>
      <c r="I14" s="68" t="s">
        <v>98</v>
      </c>
      <c r="J14" s="71">
        <v>0</v>
      </c>
      <c r="K14" s="71">
        <v>0</v>
      </c>
      <c r="L14" s="71">
        <v>0</v>
      </c>
      <c r="M14" s="66" t="s">
        <v>99</v>
      </c>
      <c r="N14" s="66" t="s">
        <v>99</v>
      </c>
      <c r="O14" s="66" t="s">
        <v>99</v>
      </c>
      <c r="P14" s="66" t="s">
        <v>99</v>
      </c>
      <c r="Q14" s="70" t="s">
        <v>99</v>
      </c>
      <c r="R14" s="70" t="s">
        <v>99</v>
      </c>
    </row>
    <row r="15" spans="2:18" s="44" customFormat="1" ht="30.75" customHeight="1" x14ac:dyDescent="0.25">
      <c r="B15" s="61" t="s">
        <v>100</v>
      </c>
      <c r="C15" s="67"/>
      <c r="D15" s="69"/>
      <c r="E15" s="54"/>
      <c r="F15" s="54"/>
      <c r="G15" s="53"/>
      <c r="H15" s="43"/>
      <c r="I15" s="68" t="s">
        <v>101</v>
      </c>
      <c r="J15" s="67">
        <v>0</v>
      </c>
      <c r="K15" s="67">
        <v>0</v>
      </c>
      <c r="L15" s="67">
        <v>0</v>
      </c>
      <c r="M15" s="66" t="s">
        <v>102</v>
      </c>
      <c r="N15" s="66" t="s">
        <v>102</v>
      </c>
      <c r="O15" s="66" t="s">
        <v>102</v>
      </c>
      <c r="P15" s="65" t="s">
        <v>103</v>
      </c>
      <c r="Q15" s="64" t="s">
        <v>104</v>
      </c>
      <c r="R15" s="64" t="s">
        <v>104</v>
      </c>
    </row>
    <row r="16" spans="2:18" x14ac:dyDescent="0.25">
      <c r="B16" s="52" t="s">
        <v>105</v>
      </c>
      <c r="C16" s="63">
        <v>0</v>
      </c>
      <c r="D16" s="63">
        <v>0</v>
      </c>
      <c r="E16" s="63">
        <v>0</v>
      </c>
      <c r="F16" s="63">
        <v>0</v>
      </c>
      <c r="G16" s="63">
        <v>0</v>
      </c>
    </row>
    <row r="17" spans="2:18" x14ac:dyDescent="0.25">
      <c r="B17" s="61" t="s">
        <v>106</v>
      </c>
      <c r="C17" s="62" t="s">
        <v>99</v>
      </c>
      <c r="D17" s="54">
        <v>370075</v>
      </c>
      <c r="E17" s="54">
        <v>555036</v>
      </c>
      <c r="F17" s="54">
        <f>E17</f>
        <v>555036</v>
      </c>
      <c r="G17" s="53">
        <f>D17/F17</f>
        <v>0.66675855259839001</v>
      </c>
      <c r="I17" s="45" t="s">
        <v>107</v>
      </c>
    </row>
    <row r="18" spans="2:18" ht="26.25" customHeight="1" x14ac:dyDescent="0.25">
      <c r="B18" s="61" t="s">
        <v>108</v>
      </c>
      <c r="C18" s="62" t="s">
        <v>99</v>
      </c>
      <c r="D18" s="54">
        <v>1011467</v>
      </c>
      <c r="E18" s="54">
        <v>1110072</v>
      </c>
      <c r="F18" s="54">
        <f t="shared" ref="F18:F19" si="0">E18</f>
        <v>1110072</v>
      </c>
      <c r="G18" s="53">
        <f t="shared" ref="G18:G19" si="1">D18/F18</f>
        <v>0.91117242845509117</v>
      </c>
      <c r="I18" s="239" t="s">
        <v>109</v>
      </c>
      <c r="J18" s="240"/>
      <c r="K18" s="240"/>
      <c r="L18" s="240"/>
      <c r="M18" s="240"/>
      <c r="N18" s="240"/>
      <c r="O18" s="240"/>
      <c r="P18" s="240"/>
      <c r="Q18" s="240"/>
      <c r="R18" s="241"/>
    </row>
    <row r="19" spans="2:18" ht="28.5" customHeight="1" x14ac:dyDescent="0.25">
      <c r="B19" s="61" t="s">
        <v>110</v>
      </c>
      <c r="C19" s="62" t="s">
        <v>99</v>
      </c>
      <c r="D19" s="54">
        <v>2514260</v>
      </c>
      <c r="E19" s="54">
        <v>1665107</v>
      </c>
      <c r="F19" s="54">
        <f t="shared" si="0"/>
        <v>1665107</v>
      </c>
      <c r="G19" s="53">
        <f t="shared" si="1"/>
        <v>1.5099690290173544</v>
      </c>
      <c r="I19" s="239" t="s">
        <v>111</v>
      </c>
      <c r="J19" s="240"/>
      <c r="K19" s="240"/>
      <c r="L19" s="240"/>
      <c r="M19" s="240"/>
      <c r="N19" s="240"/>
      <c r="O19" s="240"/>
      <c r="P19" s="240"/>
      <c r="Q19" s="240"/>
      <c r="R19" s="241"/>
    </row>
    <row r="20" spans="2:18" x14ac:dyDescent="0.25">
      <c r="B20" s="52" t="s">
        <v>112</v>
      </c>
      <c r="C20" s="60" t="s">
        <v>99</v>
      </c>
      <c r="D20" s="59">
        <f>D17+D18+D19</f>
        <v>3895802</v>
      </c>
      <c r="E20" s="59">
        <f>E17+E18+E19</f>
        <v>3330215</v>
      </c>
      <c r="F20" s="59">
        <f>E20</f>
        <v>3330215</v>
      </c>
      <c r="G20" s="58">
        <f>D20/F20</f>
        <v>1.1698349806243742</v>
      </c>
    </row>
    <row r="21" spans="2:18" x14ac:dyDescent="0.25">
      <c r="B21" s="61" t="s">
        <v>113</v>
      </c>
      <c r="C21" s="55" t="s">
        <v>114</v>
      </c>
      <c r="D21" s="54">
        <v>2071497</v>
      </c>
      <c r="E21" s="54">
        <v>1401317</v>
      </c>
      <c r="F21" s="54">
        <f>E21</f>
        <v>1401317</v>
      </c>
      <c r="G21" s="53">
        <f>D21/F21</f>
        <v>1.4782501032956854</v>
      </c>
      <c r="I21" s="57"/>
      <c r="M21" s="191"/>
      <c r="O21" s="191"/>
    </row>
    <row r="22" spans="2:18" x14ac:dyDescent="0.25">
      <c r="B22" s="61" t="s">
        <v>115</v>
      </c>
      <c r="C22" s="55" t="s">
        <v>114</v>
      </c>
      <c r="D22" s="54">
        <v>1899591</v>
      </c>
      <c r="E22" s="54">
        <v>1407703</v>
      </c>
      <c r="F22" s="54">
        <f t="shared" ref="F22" si="2">E22</f>
        <v>1407703</v>
      </c>
      <c r="G22" s="53">
        <f t="shared" ref="G22" si="3">D22/F22</f>
        <v>1.3494259797698804</v>
      </c>
      <c r="O22" s="191"/>
    </row>
    <row r="23" spans="2:18" x14ac:dyDescent="0.25">
      <c r="B23" s="61" t="s">
        <v>116</v>
      </c>
      <c r="C23" s="55" t="s">
        <v>114</v>
      </c>
      <c r="D23" s="54">
        <v>1531692</v>
      </c>
      <c r="E23" s="54">
        <v>1369034</v>
      </c>
      <c r="F23" s="54">
        <v>2181433</v>
      </c>
      <c r="G23" s="53">
        <f>D23/F23</f>
        <v>0.70214945863567668</v>
      </c>
    </row>
    <row r="24" spans="2:18" x14ac:dyDescent="0.25">
      <c r="B24" s="52" t="s">
        <v>117</v>
      </c>
      <c r="C24" s="63">
        <v>0</v>
      </c>
      <c r="D24" s="59">
        <f>D21+D22+D23</f>
        <v>5502780</v>
      </c>
      <c r="E24" s="59">
        <f>E21+E22+E23</f>
        <v>4178054</v>
      </c>
      <c r="F24" s="59">
        <f>F21+F22+F23</f>
        <v>4990453</v>
      </c>
      <c r="G24" s="58">
        <f>D24/F24</f>
        <v>1.1026614217186295</v>
      </c>
    </row>
    <row r="25" spans="2:18" x14ac:dyDescent="0.25">
      <c r="B25" s="56">
        <v>2018</v>
      </c>
      <c r="C25" s="54" t="s">
        <v>118</v>
      </c>
      <c r="D25" s="54">
        <v>1554871.81</v>
      </c>
      <c r="E25" s="54">
        <v>2196540</v>
      </c>
      <c r="F25" s="54">
        <f>E25</f>
        <v>2196540</v>
      </c>
      <c r="G25" s="53">
        <f>D25/F25</f>
        <v>0.70787320513170715</v>
      </c>
    </row>
    <row r="26" spans="2:18" x14ac:dyDescent="0.25">
      <c r="B26" s="56">
        <v>2019</v>
      </c>
      <c r="C26" s="54" t="s">
        <v>118</v>
      </c>
      <c r="D26" s="54">
        <v>2216395.738523256</v>
      </c>
      <c r="E26" s="54">
        <v>1941718</v>
      </c>
      <c r="F26" s="54">
        <v>1918175</v>
      </c>
      <c r="G26" s="53">
        <f>D26/F26</f>
        <v>1.1554710798145404</v>
      </c>
      <c r="J26" s="57"/>
    </row>
    <row r="27" spans="2:18" x14ac:dyDescent="0.25">
      <c r="B27" s="56">
        <v>2020</v>
      </c>
      <c r="C27" s="54" t="s">
        <v>118</v>
      </c>
      <c r="D27" s="54">
        <v>2285298.9408459198</v>
      </c>
      <c r="E27" s="54">
        <v>1790399</v>
      </c>
      <c r="F27" s="54">
        <v>1771603</v>
      </c>
      <c r="G27" s="53">
        <f>D27/F27</f>
        <v>1.2899610922119231</v>
      </c>
    </row>
    <row r="28" spans="2:18" x14ac:dyDescent="0.25">
      <c r="B28" s="56">
        <v>2021</v>
      </c>
      <c r="C28" s="55" t="s">
        <v>119</v>
      </c>
      <c r="D28" s="54">
        <v>2591449</v>
      </c>
      <c r="E28" s="54">
        <v>1931439</v>
      </c>
      <c r="F28" s="54">
        <v>1933161.6</v>
      </c>
      <c r="G28" s="53">
        <f t="shared" ref="G28:G34" si="4">D28/F28</f>
        <v>1.3405237306596614</v>
      </c>
    </row>
    <row r="29" spans="2:18" x14ac:dyDescent="0.25">
      <c r="B29" s="52" t="s">
        <v>120</v>
      </c>
      <c r="C29" s="51"/>
      <c r="D29" s="50">
        <f>SUM(D25:D28)</f>
        <v>8648015.4893691763</v>
      </c>
      <c r="E29" s="50">
        <f>SUM(E25:E28)</f>
        <v>7860096</v>
      </c>
      <c r="F29" s="50">
        <f>SUM(F25:F28)</f>
        <v>7819479.5999999996</v>
      </c>
      <c r="G29" s="53">
        <f t="shared" si="4"/>
        <v>1.1059579322093476</v>
      </c>
    </row>
    <row r="30" spans="2:18" x14ac:dyDescent="0.25">
      <c r="B30" s="56">
        <v>2022</v>
      </c>
      <c r="C30" s="55" t="s">
        <v>121</v>
      </c>
      <c r="D30" s="54">
        <v>1656048.332054887</v>
      </c>
      <c r="E30" s="54">
        <v>1664852.6997827382</v>
      </c>
      <c r="F30" s="54">
        <v>1700147.7110739278</v>
      </c>
      <c r="G30" s="53">
        <f t="shared" si="4"/>
        <v>0.9740614425841948</v>
      </c>
    </row>
    <row r="31" spans="2:18" ht="15" customHeight="1" x14ac:dyDescent="0.25">
      <c r="B31" s="56">
        <v>2023</v>
      </c>
      <c r="C31" s="55" t="s">
        <v>121</v>
      </c>
      <c r="D31" s="54">
        <v>1968265.5185258868</v>
      </c>
      <c r="E31" s="54">
        <v>1612312.8214387703</v>
      </c>
      <c r="F31" s="54">
        <v>1743961.3663462815</v>
      </c>
      <c r="G31" s="53">
        <f t="shared" si="4"/>
        <v>1.1286176153371665</v>
      </c>
      <c r="I31"/>
      <c r="J31"/>
      <c r="K31"/>
      <c r="L31"/>
      <c r="M31"/>
      <c r="N31"/>
      <c r="O31"/>
      <c r="P31"/>
      <c r="Q31"/>
      <c r="R31"/>
    </row>
    <row r="32" spans="2:18" customFormat="1" x14ac:dyDescent="0.25">
      <c r="B32" s="56">
        <v>2024</v>
      </c>
      <c r="C32" s="55" t="s">
        <v>121</v>
      </c>
      <c r="D32" s="54"/>
      <c r="E32" s="54">
        <v>1504589.1260986594</v>
      </c>
      <c r="F32" s="54">
        <v>1626547.6913313242</v>
      </c>
      <c r="G32" s="53">
        <f t="shared" si="4"/>
        <v>0</v>
      </c>
    </row>
    <row r="33" spans="2:18" customFormat="1" x14ac:dyDescent="0.25">
      <c r="B33" s="56">
        <v>2025</v>
      </c>
      <c r="C33" s="55" t="s">
        <v>121</v>
      </c>
      <c r="D33" s="54"/>
      <c r="E33" s="54">
        <v>1466711.7263261185</v>
      </c>
      <c r="F33" s="54">
        <v>1589575.1808693048</v>
      </c>
      <c r="G33" s="53">
        <f t="shared" si="4"/>
        <v>0</v>
      </c>
    </row>
    <row r="34" spans="2:18" customFormat="1" x14ac:dyDescent="0.25">
      <c r="B34" s="52" t="s">
        <v>122</v>
      </c>
      <c r="C34" s="51"/>
      <c r="D34" s="50">
        <f>SUM(D30:D33)</f>
        <v>3624313.8505807738</v>
      </c>
      <c r="E34" s="50">
        <f>SUM(E30:E33)</f>
        <v>6248466.3736462863</v>
      </c>
      <c r="F34" s="50">
        <f>SUM(F30:F33)</f>
        <v>6660231.9496208383</v>
      </c>
      <c r="G34" s="53">
        <f t="shared" si="4"/>
        <v>0.54417231681955203</v>
      </c>
    </row>
    <row r="35" spans="2:18" customFormat="1" x14ac:dyDescent="0.25">
      <c r="B35" s="49"/>
      <c r="C35" s="48"/>
      <c r="D35" s="47"/>
      <c r="E35" s="47"/>
      <c r="F35" s="47"/>
      <c r="G35" s="46"/>
      <c r="I35" s="43"/>
      <c r="J35" s="43"/>
      <c r="K35" s="43"/>
      <c r="L35" s="43"/>
      <c r="M35" s="43"/>
      <c r="N35" s="43"/>
      <c r="O35" s="43"/>
      <c r="P35" s="43"/>
      <c r="Q35" s="43"/>
      <c r="R35" s="43"/>
    </row>
    <row r="36" spans="2:18" x14ac:dyDescent="0.25">
      <c r="B36" s="45" t="s">
        <v>107</v>
      </c>
      <c r="C36"/>
      <c r="D36"/>
      <c r="E36"/>
      <c r="F36"/>
      <c r="G36"/>
    </row>
    <row r="37" spans="2:18" ht="30" customHeight="1" x14ac:dyDescent="0.25">
      <c r="B37" s="242" t="s">
        <v>123</v>
      </c>
      <c r="C37" s="242"/>
      <c r="D37" s="242"/>
      <c r="E37" s="242"/>
      <c r="F37" s="242"/>
      <c r="G37" s="242"/>
    </row>
    <row r="38" spans="2:18" ht="30" customHeight="1" x14ac:dyDescent="0.25">
      <c r="B38" s="242" t="s">
        <v>124</v>
      </c>
      <c r="C38" s="242"/>
      <c r="D38" s="242"/>
      <c r="E38" s="242"/>
      <c r="F38" s="242"/>
      <c r="G38" s="242"/>
    </row>
    <row r="39" spans="2:18" ht="46.2" customHeight="1" x14ac:dyDescent="0.25">
      <c r="B39" s="237" t="s">
        <v>125</v>
      </c>
      <c r="C39" s="237"/>
      <c r="D39" s="237"/>
      <c r="E39" s="237"/>
      <c r="F39" s="237"/>
      <c r="G39" s="237"/>
    </row>
    <row r="40" spans="2:18" ht="30" customHeight="1" x14ac:dyDescent="0.25">
      <c r="B40" s="237" t="s">
        <v>126</v>
      </c>
      <c r="C40" s="237"/>
      <c r="D40" s="237"/>
      <c r="E40" s="237"/>
      <c r="F40" s="237"/>
      <c r="G40" s="237"/>
    </row>
  </sheetData>
  <mergeCells count="7">
    <mergeCell ref="B40:G40"/>
    <mergeCell ref="B5:G9"/>
    <mergeCell ref="I18:R18"/>
    <mergeCell ref="I19:R19"/>
    <mergeCell ref="B37:G37"/>
    <mergeCell ref="B38:G38"/>
    <mergeCell ref="B39:G39"/>
  </mergeCells>
  <hyperlinks>
    <hyperlink ref="P15" r:id="rId1"/>
    <hyperlink ref="Q15" r:id="rId2"/>
    <hyperlink ref="R15" r:id="rId3"/>
  </hyperlinks>
  <pageMargins left="0.25" right="0.25" top="0.75" bottom="0.75" header="0.3" footer="0.3"/>
  <pageSetup scale="44"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B1:S31"/>
  <sheetViews>
    <sheetView zoomScaleNormal="100" zoomScaleSheetLayoutView="110" workbookViewId="0"/>
  </sheetViews>
  <sheetFormatPr defaultColWidth="9" defaultRowHeight="13.8" x14ac:dyDescent="0.25"/>
  <cols>
    <col min="1" max="1" width="4.19921875" style="43" customWidth="1"/>
    <col min="2" max="2" width="44.19921875" style="43" customWidth="1"/>
    <col min="3" max="3" width="11.69921875" style="43" customWidth="1"/>
    <col min="4" max="4" width="10.69921875" style="43" customWidth="1"/>
    <col min="5" max="5" width="11.19921875" style="43" customWidth="1"/>
    <col min="6" max="8" width="11.69921875" style="43" customWidth="1"/>
    <col min="9" max="10" width="12.19921875" style="43" customWidth="1"/>
    <col min="11" max="11" width="12" style="43" customWidth="1"/>
    <col min="12" max="12" width="12.19921875" style="43" customWidth="1"/>
    <col min="13" max="13" width="11.69921875" style="43" customWidth="1"/>
    <col min="14" max="15" width="9" style="43"/>
    <col min="16" max="16" width="13.19921875" style="43" customWidth="1"/>
    <col min="17" max="16384" width="9" style="43"/>
  </cols>
  <sheetData>
    <row r="1" spans="2:19" customFormat="1" x14ac:dyDescent="0.25">
      <c r="B1" s="26" t="s">
        <v>0</v>
      </c>
    </row>
    <row r="2" spans="2:19" customFormat="1" x14ac:dyDescent="0.25">
      <c r="B2" s="26" t="s">
        <v>127</v>
      </c>
    </row>
    <row r="3" spans="2:19" customFormat="1" ht="14.4" x14ac:dyDescent="0.3">
      <c r="B3" s="27" t="str">
        <f>'1-NSG'!B3</f>
        <v>Q4 2023</v>
      </c>
    </row>
    <row r="4" spans="2:19" customFormat="1" x14ac:dyDescent="0.25">
      <c r="B4" s="26"/>
    </row>
    <row r="5" spans="2:19" customFormat="1" ht="22.5" customHeight="1" x14ac:dyDescent="0.25">
      <c r="B5" s="249" t="s">
        <v>128</v>
      </c>
      <c r="C5" s="249"/>
      <c r="D5" s="249"/>
      <c r="E5" s="249"/>
      <c r="F5" s="249"/>
      <c r="G5" s="249"/>
      <c r="H5" s="249"/>
      <c r="I5" s="249"/>
      <c r="J5" s="249"/>
      <c r="K5" s="249"/>
      <c r="P5" s="29"/>
      <c r="Q5" s="29"/>
      <c r="R5" s="29"/>
      <c r="S5" s="29"/>
    </row>
    <row r="6" spans="2:19" customFormat="1" ht="21" customHeight="1" x14ac:dyDescent="0.25">
      <c r="B6" s="249"/>
      <c r="C6" s="249"/>
      <c r="D6" s="249"/>
      <c r="E6" s="249"/>
      <c r="F6" s="249"/>
      <c r="G6" s="249"/>
      <c r="H6" s="249"/>
      <c r="I6" s="249"/>
      <c r="J6" s="249"/>
      <c r="K6" s="249"/>
      <c r="P6" s="29"/>
      <c r="Q6" s="29"/>
      <c r="R6" s="29"/>
      <c r="S6" s="29"/>
    </row>
    <row r="7" spans="2:19" customFormat="1" ht="21" customHeight="1" x14ac:dyDescent="0.25">
      <c r="B7" s="249"/>
      <c r="C7" s="249"/>
      <c r="D7" s="249"/>
      <c r="E7" s="249"/>
      <c r="F7" s="249"/>
      <c r="G7" s="249"/>
      <c r="H7" s="249"/>
      <c r="I7" s="249"/>
      <c r="J7" s="249"/>
      <c r="K7" s="249"/>
      <c r="P7" s="29"/>
      <c r="Q7" s="29"/>
      <c r="R7" s="29"/>
      <c r="S7" s="29"/>
    </row>
    <row r="8" spans="2:19" customFormat="1" ht="192" customHeight="1" x14ac:dyDescent="0.25">
      <c r="B8" s="246" t="s">
        <v>129</v>
      </c>
      <c r="C8" s="247"/>
      <c r="D8" s="247"/>
      <c r="E8" s="247"/>
      <c r="F8" s="247"/>
      <c r="G8" s="247"/>
      <c r="H8" s="247"/>
      <c r="I8" s="247"/>
      <c r="J8" s="247"/>
      <c r="K8" s="248"/>
      <c r="L8" s="28"/>
      <c r="P8" s="29"/>
      <c r="Q8" s="29"/>
      <c r="R8" s="29"/>
      <c r="S8" s="29"/>
    </row>
    <row r="9" spans="2:19" customFormat="1" x14ac:dyDescent="0.25">
      <c r="B9" s="103"/>
      <c r="C9" s="103"/>
      <c r="D9" s="103"/>
      <c r="E9" s="103"/>
      <c r="F9" s="103"/>
      <c r="G9" s="103"/>
      <c r="H9" s="103"/>
      <c r="I9" s="103"/>
      <c r="J9" s="103"/>
      <c r="K9" s="103"/>
      <c r="L9" s="28"/>
      <c r="P9" s="29"/>
      <c r="Q9" s="29"/>
      <c r="R9" s="29"/>
      <c r="S9" s="29"/>
    </row>
    <row r="10" spans="2:19" customFormat="1" x14ac:dyDescent="0.25">
      <c r="B10" s="42" t="s">
        <v>130</v>
      </c>
      <c r="C10" s="42"/>
      <c r="D10" s="81"/>
      <c r="E10" s="81"/>
      <c r="F10" s="102"/>
      <c r="G10" s="102"/>
      <c r="H10" s="102"/>
      <c r="I10" s="102"/>
      <c r="J10" s="102"/>
      <c r="K10" s="102"/>
      <c r="L10" s="102"/>
      <c r="M10" s="43"/>
      <c r="N10" s="43"/>
      <c r="O10" s="43"/>
      <c r="P10" s="184"/>
      <c r="Q10" s="29"/>
      <c r="R10" s="29"/>
      <c r="S10" s="29"/>
    </row>
    <row r="11" spans="2:19" customFormat="1" ht="27.6" x14ac:dyDescent="0.25">
      <c r="B11" s="101" t="s">
        <v>131</v>
      </c>
      <c r="C11" s="80" t="s">
        <v>86</v>
      </c>
      <c r="D11" s="80" t="s">
        <v>87</v>
      </c>
      <c r="E11" s="78" t="s">
        <v>88</v>
      </c>
      <c r="F11" s="78" t="s">
        <v>89</v>
      </c>
      <c r="G11" s="78" t="s">
        <v>90</v>
      </c>
      <c r="H11" s="78" t="s">
        <v>91</v>
      </c>
      <c r="I11" s="78" t="s">
        <v>92</v>
      </c>
      <c r="J11" s="78" t="s">
        <v>93</v>
      </c>
      <c r="K11" s="78" t="s">
        <v>132</v>
      </c>
      <c r="L11" s="78">
        <v>2018</v>
      </c>
      <c r="M11" s="78">
        <v>2019</v>
      </c>
      <c r="N11" s="78">
        <v>2020</v>
      </c>
      <c r="O11" s="78">
        <v>2021</v>
      </c>
      <c r="P11" s="78">
        <v>2022</v>
      </c>
      <c r="Q11" s="78">
        <v>2023</v>
      </c>
      <c r="R11" s="78">
        <v>2024</v>
      </c>
      <c r="S11" s="78">
        <v>2025</v>
      </c>
    </row>
    <row r="12" spans="2:19" customFormat="1" x14ac:dyDescent="0.25">
      <c r="B12" s="39" t="s">
        <v>133</v>
      </c>
      <c r="C12" s="100"/>
      <c r="D12" s="100"/>
      <c r="E12" s="100"/>
      <c r="F12" s="100">
        <v>486500.70999999996</v>
      </c>
      <c r="G12" s="100">
        <v>1283331.1000000001</v>
      </c>
      <c r="H12" s="100">
        <v>2802623.0945801334</v>
      </c>
      <c r="I12" s="100">
        <v>2244590</v>
      </c>
      <c r="J12" s="100">
        <v>1910583</v>
      </c>
      <c r="K12" s="100">
        <v>1816873</v>
      </c>
      <c r="L12" s="100">
        <v>1554871</v>
      </c>
      <c r="M12" s="100">
        <v>2028509</v>
      </c>
      <c r="N12" s="100">
        <v>2130342</v>
      </c>
      <c r="O12" s="100">
        <v>2437680.0405999999</v>
      </c>
      <c r="P12" s="100">
        <v>1656048.332054887</v>
      </c>
      <c r="Q12" s="100">
        <v>1968265.5185258868</v>
      </c>
      <c r="R12" s="100"/>
      <c r="S12" s="100"/>
    </row>
    <row r="13" spans="2:19" x14ac:dyDescent="0.25">
      <c r="B13" s="39" t="s">
        <v>134</v>
      </c>
      <c r="C13" s="100"/>
      <c r="D13" s="100"/>
      <c r="E13" s="100"/>
      <c r="F13" s="100">
        <v>2574</v>
      </c>
      <c r="G13" s="100">
        <v>6790</v>
      </c>
      <c r="H13" s="100">
        <v>14829</v>
      </c>
      <c r="I13" s="100">
        <v>11876</v>
      </c>
      <c r="J13" s="100">
        <v>10109</v>
      </c>
      <c r="K13" s="100">
        <v>9613</v>
      </c>
      <c r="L13" s="100">
        <v>7346</v>
      </c>
      <c r="M13" s="100">
        <v>10733</v>
      </c>
      <c r="N13" s="100">
        <v>11272</v>
      </c>
      <c r="O13" s="100">
        <v>12898</v>
      </c>
      <c r="P13" s="100">
        <v>8762</v>
      </c>
      <c r="Q13" s="100">
        <v>10414</v>
      </c>
      <c r="R13" s="100"/>
      <c r="S13" s="100"/>
    </row>
    <row r="14" spans="2:19" x14ac:dyDescent="0.25">
      <c r="B14" s="39" t="s">
        <v>135</v>
      </c>
      <c r="C14" s="100"/>
      <c r="D14" s="100"/>
      <c r="E14" s="100"/>
      <c r="F14" s="100">
        <v>547</v>
      </c>
      <c r="G14" s="100">
        <v>1442</v>
      </c>
      <c r="H14" s="100">
        <v>3148</v>
      </c>
      <c r="I14" s="100">
        <v>2521</v>
      </c>
      <c r="J14" s="100">
        <v>2146</v>
      </c>
      <c r="K14" s="100">
        <v>2041</v>
      </c>
      <c r="L14" s="100">
        <v>1560</v>
      </c>
      <c r="M14" s="100">
        <v>2319</v>
      </c>
      <c r="N14" s="100">
        <v>2435</v>
      </c>
      <c r="O14" s="100">
        <v>2805</v>
      </c>
      <c r="P14" s="100">
        <v>1888</v>
      </c>
      <c r="Q14" s="100">
        <v>2317</v>
      </c>
      <c r="R14" s="100"/>
      <c r="S14" s="100"/>
    </row>
    <row r="15" spans="2:19" x14ac:dyDescent="0.25">
      <c r="B15" s="39" t="s">
        <v>136</v>
      </c>
      <c r="C15" s="100"/>
      <c r="D15" s="100"/>
      <c r="E15" s="100"/>
      <c r="F15" s="100">
        <v>3362</v>
      </c>
      <c r="G15" s="100">
        <v>8868</v>
      </c>
      <c r="H15" s="100">
        <v>19366</v>
      </c>
      <c r="I15" s="100">
        <v>15510</v>
      </c>
      <c r="J15" s="100">
        <v>13202</v>
      </c>
      <c r="K15" s="100">
        <v>12554</v>
      </c>
      <c r="L15" s="100">
        <v>8646</v>
      </c>
      <c r="M15" s="100">
        <v>14017</v>
      </c>
      <c r="N15" s="100">
        <v>14720</v>
      </c>
      <c r="O15" s="100">
        <v>15802</v>
      </c>
      <c r="P15" s="100">
        <v>10369</v>
      </c>
      <c r="Q15" s="100">
        <v>12419</v>
      </c>
      <c r="R15" s="100"/>
      <c r="S15" s="100"/>
    </row>
    <row r="16" spans="2:19" x14ac:dyDescent="0.25">
      <c r="B16" s="39" t="s">
        <v>137</v>
      </c>
      <c r="C16" s="100"/>
      <c r="D16" s="100"/>
      <c r="E16" s="100"/>
      <c r="F16" s="100">
        <v>297</v>
      </c>
      <c r="G16" s="100">
        <v>784</v>
      </c>
      <c r="H16" s="100">
        <v>1711</v>
      </c>
      <c r="I16" s="100">
        <v>1370</v>
      </c>
      <c r="J16" s="100">
        <v>1167</v>
      </c>
      <c r="K16" s="100">
        <v>1109</v>
      </c>
      <c r="L16" s="100">
        <v>880</v>
      </c>
      <c r="M16" s="100">
        <v>1239</v>
      </c>
      <c r="N16" s="100">
        <v>1301</v>
      </c>
      <c r="O16" s="100">
        <v>1553</v>
      </c>
      <c r="P16" s="100">
        <v>1104</v>
      </c>
      <c r="Q16" s="100">
        <v>1313</v>
      </c>
      <c r="R16" s="100"/>
      <c r="S16" s="100"/>
    </row>
    <row r="17" spans="2:19" x14ac:dyDescent="0.25">
      <c r="B17" s="39" t="s">
        <v>138</v>
      </c>
      <c r="C17" s="92"/>
      <c r="D17" s="100"/>
      <c r="E17" s="100"/>
      <c r="F17" s="98"/>
      <c r="G17" s="99"/>
      <c r="H17" s="99"/>
      <c r="I17" s="99"/>
      <c r="J17" s="98"/>
      <c r="K17" s="98"/>
      <c r="L17" s="97"/>
      <c r="M17" s="96">
        <v>9</v>
      </c>
      <c r="N17" s="95">
        <v>12</v>
      </c>
      <c r="O17" s="94">
        <v>11</v>
      </c>
      <c r="P17" s="189">
        <v>9.7473437499999989</v>
      </c>
      <c r="Q17" s="189">
        <v>12.082300924405651</v>
      </c>
      <c r="R17" s="94"/>
      <c r="S17" s="94"/>
    </row>
    <row r="18" spans="2:19" x14ac:dyDescent="0.25">
      <c r="B18" s="93" t="s">
        <v>139</v>
      </c>
      <c r="C18" s="92"/>
      <c r="D18" s="92"/>
      <c r="E18" s="92"/>
      <c r="F18" s="92"/>
      <c r="G18" s="92"/>
      <c r="H18" s="92"/>
      <c r="I18" s="92"/>
      <c r="J18" s="92"/>
      <c r="K18" s="91">
        <v>25</v>
      </c>
      <c r="L18" s="91">
        <v>108</v>
      </c>
      <c r="M18" s="100">
        <v>138</v>
      </c>
      <c r="N18" s="100">
        <v>2087</v>
      </c>
      <c r="O18" s="185">
        <v>1577</v>
      </c>
      <c r="P18" s="185">
        <v>3504</v>
      </c>
      <c r="Q18" s="185">
        <v>2528</v>
      </c>
      <c r="R18" s="185"/>
      <c r="S18" s="185"/>
    </row>
    <row r="19" spans="2:19" s="44" customFormat="1" x14ac:dyDescent="0.25">
      <c r="B19" s="87"/>
      <c r="C19" s="89"/>
      <c r="D19" s="89"/>
      <c r="E19" s="89"/>
      <c r="F19" s="89"/>
      <c r="G19" s="90"/>
      <c r="H19" s="90"/>
      <c r="I19" s="90"/>
      <c r="J19" s="89"/>
      <c r="K19" s="89"/>
      <c r="L19" s="88"/>
      <c r="M19" s="43"/>
      <c r="N19" s="43"/>
      <c r="O19" s="43"/>
      <c r="P19" s="29"/>
      <c r="Q19" s="29"/>
      <c r="R19" s="29"/>
      <c r="S19" s="29"/>
    </row>
    <row r="20" spans="2:19" x14ac:dyDescent="0.25">
      <c r="B20" s="36" t="s">
        <v>107</v>
      </c>
      <c r="C20" s="87"/>
      <c r="D20" s="36"/>
      <c r="E20" s="36"/>
      <c r="F20" s="85"/>
      <c r="G20" s="86"/>
      <c r="H20" s="86"/>
      <c r="I20" s="86"/>
      <c r="J20" s="85"/>
      <c r="K20" s="85"/>
      <c r="L20" s="84"/>
      <c r="P20" s="29"/>
      <c r="Q20" s="29"/>
      <c r="R20" s="29"/>
      <c r="S20" s="29"/>
    </row>
    <row r="21" spans="2:19" x14ac:dyDescent="0.25">
      <c r="B21" s="237" t="s">
        <v>140</v>
      </c>
      <c r="C21" s="237"/>
      <c r="D21" s="237"/>
      <c r="E21" s="237"/>
      <c r="F21" s="237"/>
      <c r="G21" s="237"/>
      <c r="H21" s="237"/>
      <c r="I21" s="237"/>
      <c r="J21" s="237"/>
      <c r="K21" s="237"/>
      <c r="L21" s="237"/>
      <c r="P21" s="29"/>
      <c r="Q21" s="29"/>
      <c r="R21" s="29"/>
      <c r="S21" s="29"/>
    </row>
    <row r="22" spans="2:19" ht="43.2" customHeight="1" x14ac:dyDescent="0.25">
      <c r="B22" s="239" t="s">
        <v>141</v>
      </c>
      <c r="C22" s="240"/>
      <c r="D22" s="240"/>
      <c r="E22" s="240"/>
      <c r="F22" s="240"/>
      <c r="G22" s="240"/>
      <c r="H22" s="240"/>
      <c r="I22" s="240"/>
      <c r="J22" s="240"/>
      <c r="K22" s="240"/>
      <c r="L22" s="241"/>
      <c r="P22" s="29"/>
      <c r="Q22" s="29"/>
      <c r="R22" s="29"/>
      <c r="S22" s="29"/>
    </row>
    <row r="23" spans="2:19" ht="27.75" customHeight="1" x14ac:dyDescent="0.25">
      <c r="B23" s="239" t="s">
        <v>142</v>
      </c>
      <c r="C23" s="240"/>
      <c r="D23" s="240"/>
      <c r="E23" s="240"/>
      <c r="F23" s="240"/>
      <c r="G23" s="240"/>
      <c r="H23" s="240"/>
      <c r="I23" s="240"/>
      <c r="J23" s="240"/>
      <c r="K23" s="240"/>
      <c r="L23" s="241"/>
      <c r="P23" s="29"/>
      <c r="Q23" s="29"/>
      <c r="R23" s="29"/>
      <c r="S23" s="29"/>
    </row>
    <row r="24" spans="2:19" ht="21" customHeight="1" x14ac:dyDescent="0.25">
      <c r="B24" s="253" t="s">
        <v>143</v>
      </c>
      <c r="C24" s="253"/>
      <c r="D24" s="253"/>
      <c r="E24" s="253"/>
      <c r="F24" s="253"/>
      <c r="G24" s="253"/>
      <c r="H24" s="253"/>
      <c r="I24" s="253"/>
      <c r="J24" s="253"/>
      <c r="K24" s="253"/>
      <c r="L24" s="253"/>
      <c r="P24" s="29"/>
      <c r="Q24" s="29"/>
      <c r="R24" s="29"/>
      <c r="S24" s="29"/>
    </row>
    <row r="25" spans="2:19" ht="21" customHeight="1" x14ac:dyDescent="0.25">
      <c r="B25" s="250" t="s">
        <v>144</v>
      </c>
      <c r="C25" s="251"/>
      <c r="D25" s="251"/>
      <c r="E25" s="251"/>
      <c r="F25" s="251"/>
      <c r="G25" s="251"/>
      <c r="H25" s="251"/>
      <c r="I25" s="251"/>
      <c r="J25" s="251"/>
      <c r="K25" s="251"/>
      <c r="L25" s="252"/>
      <c r="P25" s="29"/>
      <c r="Q25" s="29"/>
      <c r="R25" s="29"/>
      <c r="S25" s="29"/>
    </row>
    <row r="26" spans="2:19" ht="21" customHeight="1" x14ac:dyDescent="0.25">
      <c r="B26" s="243" t="s">
        <v>145</v>
      </c>
      <c r="C26" s="244"/>
      <c r="D26" s="244"/>
      <c r="E26" s="244"/>
      <c r="F26" s="244"/>
      <c r="G26" s="244"/>
      <c r="H26" s="244"/>
      <c r="I26" s="244"/>
      <c r="J26" s="244"/>
      <c r="K26" s="244"/>
      <c r="L26" s="245"/>
      <c r="P26" s="29"/>
      <c r="Q26" s="29"/>
      <c r="R26" s="29"/>
      <c r="S26" s="29"/>
    </row>
    <row r="27" spans="2:19" x14ac:dyDescent="0.25">
      <c r="B27" s="28"/>
      <c r="C27" s="28"/>
      <c r="D27" s="28"/>
      <c r="E27" s="28"/>
      <c r="F27" s="28"/>
      <c r="G27" s="28"/>
      <c r="H27" s="28"/>
      <c r="I27" s="28"/>
      <c r="J27" s="28"/>
      <c r="K27" s="28"/>
      <c r="L27" s="28"/>
    </row>
    <row r="28" spans="2:19" x14ac:dyDescent="0.25">
      <c r="B28" s="28"/>
      <c r="C28" s="28"/>
      <c r="D28" s="28"/>
      <c r="E28" s="28"/>
      <c r="F28" s="28"/>
      <c r="G28" s="28"/>
      <c r="H28" s="28"/>
      <c r="I28" s="28"/>
      <c r="J28" s="28"/>
      <c r="K28" s="28"/>
      <c r="L28" s="28"/>
    </row>
    <row r="29" spans="2:19" x14ac:dyDescent="0.25">
      <c r="B29" s="28"/>
      <c r="C29" s="28"/>
      <c r="D29" s="28"/>
      <c r="E29" s="28"/>
      <c r="F29" s="28"/>
      <c r="G29" s="28"/>
      <c r="H29" s="28"/>
      <c r="I29" s="28"/>
      <c r="J29" s="28"/>
      <c r="K29" s="28"/>
      <c r="L29" s="28"/>
    </row>
    <row r="30" spans="2:19" x14ac:dyDescent="0.25">
      <c r="B30" s="28"/>
      <c r="C30" s="28"/>
      <c r="D30" s="28"/>
      <c r="E30" s="28"/>
      <c r="F30" s="28"/>
      <c r="G30" s="28"/>
      <c r="H30" s="28"/>
      <c r="I30" s="28"/>
      <c r="J30" s="28"/>
      <c r="K30" s="28"/>
      <c r="L30" s="28"/>
    </row>
    <row r="31" spans="2:19" x14ac:dyDescent="0.25">
      <c r="B31" s="28"/>
      <c r="C31" s="28"/>
      <c r="D31" s="28"/>
      <c r="E31" s="28"/>
      <c r="F31" s="28"/>
      <c r="G31" s="28"/>
      <c r="H31" s="28"/>
      <c r="I31" s="28"/>
      <c r="J31" s="28"/>
      <c r="K31" s="28"/>
      <c r="L31" s="28"/>
    </row>
  </sheetData>
  <mergeCells count="8">
    <mergeCell ref="B26:L26"/>
    <mergeCell ref="B8:K8"/>
    <mergeCell ref="B21:L21"/>
    <mergeCell ref="B5:K7"/>
    <mergeCell ref="B23:L23"/>
    <mergeCell ref="B22:L22"/>
    <mergeCell ref="B25:L25"/>
    <mergeCell ref="B24:L24"/>
  </mergeCells>
  <pageMargins left="0.25" right="0.25" top="0.75" bottom="0.75" header="0.3" footer="0.3"/>
  <pageSetup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B1:G37"/>
  <sheetViews>
    <sheetView zoomScaleNormal="100" workbookViewId="0"/>
  </sheetViews>
  <sheetFormatPr defaultColWidth="8.69921875" defaultRowHeight="13.8" x14ac:dyDescent="0.25"/>
  <cols>
    <col min="1" max="1" width="3.19921875" customWidth="1"/>
    <col min="2" max="7" width="22.19921875" customWidth="1"/>
  </cols>
  <sheetData>
    <row r="1" spans="2:7" x14ac:dyDescent="0.25">
      <c r="B1" s="35" t="s">
        <v>0</v>
      </c>
    </row>
    <row r="2" spans="2:7" x14ac:dyDescent="0.25">
      <c r="B2" s="35" t="s">
        <v>146</v>
      </c>
    </row>
    <row r="3" spans="2:7" ht="14.4" x14ac:dyDescent="0.3">
      <c r="B3" s="27" t="str">
        <f>'1-NSG'!B3</f>
        <v>Q4 2023</v>
      </c>
    </row>
    <row r="4" spans="2:7" x14ac:dyDescent="0.25">
      <c r="B4" s="35"/>
    </row>
    <row r="5" spans="2:7" ht="13.95" customHeight="1" x14ac:dyDescent="0.25">
      <c r="B5" s="254" t="s">
        <v>147</v>
      </c>
      <c r="C5" s="254"/>
      <c r="D5" s="254"/>
      <c r="E5" s="254"/>
      <c r="F5" s="254"/>
      <c r="G5" s="254"/>
    </row>
    <row r="6" spans="2:7" x14ac:dyDescent="0.25">
      <c r="B6" s="254"/>
      <c r="C6" s="254"/>
      <c r="D6" s="254"/>
      <c r="E6" s="254"/>
      <c r="F6" s="254"/>
      <c r="G6" s="254"/>
    </row>
    <row r="7" spans="2:7" x14ac:dyDescent="0.25">
      <c r="B7" s="254"/>
      <c r="C7" s="254"/>
      <c r="D7" s="254"/>
      <c r="E7" s="254"/>
      <c r="F7" s="254"/>
      <c r="G7" s="254"/>
    </row>
    <row r="8" spans="2:7" x14ac:dyDescent="0.25">
      <c r="B8" s="254"/>
      <c r="C8" s="254"/>
      <c r="D8" s="254"/>
      <c r="E8" s="254"/>
      <c r="F8" s="254"/>
      <c r="G8" s="254"/>
    </row>
    <row r="9" spans="2:7" x14ac:dyDescent="0.25">
      <c r="B9" s="254"/>
      <c r="C9" s="254"/>
      <c r="D9" s="254"/>
      <c r="E9" s="254"/>
      <c r="F9" s="254"/>
      <c r="G9" s="254"/>
    </row>
    <row r="11" spans="2:7" ht="17.399999999999999" x14ac:dyDescent="0.3">
      <c r="B11" s="83" t="s">
        <v>148</v>
      </c>
      <c r="C11" s="83"/>
      <c r="D11" s="82"/>
      <c r="E11" s="82"/>
      <c r="F11" s="82"/>
      <c r="G11" s="82"/>
    </row>
    <row r="12" spans="2:7" ht="41.4" x14ac:dyDescent="0.25">
      <c r="B12" s="80" t="s">
        <v>80</v>
      </c>
      <c r="C12" s="78" t="s">
        <v>149</v>
      </c>
      <c r="D12" s="78" t="s">
        <v>150</v>
      </c>
      <c r="E12" s="78" t="s">
        <v>151</v>
      </c>
      <c r="F12" s="78" t="s">
        <v>152</v>
      </c>
      <c r="G12" s="78" t="s">
        <v>153</v>
      </c>
    </row>
    <row r="13" spans="2:7" x14ac:dyDescent="0.25">
      <c r="B13" s="61" t="s">
        <v>95</v>
      </c>
      <c r="C13" s="113">
        <v>0</v>
      </c>
      <c r="D13" s="108">
        <v>0</v>
      </c>
      <c r="E13" s="108">
        <f>C13+D13</f>
        <v>0</v>
      </c>
      <c r="F13" s="108">
        <v>0</v>
      </c>
      <c r="G13" s="108">
        <f>E13+F13</f>
        <v>0</v>
      </c>
    </row>
    <row r="14" spans="2:7" x14ac:dyDescent="0.25">
      <c r="B14" s="61" t="s">
        <v>97</v>
      </c>
      <c r="C14" s="115">
        <v>0</v>
      </c>
      <c r="D14" s="114">
        <v>0</v>
      </c>
      <c r="E14" s="108">
        <f t="shared" ref="E14:E16" si="0">C14+D14</f>
        <v>0</v>
      </c>
      <c r="F14" s="114">
        <v>0</v>
      </c>
      <c r="G14" s="108">
        <f t="shared" ref="G14:G15" si="1">E14+F14</f>
        <v>0</v>
      </c>
    </row>
    <row r="15" spans="2:7" x14ac:dyDescent="0.25">
      <c r="B15" s="61" t="s">
        <v>100</v>
      </c>
      <c r="C15" s="113">
        <v>0</v>
      </c>
      <c r="D15" s="108">
        <v>0</v>
      </c>
      <c r="E15" s="108">
        <f t="shared" si="0"/>
        <v>0</v>
      </c>
      <c r="F15" s="108">
        <v>0</v>
      </c>
      <c r="G15" s="108">
        <f t="shared" si="1"/>
        <v>0</v>
      </c>
    </row>
    <row r="16" spans="2:7" x14ac:dyDescent="0.25">
      <c r="B16" s="52" t="s">
        <v>105</v>
      </c>
      <c r="C16" s="107">
        <f>SUM(C13:C15)</f>
        <v>0</v>
      </c>
      <c r="D16" s="107">
        <f>SUM(D13:D15)</f>
        <v>0</v>
      </c>
      <c r="E16" s="107">
        <f t="shared" si="0"/>
        <v>0</v>
      </c>
      <c r="F16" s="106">
        <f>SUM(F13:F15)</f>
        <v>0</v>
      </c>
      <c r="G16" s="106">
        <f>SUM(E16+F16)</f>
        <v>0</v>
      </c>
    </row>
    <row r="17" spans="2:7" ht="27.6" x14ac:dyDescent="0.25">
      <c r="B17" s="61" t="s">
        <v>106</v>
      </c>
      <c r="C17" s="113">
        <f>E17-D17</f>
        <v>1000041</v>
      </c>
      <c r="D17" s="108">
        <v>273915</v>
      </c>
      <c r="E17" s="108">
        <v>1273956</v>
      </c>
      <c r="F17" s="108">
        <v>0</v>
      </c>
      <c r="G17" s="108">
        <f>E17+F17</f>
        <v>1273956</v>
      </c>
    </row>
    <row r="18" spans="2:7" ht="27.6" x14ac:dyDescent="0.25">
      <c r="B18" s="61" t="s">
        <v>108</v>
      </c>
      <c r="C18" s="113">
        <f t="shared" ref="C18:C24" si="2">E18-D18</f>
        <v>2413861</v>
      </c>
      <c r="D18" s="108">
        <v>534455</v>
      </c>
      <c r="E18" s="108">
        <v>2948316</v>
      </c>
      <c r="F18" s="108">
        <v>0</v>
      </c>
      <c r="G18" s="108">
        <f t="shared" ref="G18:G20" si="3">E18+F18</f>
        <v>2948316</v>
      </c>
    </row>
    <row r="19" spans="2:7" ht="27.6" x14ac:dyDescent="0.25">
      <c r="B19" s="61" t="s">
        <v>110</v>
      </c>
      <c r="C19" s="113">
        <f t="shared" si="2"/>
        <v>5349947</v>
      </c>
      <c r="D19" s="108">
        <v>700570</v>
      </c>
      <c r="E19" s="108">
        <v>6050517</v>
      </c>
      <c r="F19" s="108">
        <v>0</v>
      </c>
      <c r="G19" s="108">
        <f t="shared" si="3"/>
        <v>6050517</v>
      </c>
    </row>
    <row r="20" spans="2:7" ht="27.6" x14ac:dyDescent="0.25">
      <c r="B20" s="52" t="s">
        <v>112</v>
      </c>
      <c r="C20" s="111">
        <f t="shared" si="2"/>
        <v>8763849</v>
      </c>
      <c r="D20" s="112">
        <f>SUM(D17:D19)</f>
        <v>1508940</v>
      </c>
      <c r="E20" s="111">
        <f>SUM(E17:E19)</f>
        <v>10272789</v>
      </c>
      <c r="F20" s="107">
        <f>SUM(F17:F19)</f>
        <v>0</v>
      </c>
      <c r="G20" s="111">
        <f t="shared" si="3"/>
        <v>10272789</v>
      </c>
    </row>
    <row r="21" spans="2:7" ht="27.6" x14ac:dyDescent="0.25">
      <c r="B21" s="61" t="s">
        <v>113</v>
      </c>
      <c r="C21" s="108">
        <f t="shared" si="2"/>
        <v>3201124</v>
      </c>
      <c r="D21" s="108">
        <v>866273</v>
      </c>
      <c r="E21" s="108">
        <v>4067397</v>
      </c>
      <c r="F21" s="108">
        <v>0</v>
      </c>
      <c r="G21" s="108">
        <f>E21+F21</f>
        <v>4067397</v>
      </c>
    </row>
    <row r="22" spans="2:7" ht="27.6" x14ac:dyDescent="0.25">
      <c r="B22" s="61" t="s">
        <v>115</v>
      </c>
      <c r="C22" s="108">
        <f t="shared" si="2"/>
        <v>3084511</v>
      </c>
      <c r="D22" s="108">
        <v>762187</v>
      </c>
      <c r="E22" s="108">
        <v>3846698</v>
      </c>
      <c r="F22" s="108">
        <v>0</v>
      </c>
      <c r="G22" s="108">
        <f t="shared" ref="G22:G24" si="4">E22+F22</f>
        <v>3846698</v>
      </c>
    </row>
    <row r="23" spans="2:7" ht="27.6" x14ac:dyDescent="0.25">
      <c r="B23" s="61" t="s">
        <v>116</v>
      </c>
      <c r="C23" s="108">
        <f t="shared" si="2"/>
        <v>6107762</v>
      </c>
      <c r="D23" s="108">
        <v>722450</v>
      </c>
      <c r="E23" s="108">
        <v>6830212</v>
      </c>
      <c r="F23" s="108">
        <v>0</v>
      </c>
      <c r="G23" s="108">
        <f t="shared" si="4"/>
        <v>6830212</v>
      </c>
    </row>
    <row r="24" spans="2:7" ht="27.6" x14ac:dyDescent="0.25">
      <c r="B24" s="52" t="s">
        <v>117</v>
      </c>
      <c r="C24" s="111">
        <f t="shared" si="2"/>
        <v>12393397</v>
      </c>
      <c r="D24" s="112">
        <f>SUM(D21:D23)</f>
        <v>2350910</v>
      </c>
      <c r="E24" s="111">
        <f>SUM(E21:E23)</f>
        <v>14744307</v>
      </c>
      <c r="F24" s="107">
        <f>SUM(F21:F23)</f>
        <v>0</v>
      </c>
      <c r="G24" s="111">
        <f t="shared" si="4"/>
        <v>14744307</v>
      </c>
    </row>
    <row r="25" spans="2:7" ht="37.799999999999997" x14ac:dyDescent="0.25">
      <c r="B25" s="80" t="s">
        <v>80</v>
      </c>
      <c r="C25" s="78" t="s">
        <v>154</v>
      </c>
      <c r="D25" s="78" t="s">
        <v>155</v>
      </c>
      <c r="E25" s="24" t="s">
        <v>17</v>
      </c>
      <c r="F25" s="110"/>
      <c r="G25" s="109"/>
    </row>
    <row r="26" spans="2:7" x14ac:dyDescent="0.25">
      <c r="B26" s="56" t="s">
        <v>156</v>
      </c>
      <c r="C26" s="108">
        <v>4026594.3893000004</v>
      </c>
      <c r="D26" s="108">
        <v>4141043</v>
      </c>
      <c r="E26" s="105">
        <f>C26/D26</f>
        <v>0.97236237085681076</v>
      </c>
      <c r="F26" s="104"/>
      <c r="G26" s="47"/>
    </row>
    <row r="27" spans="2:7" x14ac:dyDescent="0.25">
      <c r="B27" s="56" t="s">
        <v>157</v>
      </c>
      <c r="C27" s="108">
        <v>3951073.8</v>
      </c>
      <c r="D27" s="108">
        <f>D26</f>
        <v>4141043</v>
      </c>
      <c r="E27" s="105">
        <f t="shared" ref="E27:E29" si="5">C27/D27</f>
        <v>0.95412527713428719</v>
      </c>
      <c r="F27" s="104"/>
      <c r="G27" s="47"/>
    </row>
    <row r="28" spans="2:7" x14ac:dyDescent="0.25">
      <c r="B28" s="56" t="s">
        <v>158</v>
      </c>
      <c r="C28" s="108">
        <v>3586529.6341273342</v>
      </c>
      <c r="D28" s="108">
        <f t="shared" ref="D28:D29" si="6">D27</f>
        <v>4141043</v>
      </c>
      <c r="E28" s="105">
        <f t="shared" si="5"/>
        <v>0.86609330889037717</v>
      </c>
      <c r="F28" s="104"/>
      <c r="G28" s="47"/>
    </row>
    <row r="29" spans="2:7" x14ac:dyDescent="0.25">
      <c r="B29" s="56" t="s">
        <v>159</v>
      </c>
      <c r="C29" s="108">
        <v>3950330</v>
      </c>
      <c r="D29" s="108">
        <f t="shared" si="6"/>
        <v>4141043</v>
      </c>
      <c r="E29" s="105">
        <f t="shared" si="5"/>
        <v>0.9539456605497697</v>
      </c>
      <c r="F29" s="104"/>
      <c r="G29" s="47"/>
    </row>
    <row r="30" spans="2:7" x14ac:dyDescent="0.25">
      <c r="B30" s="52" t="s">
        <v>120</v>
      </c>
      <c r="C30" s="107">
        <f>SUM(C26:C29)</f>
        <v>15514527.823427334</v>
      </c>
      <c r="D30" s="106">
        <f>SUM(D26:D29)</f>
        <v>16564172</v>
      </c>
      <c r="E30" s="105">
        <f>C30/D30</f>
        <v>0.93663165435781126</v>
      </c>
      <c r="F30" s="104"/>
      <c r="G30" s="47"/>
    </row>
    <row r="31" spans="2:7" x14ac:dyDescent="0.25">
      <c r="B31" s="56">
        <v>2022</v>
      </c>
      <c r="C31" s="108">
        <v>3342407.97</v>
      </c>
      <c r="D31" s="108">
        <v>4098601</v>
      </c>
      <c r="E31" s="105">
        <f>C31/D31</f>
        <v>0.81549972051439024</v>
      </c>
      <c r="F31" s="29"/>
      <c r="G31" s="29"/>
    </row>
    <row r="32" spans="2:7" x14ac:dyDescent="0.25">
      <c r="B32" s="56">
        <v>2023</v>
      </c>
      <c r="C32" s="108">
        <v>4113883.9304999998</v>
      </c>
      <c r="D32" s="108">
        <v>4098601</v>
      </c>
      <c r="E32" s="105">
        <f t="shared" ref="E32:E35" si="7">C32/D32</f>
        <v>1.0037288163692928</v>
      </c>
      <c r="F32" s="29"/>
      <c r="G32" s="29"/>
    </row>
    <row r="33" spans="2:7" x14ac:dyDescent="0.25">
      <c r="B33" s="56">
        <v>2024</v>
      </c>
      <c r="C33" s="108"/>
      <c r="D33" s="108">
        <v>4098601</v>
      </c>
      <c r="E33" s="105">
        <f t="shared" si="7"/>
        <v>0</v>
      </c>
      <c r="F33" s="29"/>
      <c r="G33" s="29"/>
    </row>
    <row r="34" spans="2:7" x14ac:dyDescent="0.25">
      <c r="B34" s="56">
        <v>2025</v>
      </c>
      <c r="C34" s="108"/>
      <c r="D34" s="108">
        <v>4098601</v>
      </c>
      <c r="E34" s="105">
        <f t="shared" si="7"/>
        <v>0</v>
      </c>
      <c r="F34" s="29"/>
      <c r="G34" s="29"/>
    </row>
    <row r="35" spans="2:7" x14ac:dyDescent="0.25">
      <c r="B35" s="52" t="s">
        <v>122</v>
      </c>
      <c r="C35" s="107">
        <f>SUM(C31:C34)</f>
        <v>7456291.9004999995</v>
      </c>
      <c r="D35" s="106">
        <f>SUM(D31:D34)</f>
        <v>16394404</v>
      </c>
      <c r="E35" s="105">
        <f t="shared" si="7"/>
        <v>0.45480713422092073</v>
      </c>
      <c r="F35" s="29"/>
      <c r="G35" s="29"/>
    </row>
    <row r="36" spans="2:7" x14ac:dyDescent="0.25">
      <c r="B36" s="29"/>
      <c r="C36" s="29"/>
      <c r="D36" s="29"/>
      <c r="E36" s="29"/>
      <c r="F36" s="29"/>
      <c r="G36" s="29"/>
    </row>
    <row r="37" spans="2:7" ht="30" customHeight="1" x14ac:dyDescent="0.25">
      <c r="B37" s="237" t="s">
        <v>160</v>
      </c>
      <c r="C37" s="237"/>
      <c r="D37" s="237"/>
      <c r="E37" s="237"/>
      <c r="F37" s="237"/>
      <c r="G37" s="237"/>
    </row>
  </sheetData>
  <mergeCells count="2">
    <mergeCell ref="B5:G9"/>
    <mergeCell ref="B37:G37"/>
  </mergeCells>
  <pageMargins left="0.25" right="0.25" top="0.75" bottom="0.75" header="0.3" footer="0.3"/>
  <pageSetup scale="7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B1:S40"/>
  <sheetViews>
    <sheetView zoomScaleNormal="100" workbookViewId="0"/>
  </sheetViews>
  <sheetFormatPr defaultColWidth="11.19921875" defaultRowHeight="13.8" x14ac:dyDescent="0.25"/>
  <cols>
    <col min="1" max="1" width="3.19921875" customWidth="1"/>
  </cols>
  <sheetData>
    <row r="1" spans="2:19" x14ac:dyDescent="0.25">
      <c r="B1" s="26" t="s">
        <v>0</v>
      </c>
      <c r="P1" s="29"/>
      <c r="Q1" s="29"/>
      <c r="R1" s="29"/>
      <c r="S1" s="29"/>
    </row>
    <row r="2" spans="2:19" x14ac:dyDescent="0.25">
      <c r="B2" s="26" t="s">
        <v>161</v>
      </c>
      <c r="P2" s="29"/>
      <c r="Q2" s="29"/>
      <c r="R2" s="29"/>
      <c r="S2" s="29"/>
    </row>
    <row r="3" spans="2:19" ht="14.4" x14ac:dyDescent="0.3">
      <c r="B3" s="27" t="str">
        <f>'1-NSG'!B3</f>
        <v>Q4 2023</v>
      </c>
      <c r="P3" s="29"/>
      <c r="Q3" s="29"/>
      <c r="R3" s="29"/>
      <c r="S3" s="29"/>
    </row>
    <row r="4" spans="2:19" x14ac:dyDescent="0.25">
      <c r="B4" s="26"/>
      <c r="P4" s="29"/>
      <c r="Q4" s="29"/>
      <c r="R4" s="29"/>
      <c r="S4" s="29"/>
    </row>
    <row r="5" spans="2:19" ht="19.95" customHeight="1" x14ac:dyDescent="0.25">
      <c r="B5" s="249" t="s">
        <v>162</v>
      </c>
      <c r="C5" s="249"/>
      <c r="D5" s="249"/>
      <c r="E5" s="249"/>
      <c r="F5" s="249"/>
      <c r="G5" s="249"/>
      <c r="H5" s="249"/>
      <c r="I5" s="249"/>
      <c r="J5" s="249"/>
      <c r="K5" s="249"/>
      <c r="P5" s="29"/>
      <c r="Q5" s="29"/>
      <c r="R5" s="29"/>
      <c r="S5" s="29"/>
    </row>
    <row r="6" spans="2:19" ht="19.95" customHeight="1" x14ac:dyDescent="0.25">
      <c r="B6" s="249"/>
      <c r="C6" s="249"/>
      <c r="D6" s="249"/>
      <c r="E6" s="249"/>
      <c r="F6" s="249"/>
      <c r="G6" s="249"/>
      <c r="H6" s="249"/>
      <c r="I6" s="249"/>
      <c r="J6" s="249"/>
      <c r="K6" s="249"/>
      <c r="P6" s="29"/>
      <c r="Q6" s="29"/>
      <c r="R6" s="29"/>
      <c r="S6" s="29"/>
    </row>
    <row r="7" spans="2:19" ht="19.95" customHeight="1" x14ac:dyDescent="0.25">
      <c r="B7" s="249"/>
      <c r="C7" s="249"/>
      <c r="D7" s="249"/>
      <c r="E7" s="249"/>
      <c r="F7" s="249"/>
      <c r="G7" s="249"/>
      <c r="H7" s="249"/>
      <c r="I7" s="249"/>
      <c r="J7" s="249"/>
      <c r="K7" s="249"/>
      <c r="P7" s="29"/>
      <c r="Q7" s="29"/>
      <c r="R7" s="29"/>
      <c r="S7" s="29"/>
    </row>
    <row r="8" spans="2:19" ht="28.2" customHeight="1" x14ac:dyDescent="0.25">
      <c r="B8" s="246" t="s">
        <v>163</v>
      </c>
      <c r="C8" s="247"/>
      <c r="D8" s="247"/>
      <c r="E8" s="247"/>
      <c r="F8" s="247"/>
      <c r="G8" s="247"/>
      <c r="H8" s="247"/>
      <c r="I8" s="247"/>
      <c r="J8" s="247"/>
      <c r="K8" s="248"/>
      <c r="L8" s="28"/>
      <c r="P8" s="29"/>
      <c r="Q8" s="29"/>
      <c r="R8" s="29"/>
    </row>
    <row r="9" spans="2:19" x14ac:dyDescent="0.25">
      <c r="B9" s="103"/>
      <c r="C9" s="103"/>
      <c r="D9" s="103"/>
      <c r="E9" s="103"/>
      <c r="F9" s="103"/>
      <c r="G9" s="103"/>
      <c r="H9" s="103"/>
      <c r="I9" s="103"/>
      <c r="J9" s="103"/>
      <c r="K9" s="103"/>
      <c r="L9" s="28"/>
      <c r="P9" s="29"/>
      <c r="Q9" s="29"/>
      <c r="R9" s="29"/>
    </row>
    <row r="10" spans="2:19" x14ac:dyDescent="0.25">
      <c r="B10" s="42" t="s">
        <v>164</v>
      </c>
      <c r="C10" s="42"/>
      <c r="D10" s="81"/>
      <c r="E10" s="81"/>
      <c r="F10" s="102"/>
      <c r="G10" s="102"/>
      <c r="H10" s="102"/>
      <c r="I10" s="102"/>
      <c r="J10" s="102"/>
      <c r="K10" s="102"/>
      <c r="L10" s="42" t="s">
        <v>165</v>
      </c>
      <c r="M10" s="43"/>
      <c r="N10" s="43"/>
      <c r="O10" s="43"/>
      <c r="P10" s="29"/>
      <c r="Q10" s="29"/>
      <c r="R10" s="29"/>
    </row>
    <row r="11" spans="2:19" x14ac:dyDescent="0.25">
      <c r="B11" s="42"/>
      <c r="C11" s="264">
        <v>2022</v>
      </c>
      <c r="D11" s="265"/>
      <c r="E11" s="264">
        <v>2023</v>
      </c>
      <c r="F11" s="265"/>
      <c r="G11" s="264">
        <v>2024</v>
      </c>
      <c r="H11" s="265"/>
      <c r="I11" s="264">
        <v>2025</v>
      </c>
      <c r="J11" s="265"/>
      <c r="K11" s="29"/>
      <c r="L11" s="102"/>
      <c r="M11" s="102"/>
      <c r="N11" s="43"/>
      <c r="O11" s="43"/>
      <c r="P11" s="43"/>
      <c r="Q11" s="29"/>
      <c r="R11" s="29"/>
      <c r="S11" s="29"/>
    </row>
    <row r="12" spans="2:19" ht="55.2" x14ac:dyDescent="0.25">
      <c r="B12" s="101" t="s">
        <v>166</v>
      </c>
      <c r="C12" s="78" t="s">
        <v>167</v>
      </c>
      <c r="D12" s="78" t="s">
        <v>168</v>
      </c>
      <c r="E12" s="78" t="s">
        <v>167</v>
      </c>
      <c r="F12" s="78" t="s">
        <v>168</v>
      </c>
      <c r="G12" s="78" t="s">
        <v>167</v>
      </c>
      <c r="H12" s="78" t="s">
        <v>168</v>
      </c>
      <c r="I12" s="78" t="s">
        <v>167</v>
      </c>
      <c r="J12" s="78" t="s">
        <v>168</v>
      </c>
      <c r="K12" s="29"/>
      <c r="L12" s="261" t="s">
        <v>169</v>
      </c>
      <c r="M12" s="262"/>
      <c r="N12" s="262"/>
      <c r="O12" s="263"/>
      <c r="P12" s="80">
        <v>2022</v>
      </c>
      <c r="Q12" s="80">
        <v>2023</v>
      </c>
      <c r="R12" s="80">
        <v>2024</v>
      </c>
      <c r="S12" s="80">
        <v>2025</v>
      </c>
    </row>
    <row r="13" spans="2:19" x14ac:dyDescent="0.25">
      <c r="B13" s="39">
        <v>60002</v>
      </c>
      <c r="C13" s="186">
        <v>0</v>
      </c>
      <c r="D13" s="186">
        <v>0</v>
      </c>
      <c r="E13" s="186">
        <v>0</v>
      </c>
      <c r="F13" s="186">
        <v>0</v>
      </c>
      <c r="G13" s="186"/>
      <c r="H13" s="186"/>
      <c r="I13" s="186"/>
      <c r="J13" s="186"/>
      <c r="K13" s="29"/>
      <c r="L13" s="255" t="s">
        <v>170</v>
      </c>
      <c r="M13" s="256"/>
      <c r="N13" s="256"/>
      <c r="O13" s="257"/>
      <c r="P13" s="186">
        <v>0</v>
      </c>
      <c r="Q13" s="186">
        <v>0</v>
      </c>
      <c r="R13" s="186"/>
      <c r="S13" s="186"/>
    </row>
    <row r="14" spans="2:19" x14ac:dyDescent="0.25">
      <c r="B14" s="39">
        <v>60015</v>
      </c>
      <c r="C14" s="186">
        <v>0</v>
      </c>
      <c r="D14" s="186">
        <v>0</v>
      </c>
      <c r="E14" s="186">
        <v>0</v>
      </c>
      <c r="F14" s="186">
        <v>0</v>
      </c>
      <c r="G14" s="186"/>
      <c r="H14" s="186"/>
      <c r="I14" s="186"/>
      <c r="J14" s="186"/>
      <c r="K14" s="29"/>
      <c r="L14" s="255" t="s">
        <v>171</v>
      </c>
      <c r="M14" s="256"/>
      <c r="N14" s="256"/>
      <c r="O14" s="257"/>
      <c r="P14" s="186">
        <v>0</v>
      </c>
      <c r="Q14" s="186">
        <v>0</v>
      </c>
      <c r="R14" s="186"/>
      <c r="S14" s="186"/>
    </row>
    <row r="15" spans="2:19" x14ac:dyDescent="0.25">
      <c r="B15" s="39">
        <v>60022</v>
      </c>
      <c r="C15" s="186">
        <v>0</v>
      </c>
      <c r="D15" s="186">
        <v>0</v>
      </c>
      <c r="E15" s="186">
        <v>0</v>
      </c>
      <c r="F15" s="186">
        <v>0</v>
      </c>
      <c r="G15" s="186"/>
      <c r="H15" s="186"/>
      <c r="I15" s="186"/>
      <c r="J15" s="186"/>
      <c r="K15" s="29"/>
      <c r="L15" s="255" t="s">
        <v>172</v>
      </c>
      <c r="M15" s="256"/>
      <c r="N15" s="256"/>
      <c r="O15" s="257"/>
      <c r="P15" s="186">
        <v>0</v>
      </c>
      <c r="Q15" s="186">
        <v>0</v>
      </c>
      <c r="R15" s="186"/>
      <c r="S15" s="186"/>
    </row>
    <row r="16" spans="2:19" x14ac:dyDescent="0.25">
      <c r="B16" s="39">
        <v>60030</v>
      </c>
      <c r="C16" s="186">
        <v>0</v>
      </c>
      <c r="D16" s="186">
        <v>0</v>
      </c>
      <c r="E16" s="186">
        <v>0</v>
      </c>
      <c r="F16" s="186">
        <v>0</v>
      </c>
      <c r="G16" s="186"/>
      <c r="H16" s="186"/>
      <c r="I16" s="186"/>
      <c r="J16" s="186"/>
      <c r="K16" s="29"/>
      <c r="L16" s="255" t="s">
        <v>173</v>
      </c>
      <c r="M16" s="256"/>
      <c r="N16" s="256"/>
      <c r="O16" s="257"/>
      <c r="P16" s="186">
        <v>0</v>
      </c>
      <c r="Q16" s="186">
        <v>0</v>
      </c>
      <c r="R16" s="186"/>
      <c r="S16" s="186"/>
    </row>
    <row r="17" spans="2:19" x14ac:dyDescent="0.25">
      <c r="B17" s="39">
        <v>60031</v>
      </c>
      <c r="C17" s="186">
        <v>0</v>
      </c>
      <c r="D17" s="186">
        <v>0</v>
      </c>
      <c r="E17" s="186">
        <v>0</v>
      </c>
      <c r="F17" s="186">
        <v>0</v>
      </c>
      <c r="G17" s="186"/>
      <c r="H17" s="186"/>
      <c r="I17" s="186"/>
      <c r="J17" s="186"/>
      <c r="K17" s="29"/>
      <c r="L17" s="255" t="s">
        <v>174</v>
      </c>
      <c r="M17" s="256"/>
      <c r="N17" s="256"/>
      <c r="O17" s="257"/>
      <c r="P17" s="186">
        <v>0</v>
      </c>
      <c r="Q17" s="186">
        <v>0</v>
      </c>
      <c r="R17" s="186"/>
      <c r="S17" s="186"/>
    </row>
    <row r="18" spans="2:19" x14ac:dyDescent="0.25">
      <c r="B18" s="39">
        <v>60035</v>
      </c>
      <c r="C18" s="187">
        <v>0</v>
      </c>
      <c r="D18" s="186">
        <v>0</v>
      </c>
      <c r="E18" s="187">
        <v>1</v>
      </c>
      <c r="F18" s="186">
        <v>209</v>
      </c>
      <c r="G18" s="187"/>
      <c r="H18" s="186"/>
      <c r="I18" s="187"/>
      <c r="J18" s="186"/>
      <c r="K18" s="29"/>
      <c r="L18" s="255" t="s">
        <v>175</v>
      </c>
      <c r="M18" s="256"/>
      <c r="N18" s="256"/>
      <c r="O18" s="257"/>
      <c r="P18" s="187">
        <v>0</v>
      </c>
      <c r="Q18" s="187">
        <v>0</v>
      </c>
      <c r="R18" s="187"/>
      <c r="S18" s="187"/>
    </row>
    <row r="19" spans="2:19" x14ac:dyDescent="0.25">
      <c r="B19" s="93">
        <v>60037</v>
      </c>
      <c r="C19" s="187">
        <v>209</v>
      </c>
      <c r="D19" s="187">
        <v>209</v>
      </c>
      <c r="E19" s="187">
        <v>0</v>
      </c>
      <c r="F19" s="187">
        <v>0</v>
      </c>
      <c r="G19" s="187"/>
      <c r="H19" s="187"/>
      <c r="I19" s="187"/>
      <c r="J19" s="187"/>
      <c r="K19" s="29"/>
      <c r="L19" s="258" t="s">
        <v>176</v>
      </c>
      <c r="M19" s="259"/>
      <c r="N19" s="259"/>
      <c r="O19" s="260"/>
      <c r="P19" s="187">
        <v>0</v>
      </c>
      <c r="Q19" s="187">
        <v>0</v>
      </c>
      <c r="R19" s="187"/>
      <c r="S19" s="187"/>
    </row>
    <row r="20" spans="2:19" x14ac:dyDescent="0.25">
      <c r="B20" s="93">
        <v>60040</v>
      </c>
      <c r="C20" s="187">
        <v>0</v>
      </c>
      <c r="D20" s="187">
        <v>0</v>
      </c>
      <c r="E20" s="187">
        <v>0</v>
      </c>
      <c r="F20" s="187">
        <v>0</v>
      </c>
      <c r="G20" s="187"/>
      <c r="H20" s="187"/>
      <c r="I20" s="187"/>
      <c r="J20" s="187"/>
      <c r="K20" s="29"/>
      <c r="L20" s="258" t="s">
        <v>177</v>
      </c>
      <c r="M20" s="259"/>
      <c r="N20" s="259"/>
      <c r="O20" s="260"/>
      <c r="P20" s="187">
        <v>0</v>
      </c>
      <c r="Q20" s="187">
        <v>0</v>
      </c>
      <c r="R20" s="187"/>
      <c r="S20" s="187"/>
    </row>
    <row r="21" spans="2:19" x14ac:dyDescent="0.25">
      <c r="B21" s="93">
        <v>60044</v>
      </c>
      <c r="C21" s="187">
        <v>0</v>
      </c>
      <c r="D21" s="187">
        <v>0</v>
      </c>
      <c r="E21" s="187">
        <v>0</v>
      </c>
      <c r="F21" s="187">
        <v>0</v>
      </c>
      <c r="G21" s="187"/>
      <c r="H21" s="187"/>
      <c r="I21" s="187"/>
      <c r="J21" s="187"/>
      <c r="K21" s="29"/>
      <c r="L21" s="102"/>
      <c r="M21" s="102"/>
      <c r="N21" s="43"/>
      <c r="O21" s="43"/>
      <c r="P21" s="29"/>
      <c r="Q21" s="29"/>
      <c r="R21" s="29"/>
      <c r="S21" s="29"/>
    </row>
    <row r="22" spans="2:19" x14ac:dyDescent="0.25">
      <c r="B22" s="93">
        <v>60045</v>
      </c>
      <c r="C22" s="187">
        <v>0</v>
      </c>
      <c r="D22" s="187">
        <v>0</v>
      </c>
      <c r="E22" s="187">
        <v>0</v>
      </c>
      <c r="F22" s="187">
        <v>0</v>
      </c>
      <c r="G22" s="187"/>
      <c r="H22" s="187"/>
      <c r="I22" s="187"/>
      <c r="J22" s="187"/>
      <c r="K22" s="29"/>
      <c r="L22" s="29"/>
      <c r="M22" s="29"/>
      <c r="N22" s="29"/>
      <c r="O22" s="29"/>
      <c r="P22" s="29"/>
      <c r="Q22" s="29"/>
      <c r="R22" s="29"/>
      <c r="S22" s="29"/>
    </row>
    <row r="23" spans="2:19" x14ac:dyDescent="0.25">
      <c r="B23" s="93">
        <v>60046</v>
      </c>
      <c r="C23" s="187">
        <v>0</v>
      </c>
      <c r="D23" s="187">
        <v>0</v>
      </c>
      <c r="E23" s="187">
        <v>0</v>
      </c>
      <c r="F23" s="187">
        <v>0</v>
      </c>
      <c r="G23" s="187"/>
      <c r="H23" s="187"/>
      <c r="I23" s="187"/>
      <c r="J23" s="187"/>
      <c r="K23" s="29"/>
      <c r="L23" s="29"/>
      <c r="M23" s="29"/>
      <c r="N23" s="29"/>
      <c r="O23" s="29"/>
      <c r="P23" s="29"/>
      <c r="Q23" s="29"/>
      <c r="R23" s="29"/>
      <c r="S23" s="29"/>
    </row>
    <row r="24" spans="2:19" x14ac:dyDescent="0.25">
      <c r="B24" s="93">
        <v>60047</v>
      </c>
      <c r="C24" s="187">
        <v>0</v>
      </c>
      <c r="D24" s="187">
        <v>0</v>
      </c>
      <c r="E24" s="187">
        <v>0</v>
      </c>
      <c r="F24" s="187">
        <v>0</v>
      </c>
      <c r="G24" s="187"/>
      <c r="H24" s="187"/>
      <c r="I24" s="187"/>
      <c r="J24" s="187"/>
      <c r="K24" s="29"/>
      <c r="L24" s="29"/>
      <c r="M24" s="29"/>
      <c r="N24" s="29"/>
      <c r="O24" s="29"/>
      <c r="P24" s="29"/>
      <c r="Q24" s="29"/>
      <c r="R24" s="29"/>
      <c r="S24" s="29"/>
    </row>
    <row r="25" spans="2:19" x14ac:dyDescent="0.25">
      <c r="B25" s="93">
        <v>60048</v>
      </c>
      <c r="C25" s="187">
        <v>0</v>
      </c>
      <c r="D25" s="187">
        <v>0</v>
      </c>
      <c r="E25" s="187">
        <v>0</v>
      </c>
      <c r="F25" s="187">
        <v>0</v>
      </c>
      <c r="G25" s="187"/>
      <c r="H25" s="187"/>
      <c r="I25" s="187"/>
      <c r="J25" s="187"/>
      <c r="K25" s="29"/>
      <c r="L25" s="29"/>
      <c r="M25" s="29"/>
      <c r="N25" s="29"/>
      <c r="O25" s="29"/>
      <c r="P25" s="29"/>
      <c r="Q25" s="29"/>
      <c r="R25" s="29"/>
      <c r="S25" s="29"/>
    </row>
    <row r="26" spans="2:19" x14ac:dyDescent="0.25">
      <c r="B26" s="93">
        <v>60060</v>
      </c>
      <c r="C26" s="187">
        <v>0</v>
      </c>
      <c r="D26" s="187">
        <v>0</v>
      </c>
      <c r="E26" s="187">
        <v>0</v>
      </c>
      <c r="F26" s="187">
        <v>0</v>
      </c>
      <c r="G26" s="187"/>
      <c r="H26" s="187"/>
      <c r="I26" s="187"/>
      <c r="J26" s="187"/>
      <c r="K26" s="29"/>
      <c r="L26" s="29"/>
      <c r="M26" s="29"/>
      <c r="N26" s="29"/>
      <c r="O26" s="29"/>
      <c r="P26" s="29"/>
      <c r="Q26" s="29"/>
      <c r="R26" s="29"/>
      <c r="S26" s="29"/>
    </row>
    <row r="27" spans="2:19" x14ac:dyDescent="0.25">
      <c r="B27" s="93">
        <v>60061</v>
      </c>
      <c r="C27" s="187">
        <v>0</v>
      </c>
      <c r="D27" s="187">
        <v>0</v>
      </c>
      <c r="E27" s="187">
        <v>0</v>
      </c>
      <c r="F27" s="187">
        <v>0</v>
      </c>
      <c r="G27" s="187"/>
      <c r="H27" s="187"/>
      <c r="I27" s="187"/>
      <c r="J27" s="187"/>
      <c r="K27" s="29"/>
      <c r="L27" s="29"/>
      <c r="M27" s="29"/>
      <c r="N27" s="29"/>
      <c r="O27" s="29"/>
      <c r="P27" s="29"/>
      <c r="Q27" s="29"/>
      <c r="R27" s="29"/>
      <c r="S27" s="29"/>
    </row>
    <row r="28" spans="2:19" x14ac:dyDescent="0.25">
      <c r="B28" s="93">
        <v>60062</v>
      </c>
      <c r="C28" s="187">
        <v>0</v>
      </c>
      <c r="D28" s="187">
        <v>0</v>
      </c>
      <c r="E28" s="187">
        <v>0</v>
      </c>
      <c r="F28" s="187">
        <v>0</v>
      </c>
      <c r="G28" s="187"/>
      <c r="H28" s="187"/>
      <c r="I28" s="187"/>
      <c r="J28" s="187"/>
      <c r="K28" s="29"/>
      <c r="L28" s="29"/>
      <c r="M28" s="29"/>
      <c r="N28" s="29"/>
      <c r="O28" s="29"/>
      <c r="P28" s="29"/>
      <c r="Q28" s="29"/>
      <c r="R28" s="29"/>
      <c r="S28" s="29"/>
    </row>
    <row r="29" spans="2:19" x14ac:dyDescent="0.25">
      <c r="B29" s="93">
        <v>60064</v>
      </c>
      <c r="C29" s="187">
        <v>11</v>
      </c>
      <c r="D29" s="187">
        <v>58</v>
      </c>
      <c r="E29" s="187">
        <v>4</v>
      </c>
      <c r="F29" s="187">
        <v>46</v>
      </c>
      <c r="G29" s="187"/>
      <c r="H29" s="187"/>
      <c r="I29" s="187"/>
      <c r="J29" s="187"/>
      <c r="K29" s="29"/>
      <c r="L29" s="29"/>
      <c r="M29" s="29"/>
      <c r="N29" s="29"/>
      <c r="O29" s="29"/>
      <c r="P29" s="29"/>
      <c r="Q29" s="29"/>
      <c r="R29" s="29"/>
      <c r="S29" s="29"/>
    </row>
    <row r="30" spans="2:19" x14ac:dyDescent="0.25">
      <c r="B30" s="93">
        <v>60069</v>
      </c>
      <c r="C30" s="187">
        <v>0</v>
      </c>
      <c r="D30" s="187">
        <v>0</v>
      </c>
      <c r="E30" s="187">
        <v>0</v>
      </c>
      <c r="F30" s="187">
        <v>0</v>
      </c>
      <c r="G30" s="187"/>
      <c r="H30" s="187"/>
      <c r="I30" s="187"/>
      <c r="J30" s="187"/>
      <c r="K30" s="29"/>
      <c r="L30" s="29"/>
      <c r="M30" s="29"/>
      <c r="N30" s="29"/>
      <c r="O30" s="29"/>
      <c r="P30" s="29"/>
      <c r="Q30" s="29"/>
      <c r="R30" s="29"/>
      <c r="S30" s="29"/>
    </row>
    <row r="31" spans="2:19" x14ac:dyDescent="0.25">
      <c r="B31" s="93">
        <v>60075</v>
      </c>
      <c r="C31" s="187">
        <v>0</v>
      </c>
      <c r="D31" s="187">
        <v>0</v>
      </c>
      <c r="E31" s="187">
        <v>0</v>
      </c>
      <c r="F31" s="187">
        <v>0</v>
      </c>
      <c r="G31" s="187"/>
      <c r="H31" s="187"/>
      <c r="I31" s="187"/>
      <c r="J31" s="187"/>
      <c r="K31" s="29"/>
      <c r="L31" s="29"/>
      <c r="M31" s="29"/>
      <c r="N31" s="29"/>
      <c r="O31" s="29"/>
      <c r="P31" s="29"/>
      <c r="Q31" s="29"/>
      <c r="R31" s="29"/>
      <c r="S31" s="29"/>
    </row>
    <row r="32" spans="2:19" x14ac:dyDescent="0.25">
      <c r="B32" s="93">
        <v>60079</v>
      </c>
      <c r="C32" s="187">
        <v>0</v>
      </c>
      <c r="D32" s="187">
        <v>0</v>
      </c>
      <c r="E32" s="187">
        <v>0</v>
      </c>
      <c r="F32" s="187">
        <v>0</v>
      </c>
      <c r="G32" s="187"/>
      <c r="H32" s="187"/>
      <c r="I32" s="187"/>
      <c r="J32" s="187"/>
      <c r="K32" s="29"/>
      <c r="L32" s="29"/>
      <c r="M32" s="29"/>
      <c r="N32" s="29"/>
      <c r="O32" s="29"/>
      <c r="P32" s="29"/>
      <c r="Q32" s="29"/>
      <c r="R32" s="29"/>
      <c r="S32" s="29"/>
    </row>
    <row r="33" spans="2:19" x14ac:dyDescent="0.25">
      <c r="B33" s="93">
        <v>60083</v>
      </c>
      <c r="C33" s="187">
        <v>0</v>
      </c>
      <c r="D33" s="187">
        <v>0</v>
      </c>
      <c r="E33" s="187">
        <v>1</v>
      </c>
      <c r="F33" s="187">
        <v>6</v>
      </c>
      <c r="G33" s="187"/>
      <c r="H33" s="187"/>
      <c r="I33" s="187"/>
      <c r="J33" s="187"/>
      <c r="K33" s="29"/>
      <c r="L33" s="29"/>
      <c r="M33" s="29"/>
      <c r="N33" s="29"/>
      <c r="O33" s="29"/>
      <c r="P33" s="29"/>
      <c r="Q33" s="29"/>
      <c r="R33" s="29"/>
      <c r="S33" s="29"/>
    </row>
    <row r="34" spans="2:19" x14ac:dyDescent="0.25">
      <c r="B34" s="93">
        <v>60085</v>
      </c>
      <c r="C34" s="187">
        <v>54</v>
      </c>
      <c r="D34" s="187">
        <v>926</v>
      </c>
      <c r="E34" s="187">
        <v>9</v>
      </c>
      <c r="F34" s="187">
        <v>112</v>
      </c>
      <c r="G34" s="187"/>
      <c r="H34" s="187"/>
      <c r="I34" s="187"/>
      <c r="J34" s="187"/>
      <c r="K34" s="29"/>
      <c r="L34" s="29"/>
      <c r="M34" s="29"/>
      <c r="N34" s="29"/>
      <c r="O34" s="29"/>
      <c r="P34" s="29"/>
      <c r="Q34" s="29"/>
      <c r="R34" s="29"/>
      <c r="S34" s="29"/>
    </row>
    <row r="35" spans="2:19" x14ac:dyDescent="0.25">
      <c r="B35" s="93">
        <v>60087</v>
      </c>
      <c r="C35" s="187">
        <v>26</v>
      </c>
      <c r="D35" s="187">
        <v>961</v>
      </c>
      <c r="E35" s="187">
        <v>1</v>
      </c>
      <c r="F35" s="187">
        <v>1</v>
      </c>
      <c r="G35" s="187"/>
      <c r="H35" s="187"/>
      <c r="I35" s="187"/>
      <c r="J35" s="187"/>
      <c r="K35" s="29"/>
      <c r="L35" s="29"/>
      <c r="M35" s="29"/>
      <c r="N35" s="29"/>
      <c r="O35" s="29"/>
      <c r="P35" s="29"/>
      <c r="Q35" s="29"/>
      <c r="R35" s="29"/>
      <c r="S35" s="29"/>
    </row>
    <row r="36" spans="2:19" x14ac:dyDescent="0.25">
      <c r="B36" s="93">
        <v>60088</v>
      </c>
      <c r="C36" s="187">
        <v>0</v>
      </c>
      <c r="D36" s="187">
        <v>0</v>
      </c>
      <c r="E36" s="187">
        <v>1</v>
      </c>
      <c r="F36" s="187">
        <v>819</v>
      </c>
      <c r="G36" s="187"/>
      <c r="H36" s="187"/>
      <c r="I36" s="187"/>
      <c r="J36" s="187"/>
      <c r="K36" s="29"/>
      <c r="L36" s="29"/>
      <c r="M36" s="29"/>
      <c r="N36" s="29"/>
      <c r="O36" s="29"/>
      <c r="P36" s="29"/>
      <c r="Q36" s="29"/>
      <c r="R36" s="29"/>
      <c r="S36" s="29"/>
    </row>
    <row r="37" spans="2:19" x14ac:dyDescent="0.25">
      <c r="B37" s="93">
        <v>60089</v>
      </c>
      <c r="C37" s="187">
        <v>0</v>
      </c>
      <c r="D37" s="187">
        <v>0</v>
      </c>
      <c r="E37" s="187">
        <v>0</v>
      </c>
      <c r="F37" s="187">
        <v>0</v>
      </c>
      <c r="G37" s="187"/>
      <c r="H37" s="187"/>
      <c r="I37" s="187"/>
      <c r="J37" s="187"/>
      <c r="K37" s="29"/>
      <c r="L37" s="29"/>
      <c r="M37" s="29"/>
      <c r="N37" s="29"/>
      <c r="O37" s="29"/>
      <c r="P37" s="29"/>
      <c r="Q37" s="29"/>
      <c r="R37" s="29"/>
      <c r="S37" s="29"/>
    </row>
    <row r="38" spans="2:19" x14ac:dyDescent="0.25">
      <c r="B38" s="93">
        <v>60093</v>
      </c>
      <c r="C38" s="187">
        <v>0</v>
      </c>
      <c r="D38" s="187">
        <v>0</v>
      </c>
      <c r="E38" s="187">
        <v>0</v>
      </c>
      <c r="F38" s="187">
        <v>0</v>
      </c>
      <c r="G38" s="187"/>
      <c r="H38" s="187"/>
      <c r="I38" s="187"/>
      <c r="J38" s="187"/>
      <c r="K38" s="29"/>
      <c r="L38" s="29"/>
      <c r="M38" s="29"/>
      <c r="N38" s="29"/>
      <c r="O38" s="29"/>
      <c r="P38" s="29"/>
      <c r="Q38" s="29"/>
      <c r="R38" s="29"/>
      <c r="S38" s="29"/>
    </row>
    <row r="39" spans="2:19" x14ac:dyDescent="0.25">
      <c r="B39" s="93">
        <v>60096</v>
      </c>
      <c r="C39" s="187">
        <v>0</v>
      </c>
      <c r="D39" s="187">
        <v>0</v>
      </c>
      <c r="E39" s="187">
        <v>0</v>
      </c>
      <c r="F39" s="187">
        <v>0</v>
      </c>
      <c r="G39" s="187"/>
      <c r="H39" s="187"/>
      <c r="I39" s="187"/>
      <c r="J39" s="187"/>
      <c r="K39" s="29"/>
      <c r="L39" s="29"/>
      <c r="M39" s="29"/>
      <c r="N39" s="29"/>
      <c r="O39" s="29"/>
      <c r="P39" s="29"/>
      <c r="Q39" s="29"/>
      <c r="R39" s="29"/>
      <c r="S39" s="29"/>
    </row>
    <row r="40" spans="2:19" x14ac:dyDescent="0.25">
      <c r="B40" s="93">
        <v>60099</v>
      </c>
      <c r="C40" s="187">
        <v>7</v>
      </c>
      <c r="D40" s="187">
        <v>53</v>
      </c>
      <c r="E40" s="187">
        <v>1</v>
      </c>
      <c r="F40" s="187">
        <v>139</v>
      </c>
      <c r="G40" s="187"/>
      <c r="H40" s="187"/>
      <c r="I40" s="187"/>
      <c r="J40" s="187"/>
    </row>
  </sheetData>
  <mergeCells count="15">
    <mergeCell ref="B5:K7"/>
    <mergeCell ref="B8:K8"/>
    <mergeCell ref="C11:D11"/>
    <mergeCell ref="E11:F11"/>
    <mergeCell ref="G11:H11"/>
    <mergeCell ref="I11:J11"/>
    <mergeCell ref="L18:O18"/>
    <mergeCell ref="L19:O19"/>
    <mergeCell ref="L20:O20"/>
    <mergeCell ref="L12:O12"/>
    <mergeCell ref="L13:O13"/>
    <mergeCell ref="L14:O14"/>
    <mergeCell ref="L15:O15"/>
    <mergeCell ref="L16:O16"/>
    <mergeCell ref="L17:O17"/>
  </mergeCells>
  <pageMargins left="0.7" right="0.7" top="0.75" bottom="0.75" header="0.3" footer="0.3"/>
  <pageSetup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B1:AA81"/>
  <sheetViews>
    <sheetView zoomScaleNormal="100" zoomScaleSheetLayoutView="100" workbookViewId="0"/>
  </sheetViews>
  <sheetFormatPr defaultColWidth="11.19921875" defaultRowHeight="13.8" x14ac:dyDescent="0.25"/>
  <cols>
    <col min="1" max="1" width="3.19921875" customWidth="1"/>
    <col min="2" max="2" width="52" customWidth="1"/>
    <col min="3" max="12" width="15.69921875" customWidth="1"/>
    <col min="13" max="22" width="15.69921875" hidden="1" customWidth="1"/>
  </cols>
  <sheetData>
    <row r="1" spans="2:27" x14ac:dyDescent="0.25">
      <c r="B1" s="26" t="s">
        <v>0</v>
      </c>
      <c r="P1" s="29"/>
      <c r="Q1" s="29"/>
    </row>
    <row r="2" spans="2:27" x14ac:dyDescent="0.25">
      <c r="B2" s="26" t="s">
        <v>178</v>
      </c>
      <c r="P2" s="29"/>
      <c r="Q2" s="29"/>
    </row>
    <row r="3" spans="2:27" ht="14.4" x14ac:dyDescent="0.3">
      <c r="B3" s="27" t="str">
        <f>RIGHT('1-NSG'!B3, 4)</f>
        <v>2023</v>
      </c>
      <c r="P3" s="29"/>
      <c r="Q3" s="29"/>
    </row>
    <row r="4" spans="2:27" x14ac:dyDescent="0.25">
      <c r="B4" s="26"/>
      <c r="P4" s="29"/>
      <c r="Q4" s="29"/>
    </row>
    <row r="5" spans="2:27" ht="19.95" customHeight="1" x14ac:dyDescent="0.25">
      <c r="B5" s="249" t="s">
        <v>179</v>
      </c>
      <c r="C5" s="249"/>
      <c r="D5" s="249"/>
      <c r="E5" s="249"/>
      <c r="F5" s="249"/>
      <c r="G5" s="249"/>
      <c r="H5" s="249"/>
      <c r="I5" s="249"/>
      <c r="J5" s="249"/>
      <c r="K5" s="249"/>
      <c r="P5" s="29"/>
      <c r="Q5" s="29"/>
    </row>
    <row r="6" spans="2:27" ht="19.95" customHeight="1" x14ac:dyDescent="0.25">
      <c r="B6" s="249"/>
      <c r="C6" s="249"/>
      <c r="D6" s="249"/>
      <c r="E6" s="249"/>
      <c r="F6" s="249"/>
      <c r="G6" s="249"/>
      <c r="H6" s="249"/>
      <c r="I6" s="249"/>
      <c r="J6" s="249"/>
      <c r="K6" s="249"/>
      <c r="P6" s="29"/>
      <c r="Q6" s="29"/>
    </row>
    <row r="7" spans="2:27" ht="19.95" customHeight="1" x14ac:dyDescent="0.25">
      <c r="B7" s="249"/>
      <c r="C7" s="249"/>
      <c r="D7" s="249"/>
      <c r="E7" s="249"/>
      <c r="F7" s="249"/>
      <c r="G7" s="249"/>
      <c r="H7" s="249"/>
      <c r="I7" s="249"/>
      <c r="J7" s="249"/>
      <c r="K7" s="249"/>
      <c r="P7" s="29"/>
      <c r="Q7" s="29"/>
    </row>
    <row r="8" spans="2:27" ht="28.2" customHeight="1" x14ac:dyDescent="0.25">
      <c r="B8" s="246" t="s">
        <v>163</v>
      </c>
      <c r="C8" s="247"/>
      <c r="D8" s="247"/>
      <c r="E8" s="247"/>
      <c r="F8" s="247"/>
      <c r="G8" s="247"/>
      <c r="H8" s="247"/>
      <c r="I8" s="247"/>
      <c r="J8" s="247"/>
      <c r="K8" s="248"/>
      <c r="L8" s="28"/>
      <c r="P8" s="29"/>
      <c r="Q8" s="29"/>
    </row>
    <row r="9" spans="2:27" x14ac:dyDescent="0.25">
      <c r="B9" s="103"/>
      <c r="C9" s="103"/>
      <c r="D9" s="103"/>
      <c r="E9" s="103"/>
      <c r="F9" s="103"/>
      <c r="G9" s="103"/>
      <c r="H9" s="103"/>
      <c r="I9" s="103"/>
      <c r="J9" s="103"/>
      <c r="K9" s="103"/>
      <c r="L9" s="28"/>
      <c r="P9" s="29"/>
      <c r="Q9" s="29"/>
    </row>
    <row r="10" spans="2:27" x14ac:dyDescent="0.25">
      <c r="B10" s="42" t="s">
        <v>180</v>
      </c>
      <c r="C10" s="42"/>
      <c r="D10" s="81"/>
      <c r="E10" s="81"/>
      <c r="F10" s="102"/>
      <c r="G10" s="102"/>
      <c r="H10" s="102"/>
      <c r="I10" s="102"/>
      <c r="J10" s="102"/>
      <c r="K10" s="102"/>
      <c r="L10" s="194"/>
      <c r="M10" s="1"/>
      <c r="N10" s="1"/>
      <c r="O10" s="1"/>
      <c r="P10" s="195"/>
      <c r="Q10" s="195"/>
    </row>
    <row r="11" spans="2:27" x14ac:dyDescent="0.25">
      <c r="B11" s="42"/>
      <c r="C11" s="264">
        <v>2022</v>
      </c>
      <c r="D11" s="266"/>
      <c r="E11" s="266"/>
      <c r="F11" s="266"/>
      <c r="G11" s="265"/>
      <c r="H11" s="264">
        <v>2023</v>
      </c>
      <c r="I11" s="266"/>
      <c r="J11" s="266"/>
      <c r="K11" s="266"/>
      <c r="L11" s="265"/>
      <c r="M11" s="264">
        <v>2024</v>
      </c>
      <c r="N11" s="266"/>
      <c r="O11" s="266"/>
      <c r="P11" s="266"/>
      <c r="Q11" s="265"/>
      <c r="R11" s="264">
        <v>2025</v>
      </c>
      <c r="S11" s="266"/>
      <c r="T11" s="266"/>
      <c r="U11" s="266"/>
      <c r="V11" s="265"/>
      <c r="W11" s="1"/>
      <c r="X11" s="195"/>
      <c r="Y11" s="195"/>
      <c r="Z11" s="195"/>
      <c r="AA11" s="195"/>
    </row>
    <row r="12" spans="2:27" ht="55.2" x14ac:dyDescent="0.25">
      <c r="B12" s="101" t="s">
        <v>166</v>
      </c>
      <c r="C12" s="78" t="s">
        <v>181</v>
      </c>
      <c r="D12" s="78" t="s">
        <v>182</v>
      </c>
      <c r="E12" s="78" t="s">
        <v>183</v>
      </c>
      <c r="F12" s="78" t="s">
        <v>184</v>
      </c>
      <c r="G12" s="78" t="s">
        <v>185</v>
      </c>
      <c r="H12" s="78" t="s">
        <v>181</v>
      </c>
      <c r="I12" s="78" t="s">
        <v>182</v>
      </c>
      <c r="J12" s="78" t="s">
        <v>183</v>
      </c>
      <c r="K12" s="78" t="s">
        <v>184</v>
      </c>
      <c r="L12" s="78" t="s">
        <v>185</v>
      </c>
      <c r="M12" s="78" t="s">
        <v>181</v>
      </c>
      <c r="N12" s="78" t="s">
        <v>182</v>
      </c>
      <c r="O12" s="78" t="s">
        <v>183</v>
      </c>
      <c r="P12" s="78" t="s">
        <v>184</v>
      </c>
      <c r="Q12" s="78" t="s">
        <v>185</v>
      </c>
      <c r="R12" s="78" t="s">
        <v>181</v>
      </c>
      <c r="S12" s="78" t="s">
        <v>182</v>
      </c>
      <c r="T12" s="78" t="s">
        <v>183</v>
      </c>
      <c r="U12" s="78" t="s">
        <v>184</v>
      </c>
      <c r="V12" s="78" t="s">
        <v>185</v>
      </c>
      <c r="W12" s="196"/>
      <c r="X12" s="196"/>
      <c r="Y12" s="196"/>
      <c r="Z12" s="196"/>
      <c r="AA12" s="195"/>
    </row>
    <row r="13" spans="2:27" x14ac:dyDescent="0.25">
      <c r="B13" s="39">
        <v>60002</v>
      </c>
      <c r="C13" s="186">
        <v>8</v>
      </c>
      <c r="D13" s="186">
        <v>0</v>
      </c>
      <c r="E13" s="186">
        <v>4</v>
      </c>
      <c r="F13" s="186">
        <v>4</v>
      </c>
      <c r="G13" s="186">
        <v>0</v>
      </c>
      <c r="H13" s="186">
        <v>3</v>
      </c>
      <c r="I13" s="186">
        <v>0</v>
      </c>
      <c r="J13" s="186">
        <v>3</v>
      </c>
      <c r="K13" s="186">
        <v>0</v>
      </c>
      <c r="L13" s="186">
        <v>0</v>
      </c>
      <c r="M13" s="186"/>
      <c r="N13" s="186"/>
      <c r="O13" s="186"/>
      <c r="P13" s="186"/>
      <c r="Q13" s="186"/>
      <c r="R13" s="186"/>
      <c r="S13" s="186"/>
      <c r="T13" s="186"/>
      <c r="U13" s="186"/>
      <c r="V13" s="186"/>
      <c r="W13" s="197"/>
      <c r="X13" s="197"/>
      <c r="Y13" s="197"/>
      <c r="Z13" s="197"/>
      <c r="AA13" s="195"/>
    </row>
    <row r="14" spans="2:27" x14ac:dyDescent="0.25">
      <c r="B14" s="39">
        <v>60015</v>
      </c>
      <c r="C14" s="186">
        <v>48</v>
      </c>
      <c r="D14" s="186">
        <v>0</v>
      </c>
      <c r="E14" s="186">
        <v>77</v>
      </c>
      <c r="F14" s="186">
        <v>77</v>
      </c>
      <c r="G14" s="186">
        <v>0</v>
      </c>
      <c r="H14" s="186">
        <v>97</v>
      </c>
      <c r="I14" s="186">
        <v>1</v>
      </c>
      <c r="J14" s="186">
        <v>96</v>
      </c>
      <c r="K14" s="186">
        <v>0</v>
      </c>
      <c r="L14" s="186">
        <v>2</v>
      </c>
      <c r="M14" s="186"/>
      <c r="N14" s="186"/>
      <c r="O14" s="186"/>
      <c r="P14" s="186"/>
      <c r="Q14" s="186"/>
      <c r="R14" s="186"/>
      <c r="S14" s="186"/>
      <c r="T14" s="186"/>
      <c r="U14" s="186"/>
      <c r="V14" s="186"/>
      <c r="W14" s="197"/>
      <c r="X14" s="197"/>
      <c r="Y14" s="197"/>
      <c r="Z14" s="197"/>
      <c r="AA14" s="195"/>
    </row>
    <row r="15" spans="2:27" x14ac:dyDescent="0.25">
      <c r="B15" s="39">
        <v>60022</v>
      </c>
      <c r="C15" s="186">
        <v>4</v>
      </c>
      <c r="D15" s="186">
        <v>0</v>
      </c>
      <c r="E15" s="186">
        <v>26</v>
      </c>
      <c r="F15" s="186">
        <v>26</v>
      </c>
      <c r="G15" s="186">
        <v>0</v>
      </c>
      <c r="H15" s="186">
        <v>18</v>
      </c>
      <c r="I15" s="186">
        <v>0</v>
      </c>
      <c r="J15" s="186">
        <v>18</v>
      </c>
      <c r="K15" s="186">
        <v>0</v>
      </c>
      <c r="L15" s="186">
        <v>0</v>
      </c>
      <c r="M15" s="186"/>
      <c r="N15" s="186"/>
      <c r="O15" s="186"/>
      <c r="P15" s="186"/>
      <c r="Q15" s="186"/>
      <c r="R15" s="186"/>
      <c r="S15" s="186"/>
      <c r="T15" s="186"/>
      <c r="U15" s="186"/>
      <c r="V15" s="186"/>
      <c r="W15" s="197"/>
      <c r="X15" s="197"/>
      <c r="Y15" s="197"/>
      <c r="Z15" s="197"/>
      <c r="AA15" s="195"/>
    </row>
    <row r="16" spans="2:27" x14ac:dyDescent="0.25">
      <c r="B16" s="39">
        <v>60030</v>
      </c>
      <c r="C16" s="186">
        <v>74</v>
      </c>
      <c r="D16" s="186">
        <v>0</v>
      </c>
      <c r="E16" s="186">
        <v>40</v>
      </c>
      <c r="F16" s="186">
        <v>40</v>
      </c>
      <c r="G16" s="186">
        <v>0</v>
      </c>
      <c r="H16" s="186">
        <v>42</v>
      </c>
      <c r="I16" s="186">
        <v>2</v>
      </c>
      <c r="J16" s="186">
        <v>40</v>
      </c>
      <c r="K16" s="186">
        <v>0</v>
      </c>
      <c r="L16" s="186">
        <v>4</v>
      </c>
      <c r="M16" s="186"/>
      <c r="N16" s="186"/>
      <c r="O16" s="186"/>
      <c r="P16" s="186"/>
      <c r="Q16" s="186"/>
      <c r="R16" s="186"/>
      <c r="S16" s="186"/>
      <c r="T16" s="186"/>
      <c r="U16" s="186"/>
      <c r="V16" s="186"/>
      <c r="W16" s="197"/>
      <c r="X16" s="197"/>
      <c r="Y16" s="197"/>
      <c r="Z16" s="197"/>
      <c r="AA16" s="195"/>
    </row>
    <row r="17" spans="2:27" x14ac:dyDescent="0.25">
      <c r="B17" s="39">
        <v>60031</v>
      </c>
      <c r="C17" s="186">
        <v>653</v>
      </c>
      <c r="D17" s="186">
        <v>0</v>
      </c>
      <c r="E17" s="186">
        <v>57</v>
      </c>
      <c r="F17" s="186">
        <v>57</v>
      </c>
      <c r="G17" s="186">
        <v>0</v>
      </c>
      <c r="H17" s="186">
        <v>46</v>
      </c>
      <c r="I17" s="186">
        <v>1</v>
      </c>
      <c r="J17" s="186">
        <v>45</v>
      </c>
      <c r="K17" s="186">
        <v>0</v>
      </c>
      <c r="L17" s="186">
        <v>0</v>
      </c>
      <c r="M17" s="186"/>
      <c r="N17" s="186"/>
      <c r="O17" s="186"/>
      <c r="P17" s="186"/>
      <c r="Q17" s="186"/>
      <c r="R17" s="186"/>
      <c r="S17" s="186"/>
      <c r="T17" s="186"/>
      <c r="U17" s="186"/>
      <c r="V17" s="186"/>
      <c r="W17" s="197"/>
      <c r="X17" s="197"/>
      <c r="Y17" s="197"/>
      <c r="Z17" s="197"/>
      <c r="AA17" s="195"/>
    </row>
    <row r="18" spans="2:27" x14ac:dyDescent="0.25">
      <c r="B18" s="39">
        <v>60035</v>
      </c>
      <c r="C18" s="187">
        <v>53</v>
      </c>
      <c r="D18" s="187">
        <v>1</v>
      </c>
      <c r="E18" s="187">
        <v>89</v>
      </c>
      <c r="F18" s="187">
        <v>89</v>
      </c>
      <c r="G18" s="186">
        <v>1</v>
      </c>
      <c r="H18" s="187">
        <v>68</v>
      </c>
      <c r="I18" s="187">
        <v>4</v>
      </c>
      <c r="J18" s="187">
        <v>272</v>
      </c>
      <c r="K18" s="187">
        <v>209</v>
      </c>
      <c r="L18" s="186">
        <v>16</v>
      </c>
      <c r="M18" s="187"/>
      <c r="N18" s="187"/>
      <c r="O18" s="187"/>
      <c r="P18" s="187"/>
      <c r="Q18" s="186"/>
      <c r="R18" s="187"/>
      <c r="S18" s="187"/>
      <c r="T18" s="187"/>
      <c r="U18" s="187"/>
      <c r="V18" s="186"/>
      <c r="W18" s="198"/>
      <c r="X18" s="198"/>
      <c r="Y18" s="198"/>
      <c r="Z18" s="198"/>
      <c r="AA18" s="195"/>
    </row>
    <row r="19" spans="2:27" x14ac:dyDescent="0.25">
      <c r="B19" s="93">
        <v>60037</v>
      </c>
      <c r="C19" s="187">
        <v>209</v>
      </c>
      <c r="D19" s="187">
        <v>1</v>
      </c>
      <c r="E19" s="187">
        <v>179</v>
      </c>
      <c r="F19" s="187">
        <v>179</v>
      </c>
      <c r="G19" s="187">
        <v>0</v>
      </c>
      <c r="H19" s="187">
        <v>0</v>
      </c>
      <c r="I19" s="187">
        <v>0</v>
      </c>
      <c r="J19" s="187">
        <v>0</v>
      </c>
      <c r="K19" s="187">
        <v>0</v>
      </c>
      <c r="L19" s="187">
        <v>0</v>
      </c>
      <c r="M19" s="187"/>
      <c r="N19" s="187"/>
      <c r="O19" s="187"/>
      <c r="P19" s="187"/>
      <c r="Q19" s="187"/>
      <c r="R19" s="187"/>
      <c r="S19" s="187"/>
      <c r="T19" s="187"/>
      <c r="U19" s="187"/>
      <c r="V19" s="187"/>
      <c r="W19" s="198"/>
      <c r="X19" s="198"/>
      <c r="Y19" s="198"/>
      <c r="Z19" s="198"/>
      <c r="AA19" s="195"/>
    </row>
    <row r="20" spans="2:27" x14ac:dyDescent="0.25">
      <c r="B20" s="93">
        <v>60040</v>
      </c>
      <c r="C20" s="187">
        <v>10</v>
      </c>
      <c r="D20" s="187">
        <v>0</v>
      </c>
      <c r="E20" s="187">
        <v>0</v>
      </c>
      <c r="F20" s="187">
        <v>0</v>
      </c>
      <c r="G20" s="187">
        <v>0</v>
      </c>
      <c r="H20" s="187">
        <v>1</v>
      </c>
      <c r="I20" s="187">
        <v>0</v>
      </c>
      <c r="J20" s="187">
        <v>1</v>
      </c>
      <c r="K20" s="187">
        <v>0</v>
      </c>
      <c r="L20" s="187">
        <v>0</v>
      </c>
      <c r="M20" s="187"/>
      <c r="N20" s="187"/>
      <c r="O20" s="187"/>
      <c r="P20" s="187"/>
      <c r="Q20" s="187"/>
      <c r="R20" s="187"/>
      <c r="S20" s="187"/>
      <c r="T20" s="187"/>
      <c r="U20" s="187"/>
      <c r="V20" s="187"/>
      <c r="W20" s="198"/>
      <c r="X20" s="198"/>
      <c r="Y20" s="198"/>
      <c r="Z20" s="198"/>
      <c r="AA20" s="195"/>
    </row>
    <row r="21" spans="2:27" x14ac:dyDescent="0.25">
      <c r="B21" s="93">
        <v>60044</v>
      </c>
      <c r="C21" s="187">
        <v>19</v>
      </c>
      <c r="D21" s="187">
        <v>0</v>
      </c>
      <c r="E21" s="187">
        <v>21</v>
      </c>
      <c r="F21" s="187">
        <v>21</v>
      </c>
      <c r="G21" s="187">
        <v>0</v>
      </c>
      <c r="H21" s="187">
        <v>17</v>
      </c>
      <c r="I21" s="187">
        <v>2</v>
      </c>
      <c r="J21" s="187">
        <v>15</v>
      </c>
      <c r="K21" s="187">
        <v>0</v>
      </c>
      <c r="L21" s="187">
        <v>5</v>
      </c>
      <c r="M21" s="187"/>
      <c r="N21" s="187"/>
      <c r="O21" s="187"/>
      <c r="P21" s="187"/>
      <c r="Q21" s="187"/>
      <c r="R21" s="187"/>
      <c r="S21" s="187"/>
      <c r="T21" s="187"/>
      <c r="U21" s="187"/>
      <c r="V21" s="187"/>
      <c r="W21" s="195"/>
      <c r="X21" s="195"/>
      <c r="Y21" s="195"/>
      <c r="Z21" s="195"/>
      <c r="AA21" s="195"/>
    </row>
    <row r="22" spans="2:27" x14ac:dyDescent="0.25">
      <c r="B22" s="93">
        <v>60045</v>
      </c>
      <c r="C22" s="187">
        <v>14</v>
      </c>
      <c r="D22" s="187">
        <v>1</v>
      </c>
      <c r="E22" s="187">
        <v>38</v>
      </c>
      <c r="F22" s="187">
        <v>38</v>
      </c>
      <c r="G22" s="187">
        <v>1</v>
      </c>
      <c r="H22" s="187">
        <v>32</v>
      </c>
      <c r="I22" s="187">
        <v>4</v>
      </c>
      <c r="J22" s="187">
        <v>28</v>
      </c>
      <c r="K22" s="187">
        <v>0</v>
      </c>
      <c r="L22" s="187">
        <v>7</v>
      </c>
      <c r="M22" s="187"/>
      <c r="N22" s="187"/>
      <c r="O22" s="187"/>
      <c r="P22" s="187"/>
      <c r="Q22" s="187"/>
      <c r="R22" s="187"/>
      <c r="S22" s="187"/>
      <c r="T22" s="187"/>
      <c r="U22" s="187"/>
      <c r="V22" s="187"/>
      <c r="W22" s="29"/>
      <c r="X22" s="29"/>
      <c r="Y22" s="29"/>
      <c r="Z22" s="29"/>
      <c r="AA22" s="29"/>
    </row>
    <row r="23" spans="2:27" x14ac:dyDescent="0.25">
      <c r="B23" s="93">
        <v>60046</v>
      </c>
      <c r="C23" s="187">
        <v>35</v>
      </c>
      <c r="D23" s="187">
        <v>0</v>
      </c>
      <c r="E23" s="187">
        <v>27</v>
      </c>
      <c r="F23" s="187">
        <v>27</v>
      </c>
      <c r="G23" s="187">
        <v>0</v>
      </c>
      <c r="H23" s="187">
        <v>20</v>
      </c>
      <c r="I23" s="187">
        <v>0</v>
      </c>
      <c r="J23" s="187">
        <v>20</v>
      </c>
      <c r="K23" s="187">
        <v>0</v>
      </c>
      <c r="L23" s="187">
        <v>0</v>
      </c>
      <c r="M23" s="187"/>
      <c r="N23" s="187"/>
      <c r="O23" s="187"/>
      <c r="P23" s="187"/>
      <c r="Q23" s="187"/>
      <c r="R23" s="187"/>
      <c r="S23" s="187"/>
      <c r="T23" s="187"/>
      <c r="U23" s="187"/>
      <c r="V23" s="187"/>
      <c r="W23" s="29"/>
      <c r="X23" s="29"/>
      <c r="Y23" s="29"/>
      <c r="Z23" s="29"/>
      <c r="AA23" s="29"/>
    </row>
    <row r="24" spans="2:27" x14ac:dyDescent="0.25">
      <c r="B24" s="93">
        <v>60047</v>
      </c>
      <c r="C24" s="187">
        <v>0</v>
      </c>
      <c r="D24" s="187">
        <v>0</v>
      </c>
      <c r="E24" s="187">
        <v>0</v>
      </c>
      <c r="F24" s="187">
        <v>0</v>
      </c>
      <c r="G24" s="187">
        <v>0</v>
      </c>
      <c r="H24" s="187">
        <v>6</v>
      </c>
      <c r="I24" s="187">
        <v>0</v>
      </c>
      <c r="J24" s="187">
        <v>6</v>
      </c>
      <c r="K24" s="187">
        <v>0</v>
      </c>
      <c r="L24" s="187">
        <v>0</v>
      </c>
      <c r="M24" s="187"/>
      <c r="N24" s="187"/>
      <c r="O24" s="187"/>
      <c r="P24" s="187"/>
      <c r="Q24" s="187"/>
      <c r="R24" s="187"/>
      <c r="S24" s="187"/>
      <c r="T24" s="187"/>
      <c r="U24" s="187"/>
      <c r="V24" s="187"/>
      <c r="W24" s="29"/>
      <c r="X24" s="29"/>
      <c r="Y24" s="29"/>
      <c r="Z24" s="29"/>
      <c r="AA24" s="29"/>
    </row>
    <row r="25" spans="2:27" x14ac:dyDescent="0.25">
      <c r="B25" s="93">
        <v>60048</v>
      </c>
      <c r="C25" s="187">
        <v>27</v>
      </c>
      <c r="D25" s="187">
        <v>0</v>
      </c>
      <c r="E25" s="187">
        <v>42</v>
      </c>
      <c r="F25" s="187">
        <v>42</v>
      </c>
      <c r="G25" s="187">
        <v>0</v>
      </c>
      <c r="H25" s="187">
        <v>30</v>
      </c>
      <c r="I25" s="187">
        <v>0</v>
      </c>
      <c r="J25" s="187">
        <v>30</v>
      </c>
      <c r="K25" s="187">
        <v>0</v>
      </c>
      <c r="L25" s="187">
        <v>0</v>
      </c>
      <c r="M25" s="187"/>
      <c r="N25" s="187"/>
      <c r="O25" s="187"/>
      <c r="P25" s="187"/>
      <c r="Q25" s="187"/>
      <c r="R25" s="187"/>
      <c r="S25" s="187"/>
      <c r="T25" s="187"/>
      <c r="U25" s="187"/>
      <c r="V25" s="187"/>
      <c r="W25" s="29"/>
      <c r="X25" s="29"/>
      <c r="Y25" s="29"/>
      <c r="Z25" s="29"/>
      <c r="AA25" s="29"/>
    </row>
    <row r="26" spans="2:27" x14ac:dyDescent="0.25">
      <c r="B26" s="93">
        <v>60060</v>
      </c>
      <c r="C26" s="187">
        <v>105</v>
      </c>
      <c r="D26" s="187">
        <v>0</v>
      </c>
      <c r="E26" s="187">
        <v>33</v>
      </c>
      <c r="F26" s="187">
        <v>33</v>
      </c>
      <c r="G26" s="187">
        <v>0</v>
      </c>
      <c r="H26" s="187">
        <v>28</v>
      </c>
      <c r="I26" s="187">
        <v>1</v>
      </c>
      <c r="J26" s="187">
        <v>27</v>
      </c>
      <c r="K26" s="187">
        <v>0</v>
      </c>
      <c r="L26" s="187">
        <v>0</v>
      </c>
      <c r="M26" s="187"/>
      <c r="N26" s="187"/>
      <c r="O26" s="187"/>
      <c r="P26" s="187"/>
      <c r="Q26" s="187"/>
      <c r="R26" s="187"/>
      <c r="S26" s="187"/>
      <c r="T26" s="187"/>
      <c r="U26" s="187"/>
      <c r="V26" s="187"/>
      <c r="W26" s="29"/>
      <c r="X26" s="29"/>
      <c r="Y26" s="29"/>
      <c r="Z26" s="29"/>
      <c r="AA26" s="29"/>
    </row>
    <row r="27" spans="2:27" x14ac:dyDescent="0.25">
      <c r="B27" s="93">
        <v>60061</v>
      </c>
      <c r="C27" s="187">
        <v>55</v>
      </c>
      <c r="D27" s="187">
        <v>0</v>
      </c>
      <c r="E27" s="187">
        <v>59</v>
      </c>
      <c r="F27" s="187">
        <v>59</v>
      </c>
      <c r="G27" s="187">
        <v>0</v>
      </c>
      <c r="H27" s="187">
        <v>0</v>
      </c>
      <c r="I27" s="187">
        <v>0</v>
      </c>
      <c r="J27" s="187">
        <v>0</v>
      </c>
      <c r="K27" s="187">
        <v>0</v>
      </c>
      <c r="L27" s="187">
        <v>0</v>
      </c>
      <c r="M27" s="187"/>
      <c r="N27" s="187"/>
      <c r="O27" s="187"/>
      <c r="P27" s="187"/>
      <c r="Q27" s="187"/>
      <c r="R27" s="187"/>
      <c r="S27" s="187"/>
      <c r="T27" s="187"/>
      <c r="U27" s="187"/>
      <c r="V27" s="187"/>
      <c r="W27" s="29"/>
      <c r="X27" s="29"/>
      <c r="Y27" s="29"/>
      <c r="Z27" s="29"/>
      <c r="AA27" s="29"/>
    </row>
    <row r="28" spans="2:27" x14ac:dyDescent="0.25">
      <c r="B28" s="93">
        <v>60062</v>
      </c>
      <c r="C28" s="187">
        <v>0</v>
      </c>
      <c r="D28" s="187">
        <v>0</v>
      </c>
      <c r="E28" s="187">
        <v>0</v>
      </c>
      <c r="F28" s="187">
        <v>0</v>
      </c>
      <c r="G28" s="187">
        <v>0</v>
      </c>
      <c r="H28" s="187">
        <v>18</v>
      </c>
      <c r="I28" s="187">
        <v>1</v>
      </c>
      <c r="J28" s="187">
        <v>17</v>
      </c>
      <c r="K28" s="187">
        <v>0</v>
      </c>
      <c r="L28" s="187">
        <v>0</v>
      </c>
      <c r="M28" s="187"/>
      <c r="N28" s="187"/>
      <c r="O28" s="187"/>
      <c r="P28" s="187"/>
      <c r="Q28" s="187"/>
      <c r="R28" s="187"/>
      <c r="S28" s="187"/>
      <c r="T28" s="187"/>
      <c r="U28" s="187"/>
      <c r="V28" s="187"/>
      <c r="W28" s="29"/>
      <c r="X28" s="29"/>
      <c r="Y28" s="29"/>
      <c r="Z28" s="29"/>
      <c r="AA28" s="29"/>
    </row>
    <row r="29" spans="2:27" x14ac:dyDescent="0.25">
      <c r="B29" s="93">
        <v>60064</v>
      </c>
      <c r="C29" s="187">
        <v>208</v>
      </c>
      <c r="D29" s="187">
        <v>12</v>
      </c>
      <c r="E29" s="187">
        <v>52</v>
      </c>
      <c r="F29" s="187">
        <v>52</v>
      </c>
      <c r="G29" s="187">
        <v>3</v>
      </c>
      <c r="H29" s="187">
        <v>17</v>
      </c>
      <c r="I29" s="187">
        <v>3</v>
      </c>
      <c r="J29" s="187">
        <v>45</v>
      </c>
      <c r="K29" s="187">
        <v>31</v>
      </c>
      <c r="L29" s="187">
        <v>3</v>
      </c>
      <c r="M29" s="187"/>
      <c r="N29" s="187"/>
      <c r="O29" s="187"/>
      <c r="P29" s="187"/>
      <c r="Q29" s="187"/>
      <c r="R29" s="187"/>
      <c r="S29" s="187"/>
      <c r="T29" s="187"/>
      <c r="U29" s="187"/>
      <c r="V29" s="187"/>
      <c r="W29" s="29"/>
      <c r="X29" s="29"/>
      <c r="Y29" s="29"/>
      <c r="Z29" s="29"/>
      <c r="AA29" s="29"/>
    </row>
    <row r="30" spans="2:27" x14ac:dyDescent="0.25">
      <c r="B30" s="93">
        <v>60069</v>
      </c>
      <c r="C30" s="187">
        <v>12</v>
      </c>
      <c r="D30" s="187">
        <v>0</v>
      </c>
      <c r="E30" s="187">
        <v>15</v>
      </c>
      <c r="F30" s="187">
        <v>15</v>
      </c>
      <c r="G30" s="187">
        <v>0</v>
      </c>
      <c r="H30" s="187">
        <v>0</v>
      </c>
      <c r="I30" s="187">
        <v>0</v>
      </c>
      <c r="J30" s="187">
        <v>0</v>
      </c>
      <c r="K30" s="187">
        <v>0</v>
      </c>
      <c r="L30" s="187">
        <v>0</v>
      </c>
      <c r="M30" s="187"/>
      <c r="N30" s="187"/>
      <c r="O30" s="187"/>
      <c r="P30" s="187"/>
      <c r="Q30" s="187"/>
      <c r="R30" s="187"/>
      <c r="S30" s="187"/>
      <c r="T30" s="187"/>
      <c r="U30" s="187"/>
      <c r="V30" s="187"/>
      <c r="W30" s="29"/>
      <c r="X30" s="29"/>
      <c r="Y30" s="29"/>
      <c r="Z30" s="29"/>
      <c r="AA30" s="29"/>
    </row>
    <row r="31" spans="2:27" x14ac:dyDescent="0.25">
      <c r="B31" s="93">
        <v>60075</v>
      </c>
      <c r="C31" s="187">
        <v>0</v>
      </c>
      <c r="D31" s="187">
        <v>0</v>
      </c>
      <c r="E31" s="187">
        <v>0</v>
      </c>
      <c r="F31" s="187">
        <v>0</v>
      </c>
      <c r="G31" s="187">
        <v>0</v>
      </c>
      <c r="H31" s="187">
        <v>0</v>
      </c>
      <c r="I31" s="187">
        <v>0</v>
      </c>
      <c r="J31" s="187">
        <v>0</v>
      </c>
      <c r="K31" s="187">
        <v>0</v>
      </c>
      <c r="L31" s="187">
        <v>0</v>
      </c>
      <c r="M31" s="187"/>
      <c r="N31" s="187"/>
      <c r="O31" s="187"/>
      <c r="P31" s="187"/>
      <c r="Q31" s="187"/>
      <c r="R31" s="187"/>
      <c r="S31" s="187"/>
      <c r="T31" s="187"/>
      <c r="U31" s="187"/>
      <c r="V31" s="187"/>
      <c r="W31" s="29"/>
      <c r="X31" s="29"/>
      <c r="Y31" s="29"/>
      <c r="Z31" s="29"/>
      <c r="AA31" s="29"/>
    </row>
    <row r="32" spans="2:27" x14ac:dyDescent="0.25">
      <c r="B32" s="93">
        <v>60079</v>
      </c>
      <c r="C32" s="187">
        <v>0</v>
      </c>
      <c r="D32" s="187">
        <v>0</v>
      </c>
      <c r="E32" s="187">
        <v>0</v>
      </c>
      <c r="F32" s="187">
        <v>0</v>
      </c>
      <c r="G32" s="187">
        <v>0</v>
      </c>
      <c r="H32" s="187">
        <v>15</v>
      </c>
      <c r="I32" s="187">
        <v>0</v>
      </c>
      <c r="J32" s="187">
        <v>15</v>
      </c>
      <c r="K32" s="187">
        <v>0</v>
      </c>
      <c r="L32" s="187">
        <v>2</v>
      </c>
      <c r="M32" s="187"/>
      <c r="N32" s="187"/>
      <c r="O32" s="187"/>
      <c r="P32" s="187"/>
      <c r="Q32" s="187"/>
      <c r="R32" s="187"/>
      <c r="S32" s="187"/>
      <c r="T32" s="187"/>
      <c r="U32" s="187"/>
      <c r="V32" s="187"/>
      <c r="W32" s="29"/>
      <c r="X32" s="29"/>
      <c r="Y32" s="29"/>
      <c r="Z32" s="29"/>
      <c r="AA32" s="29"/>
    </row>
    <row r="33" spans="2:27" x14ac:dyDescent="0.25">
      <c r="B33" s="93">
        <v>60083</v>
      </c>
      <c r="C33" s="187">
        <v>31</v>
      </c>
      <c r="D33" s="187">
        <v>0</v>
      </c>
      <c r="E33" s="187">
        <v>18</v>
      </c>
      <c r="F33" s="187">
        <v>18</v>
      </c>
      <c r="G33" s="187">
        <v>0</v>
      </c>
      <c r="H33" s="187">
        <v>73</v>
      </c>
      <c r="I33" s="187">
        <v>5</v>
      </c>
      <c r="J33" s="187">
        <v>67</v>
      </c>
      <c r="K33" s="187">
        <v>0</v>
      </c>
      <c r="L33" s="187">
        <v>8</v>
      </c>
      <c r="M33" s="187"/>
      <c r="N33" s="187"/>
      <c r="O33" s="187"/>
      <c r="P33" s="187"/>
      <c r="Q33" s="187"/>
      <c r="R33" s="187"/>
      <c r="S33" s="187"/>
      <c r="T33" s="187"/>
      <c r="U33" s="187"/>
      <c r="V33" s="187"/>
      <c r="W33" s="29"/>
      <c r="X33" s="29"/>
      <c r="Y33" s="29"/>
      <c r="Z33" s="29"/>
      <c r="AA33" s="29"/>
    </row>
    <row r="34" spans="2:27" x14ac:dyDescent="0.25">
      <c r="B34" s="93">
        <v>60085</v>
      </c>
      <c r="C34" s="187">
        <v>1288</v>
      </c>
      <c r="D34" s="187">
        <v>18</v>
      </c>
      <c r="E34" s="187">
        <v>179</v>
      </c>
      <c r="F34" s="187">
        <v>182</v>
      </c>
      <c r="G34" s="187">
        <v>16</v>
      </c>
      <c r="H34" s="187">
        <v>24</v>
      </c>
      <c r="I34" s="187">
        <v>3</v>
      </c>
      <c r="J34" s="187">
        <v>16</v>
      </c>
      <c r="K34" s="187">
        <v>0</v>
      </c>
      <c r="L34" s="187">
        <v>0</v>
      </c>
      <c r="M34" s="187"/>
      <c r="N34" s="187"/>
      <c r="O34" s="187"/>
      <c r="P34" s="187"/>
      <c r="Q34" s="187"/>
      <c r="R34" s="187"/>
      <c r="S34" s="187"/>
      <c r="T34" s="187"/>
      <c r="U34" s="187"/>
      <c r="V34" s="187"/>
      <c r="W34" s="29"/>
      <c r="X34" s="29"/>
      <c r="Y34" s="29"/>
      <c r="Z34" s="29"/>
      <c r="AA34" s="29"/>
    </row>
    <row r="35" spans="2:27" x14ac:dyDescent="0.25">
      <c r="B35" s="93">
        <v>60087</v>
      </c>
      <c r="C35" s="187">
        <v>217</v>
      </c>
      <c r="D35" s="187">
        <v>3</v>
      </c>
      <c r="E35" s="187">
        <v>125</v>
      </c>
      <c r="F35" s="187">
        <v>125</v>
      </c>
      <c r="G35" s="187">
        <v>4</v>
      </c>
      <c r="H35" s="187">
        <v>36</v>
      </c>
      <c r="I35" s="187">
        <v>1</v>
      </c>
      <c r="J35" s="187">
        <v>37</v>
      </c>
      <c r="K35" s="187">
        <v>1</v>
      </c>
      <c r="L35" s="187">
        <v>1</v>
      </c>
      <c r="M35" s="187"/>
      <c r="N35" s="187"/>
      <c r="O35" s="187"/>
      <c r="P35" s="187"/>
      <c r="Q35" s="187"/>
      <c r="R35" s="187"/>
      <c r="S35" s="187"/>
      <c r="T35" s="187"/>
      <c r="U35" s="187"/>
      <c r="V35" s="187"/>
      <c r="W35" s="29"/>
      <c r="X35" s="29"/>
      <c r="Y35" s="29"/>
      <c r="Z35" s="29"/>
      <c r="AA35" s="29"/>
    </row>
    <row r="36" spans="2:27" x14ac:dyDescent="0.25">
      <c r="B36" s="93">
        <v>60088</v>
      </c>
      <c r="C36" s="187">
        <v>0</v>
      </c>
      <c r="D36" s="187">
        <v>0</v>
      </c>
      <c r="E36" s="187">
        <v>0</v>
      </c>
      <c r="F36" s="187">
        <v>0</v>
      </c>
      <c r="G36" s="187">
        <v>0</v>
      </c>
      <c r="H36" s="187">
        <v>5</v>
      </c>
      <c r="I36" s="187">
        <v>0</v>
      </c>
      <c r="J36" s="187">
        <v>823</v>
      </c>
      <c r="K36" s="187">
        <v>819</v>
      </c>
      <c r="L36" s="187">
        <v>4</v>
      </c>
      <c r="M36" s="187"/>
      <c r="N36" s="187"/>
      <c r="O36" s="187"/>
      <c r="P36" s="187"/>
      <c r="Q36" s="187"/>
      <c r="R36" s="187"/>
      <c r="S36" s="187"/>
      <c r="T36" s="187"/>
      <c r="U36" s="187"/>
      <c r="V36" s="187"/>
      <c r="W36" s="29"/>
      <c r="X36" s="29"/>
      <c r="Y36" s="29"/>
      <c r="Z36" s="29"/>
      <c r="AA36" s="29"/>
    </row>
    <row r="37" spans="2:27" x14ac:dyDescent="0.25">
      <c r="B37" s="93">
        <v>60089</v>
      </c>
      <c r="C37" s="187">
        <v>26</v>
      </c>
      <c r="D37" s="187">
        <v>0</v>
      </c>
      <c r="E37" s="187">
        <v>38</v>
      </c>
      <c r="F37" s="187">
        <v>38</v>
      </c>
      <c r="G37" s="187">
        <v>0</v>
      </c>
      <c r="H37" s="187">
        <v>5</v>
      </c>
      <c r="I37" s="187">
        <v>0</v>
      </c>
      <c r="J37" s="187">
        <v>5</v>
      </c>
      <c r="K37" s="187">
        <v>0</v>
      </c>
      <c r="L37" s="187">
        <v>4</v>
      </c>
      <c r="M37" s="187"/>
      <c r="N37" s="187"/>
      <c r="O37" s="187"/>
      <c r="P37" s="187"/>
      <c r="Q37" s="187"/>
      <c r="R37" s="187"/>
      <c r="S37" s="187"/>
      <c r="T37" s="187"/>
      <c r="U37" s="187"/>
      <c r="V37" s="187"/>
      <c r="W37" s="29"/>
      <c r="X37" s="29"/>
      <c r="Y37" s="29"/>
      <c r="Z37" s="29"/>
      <c r="AA37" s="29"/>
    </row>
    <row r="38" spans="2:27" x14ac:dyDescent="0.25">
      <c r="B38" s="93">
        <v>60093</v>
      </c>
      <c r="C38" s="187">
        <v>0</v>
      </c>
      <c r="D38" s="187">
        <v>0</v>
      </c>
      <c r="E38" s="187">
        <v>0</v>
      </c>
      <c r="F38" s="187">
        <v>0</v>
      </c>
      <c r="G38" s="187">
        <v>0</v>
      </c>
      <c r="H38" s="187">
        <v>52</v>
      </c>
      <c r="I38" s="187">
        <v>3</v>
      </c>
      <c r="J38" s="187">
        <v>49</v>
      </c>
      <c r="K38" s="187">
        <v>0</v>
      </c>
      <c r="L38" s="187">
        <v>0</v>
      </c>
      <c r="M38" s="187"/>
      <c r="N38" s="187"/>
      <c r="O38" s="187"/>
      <c r="P38" s="187"/>
      <c r="Q38" s="187"/>
      <c r="R38" s="187"/>
      <c r="S38" s="187"/>
      <c r="T38" s="187"/>
      <c r="U38" s="187"/>
      <c r="V38" s="187"/>
      <c r="W38" s="29"/>
      <c r="X38" s="29"/>
      <c r="Y38" s="29"/>
      <c r="Z38" s="29"/>
      <c r="AA38" s="29"/>
    </row>
    <row r="39" spans="2:27" x14ac:dyDescent="0.25">
      <c r="B39" s="93">
        <v>60096</v>
      </c>
      <c r="C39" s="187">
        <v>32</v>
      </c>
      <c r="D39" s="187">
        <v>0</v>
      </c>
      <c r="E39" s="187">
        <v>5</v>
      </c>
      <c r="F39" s="187">
        <v>5</v>
      </c>
      <c r="G39" s="187">
        <v>0</v>
      </c>
      <c r="H39" s="187">
        <v>0</v>
      </c>
      <c r="I39" s="187">
        <v>0</v>
      </c>
      <c r="J39" s="187">
        <v>0</v>
      </c>
      <c r="K39" s="187">
        <v>0</v>
      </c>
      <c r="L39" s="187">
        <v>0</v>
      </c>
      <c r="M39" s="187"/>
      <c r="N39" s="187"/>
      <c r="O39" s="187"/>
      <c r="P39" s="187"/>
      <c r="Q39" s="187"/>
      <c r="R39" s="187"/>
      <c r="S39" s="187"/>
      <c r="T39" s="187"/>
      <c r="U39" s="187"/>
      <c r="V39" s="187"/>
      <c r="W39" s="29"/>
      <c r="X39" s="29"/>
      <c r="Y39" s="29"/>
      <c r="Z39" s="29"/>
      <c r="AA39" s="29"/>
    </row>
    <row r="40" spans="2:27" x14ac:dyDescent="0.25">
      <c r="B40" s="93">
        <v>60099</v>
      </c>
      <c r="C40" s="187">
        <v>375</v>
      </c>
      <c r="D40" s="187">
        <v>10</v>
      </c>
      <c r="E40" s="187">
        <v>85</v>
      </c>
      <c r="F40" s="187">
        <v>86</v>
      </c>
      <c r="G40" s="187">
        <v>2</v>
      </c>
      <c r="H40" s="187">
        <v>6</v>
      </c>
      <c r="I40" s="187">
        <v>1</v>
      </c>
      <c r="J40" s="187">
        <v>139</v>
      </c>
      <c r="K40" s="187">
        <v>139</v>
      </c>
      <c r="L40" s="187">
        <v>0</v>
      </c>
      <c r="M40" s="187"/>
      <c r="N40" s="187"/>
      <c r="O40" s="187"/>
      <c r="P40" s="187"/>
      <c r="Q40" s="187"/>
      <c r="R40" s="187"/>
      <c r="S40" s="187"/>
      <c r="T40" s="187"/>
      <c r="U40" s="187"/>
      <c r="V40" s="187"/>
      <c r="W40" s="29"/>
      <c r="X40" s="29"/>
      <c r="Y40" s="29"/>
      <c r="Z40" s="29"/>
      <c r="AA40" s="29"/>
    </row>
    <row r="43" spans="2:27" x14ac:dyDescent="0.25">
      <c r="B43" s="42" t="s">
        <v>186</v>
      </c>
      <c r="C43" s="43"/>
      <c r="D43" s="43"/>
      <c r="E43" s="43"/>
      <c r="F43" s="29"/>
    </row>
    <row r="44" spans="2:27" x14ac:dyDescent="0.25">
      <c r="B44" s="193" t="s">
        <v>187</v>
      </c>
      <c r="C44" s="80">
        <v>2022</v>
      </c>
      <c r="D44" s="80">
        <v>2023</v>
      </c>
      <c r="E44" s="80">
        <v>2024</v>
      </c>
      <c r="F44" s="80">
        <v>2025</v>
      </c>
    </row>
    <row r="45" spans="2:27" x14ac:dyDescent="0.25">
      <c r="B45" s="192" t="s">
        <v>188</v>
      </c>
      <c r="C45" s="186">
        <v>7</v>
      </c>
      <c r="D45" s="205">
        <v>32</v>
      </c>
      <c r="E45" s="100"/>
      <c r="F45" s="100"/>
    </row>
    <row r="46" spans="2:27" x14ac:dyDescent="0.25">
      <c r="B46" s="192" t="s">
        <v>189</v>
      </c>
      <c r="C46" s="186">
        <v>39</v>
      </c>
      <c r="D46" s="205">
        <v>2</v>
      </c>
      <c r="E46" s="100"/>
      <c r="F46" s="100"/>
    </row>
    <row r="47" spans="2:27" x14ac:dyDescent="0.25">
      <c r="B47" s="192" t="s">
        <v>190</v>
      </c>
      <c r="C47" s="186">
        <v>11</v>
      </c>
      <c r="D47" s="205">
        <v>32</v>
      </c>
      <c r="E47" s="100"/>
      <c r="F47" s="100"/>
    </row>
    <row r="48" spans="2:27" x14ac:dyDescent="0.25">
      <c r="B48" s="192" t="s">
        <v>191</v>
      </c>
      <c r="C48" s="186">
        <v>0</v>
      </c>
      <c r="D48" s="205">
        <v>13</v>
      </c>
      <c r="E48" s="100"/>
      <c r="F48" s="100"/>
    </row>
    <row r="49" spans="2:6" x14ac:dyDescent="0.25">
      <c r="B49" s="199" t="s">
        <v>192</v>
      </c>
      <c r="C49" s="200"/>
      <c r="D49" s="206"/>
      <c r="E49" s="201"/>
      <c r="F49" s="202"/>
    </row>
    <row r="50" spans="2:6" x14ac:dyDescent="0.25">
      <c r="B50" s="203" t="s">
        <v>193</v>
      </c>
      <c r="C50" s="186">
        <v>0</v>
      </c>
      <c r="D50" s="205">
        <v>1</v>
      </c>
      <c r="E50" s="100"/>
      <c r="F50" s="100"/>
    </row>
    <row r="51" spans="2:6" x14ac:dyDescent="0.25">
      <c r="B51" s="203" t="s">
        <v>194</v>
      </c>
      <c r="C51" s="186">
        <v>0</v>
      </c>
      <c r="D51" s="207">
        <v>13</v>
      </c>
      <c r="E51" s="92"/>
      <c r="F51" s="92"/>
    </row>
    <row r="52" spans="2:6" x14ac:dyDescent="0.25">
      <c r="B52" s="203" t="s">
        <v>195</v>
      </c>
      <c r="C52" s="186">
        <v>7</v>
      </c>
      <c r="D52" s="207">
        <v>6</v>
      </c>
      <c r="E52" s="92"/>
      <c r="F52" s="92"/>
    </row>
    <row r="53" spans="2:6" x14ac:dyDescent="0.25">
      <c r="B53" s="204" t="s">
        <v>196</v>
      </c>
      <c r="C53" s="186">
        <v>7</v>
      </c>
      <c r="D53" s="207">
        <v>20</v>
      </c>
      <c r="E53" s="92"/>
      <c r="F53" s="92"/>
    </row>
    <row r="54" spans="2:6" x14ac:dyDescent="0.25">
      <c r="B54" s="204" t="s">
        <v>197</v>
      </c>
      <c r="C54" s="186">
        <v>4</v>
      </c>
      <c r="D54" s="207">
        <v>6</v>
      </c>
      <c r="E54" s="92"/>
      <c r="F54" s="92"/>
    </row>
    <row r="55" spans="2:6" x14ac:dyDescent="0.25">
      <c r="B55" s="102"/>
      <c r="C55" s="102"/>
      <c r="D55" s="102"/>
      <c r="E55" s="29"/>
      <c r="F55" s="102"/>
    </row>
    <row r="56" spans="2:6" x14ac:dyDescent="0.25">
      <c r="B56" s="102"/>
      <c r="C56" s="102"/>
      <c r="D56" s="102"/>
      <c r="E56" s="29"/>
      <c r="F56" s="29"/>
    </row>
    <row r="57" spans="2:6" x14ac:dyDescent="0.25">
      <c r="B57" s="42" t="s">
        <v>198</v>
      </c>
      <c r="C57" s="102"/>
      <c r="D57" s="102"/>
      <c r="E57" s="102"/>
      <c r="F57" s="29"/>
    </row>
    <row r="58" spans="2:6" x14ac:dyDescent="0.25">
      <c r="B58" s="193" t="s">
        <v>199</v>
      </c>
      <c r="C58" s="80">
        <v>2022</v>
      </c>
      <c r="D58" s="80">
        <v>2023</v>
      </c>
      <c r="E58" s="80">
        <v>2024</v>
      </c>
      <c r="F58" s="80">
        <v>2025</v>
      </c>
    </row>
    <row r="59" spans="2:6" x14ac:dyDescent="0.25">
      <c r="B59" s="199" t="s">
        <v>200</v>
      </c>
      <c r="C59" s="200"/>
      <c r="D59" s="201"/>
      <c r="E59" s="201"/>
      <c r="F59" s="202"/>
    </row>
    <row r="60" spans="2:6" x14ac:dyDescent="0.25">
      <c r="B60" s="203" t="s">
        <v>201</v>
      </c>
      <c r="C60" s="186">
        <v>3</v>
      </c>
      <c r="D60" s="205">
        <v>0</v>
      </c>
      <c r="E60" s="100"/>
      <c r="F60" s="100"/>
    </row>
    <row r="61" spans="2:6" x14ac:dyDescent="0.25">
      <c r="B61" s="203" t="s">
        <v>202</v>
      </c>
      <c r="C61" s="186">
        <v>16</v>
      </c>
      <c r="D61" s="205">
        <v>4</v>
      </c>
      <c r="E61" s="100"/>
      <c r="F61" s="100"/>
    </row>
    <row r="62" spans="2:6" x14ac:dyDescent="0.25">
      <c r="B62" s="203" t="s">
        <v>203</v>
      </c>
      <c r="C62" s="186">
        <v>5</v>
      </c>
      <c r="D62" s="205">
        <v>0</v>
      </c>
      <c r="E62" s="100"/>
      <c r="F62" s="100"/>
    </row>
    <row r="63" spans="2:6" x14ac:dyDescent="0.25">
      <c r="B63" s="203" t="s">
        <v>204</v>
      </c>
      <c r="C63" s="186">
        <v>3</v>
      </c>
      <c r="D63" s="205">
        <v>0</v>
      </c>
      <c r="E63" s="100"/>
      <c r="F63" s="100"/>
    </row>
    <row r="64" spans="2:6" x14ac:dyDescent="0.25">
      <c r="B64" s="203" t="s">
        <v>205</v>
      </c>
      <c r="C64" s="186">
        <v>0</v>
      </c>
      <c r="D64" s="205">
        <v>0</v>
      </c>
      <c r="E64" s="100"/>
      <c r="F64" s="100"/>
    </row>
    <row r="65" spans="2:6" x14ac:dyDescent="0.25">
      <c r="B65" s="203" t="s">
        <v>206</v>
      </c>
      <c r="C65" s="186">
        <v>0</v>
      </c>
      <c r="D65" s="205">
        <v>0</v>
      </c>
      <c r="E65" s="100"/>
      <c r="F65" s="100"/>
    </row>
    <row r="66" spans="2:6" x14ac:dyDescent="0.25">
      <c r="B66" s="203" t="s">
        <v>207</v>
      </c>
      <c r="C66" s="186">
        <v>0</v>
      </c>
      <c r="D66" s="205">
        <v>0</v>
      </c>
      <c r="E66" s="100"/>
      <c r="F66" s="100"/>
    </row>
    <row r="67" spans="2:6" x14ac:dyDescent="0.25">
      <c r="B67" s="203" t="s">
        <v>208</v>
      </c>
      <c r="C67" s="186">
        <v>0</v>
      </c>
      <c r="D67" s="205">
        <v>0</v>
      </c>
      <c r="E67" s="100"/>
      <c r="F67" s="100"/>
    </row>
    <row r="68" spans="2:6" x14ac:dyDescent="0.25">
      <c r="B68" s="199" t="s">
        <v>209</v>
      </c>
      <c r="C68" s="200"/>
      <c r="D68" s="206"/>
      <c r="E68" s="201"/>
      <c r="F68" s="202"/>
    </row>
    <row r="69" spans="2:6" x14ac:dyDescent="0.25">
      <c r="B69" s="203" t="s">
        <v>210</v>
      </c>
      <c r="C69" s="186">
        <v>0</v>
      </c>
      <c r="D69" s="205">
        <v>0</v>
      </c>
      <c r="E69" s="100"/>
      <c r="F69" s="100"/>
    </row>
    <row r="70" spans="2:6" x14ac:dyDescent="0.25">
      <c r="B70" s="203" t="s">
        <v>211</v>
      </c>
      <c r="C70" s="186">
        <v>0</v>
      </c>
      <c r="D70" s="205">
        <v>0</v>
      </c>
      <c r="E70" s="100"/>
      <c r="F70" s="100"/>
    </row>
    <row r="71" spans="2:6" x14ac:dyDescent="0.25">
      <c r="B71" s="203" t="s">
        <v>212</v>
      </c>
      <c r="C71" s="186">
        <v>0</v>
      </c>
      <c r="D71" s="205">
        <v>0</v>
      </c>
      <c r="E71" s="100"/>
      <c r="F71" s="100"/>
    </row>
    <row r="72" spans="2:6" x14ac:dyDescent="0.25">
      <c r="B72" s="203" t="s">
        <v>213</v>
      </c>
      <c r="C72" s="186">
        <v>0</v>
      </c>
      <c r="D72" s="205">
        <v>0</v>
      </c>
      <c r="E72" s="100"/>
      <c r="F72" s="100"/>
    </row>
    <row r="73" spans="2:6" x14ac:dyDescent="0.25">
      <c r="B73" s="203" t="s">
        <v>214</v>
      </c>
      <c r="C73" s="186">
        <v>0</v>
      </c>
      <c r="D73" s="205">
        <v>2</v>
      </c>
      <c r="E73" s="100"/>
      <c r="F73" s="100"/>
    </row>
    <row r="74" spans="2:6" x14ac:dyDescent="0.25">
      <c r="B74" s="203" t="s">
        <v>215</v>
      </c>
      <c r="C74" s="186">
        <v>0</v>
      </c>
      <c r="D74" s="205">
        <v>0</v>
      </c>
      <c r="E74" s="100"/>
      <c r="F74" s="100"/>
    </row>
    <row r="75" spans="2:6" x14ac:dyDescent="0.25">
      <c r="B75" s="199" t="s">
        <v>216</v>
      </c>
      <c r="C75" s="200"/>
      <c r="D75" s="206"/>
      <c r="E75" s="201"/>
      <c r="F75" s="202"/>
    </row>
    <row r="76" spans="2:6" x14ac:dyDescent="0.25">
      <c r="B76" s="203" t="s">
        <v>217</v>
      </c>
      <c r="C76" s="186">
        <v>0</v>
      </c>
      <c r="D76" s="205">
        <v>0</v>
      </c>
      <c r="E76" s="100"/>
      <c r="F76" s="100"/>
    </row>
    <row r="77" spans="2:6" x14ac:dyDescent="0.25">
      <c r="B77" s="203" t="s">
        <v>218</v>
      </c>
      <c r="C77" s="186">
        <v>0</v>
      </c>
      <c r="D77" s="205">
        <v>0</v>
      </c>
      <c r="E77" s="100"/>
      <c r="F77" s="100"/>
    </row>
    <row r="78" spans="2:6" x14ac:dyDescent="0.25">
      <c r="B78" s="203" t="s">
        <v>219</v>
      </c>
      <c r="C78" s="186">
        <v>0</v>
      </c>
      <c r="D78" s="205">
        <v>0</v>
      </c>
      <c r="E78" s="100"/>
      <c r="F78" s="100"/>
    </row>
    <row r="79" spans="2:6" x14ac:dyDescent="0.25">
      <c r="B79" s="203" t="s">
        <v>220</v>
      </c>
      <c r="C79" s="186">
        <v>0</v>
      </c>
      <c r="D79" s="205">
        <v>0</v>
      </c>
      <c r="E79" s="100"/>
      <c r="F79" s="100"/>
    </row>
    <row r="80" spans="2:6" x14ac:dyDescent="0.25">
      <c r="B80" s="203" t="s">
        <v>221</v>
      </c>
      <c r="C80" s="186">
        <v>0</v>
      </c>
      <c r="D80" s="205">
        <v>0</v>
      </c>
      <c r="E80" s="100"/>
      <c r="F80" s="100"/>
    </row>
    <row r="81" spans="2:6" x14ac:dyDescent="0.25">
      <c r="B81" s="203" t="s">
        <v>222</v>
      </c>
      <c r="C81" s="186">
        <v>0</v>
      </c>
      <c r="D81" s="205">
        <v>0</v>
      </c>
      <c r="E81" s="100"/>
      <c r="F81" s="100"/>
    </row>
  </sheetData>
  <mergeCells count="6">
    <mergeCell ref="R11:V11"/>
    <mergeCell ref="B5:K7"/>
    <mergeCell ref="B8:K8"/>
    <mergeCell ref="C11:G11"/>
    <mergeCell ref="H11:L11"/>
    <mergeCell ref="M11:Q11"/>
  </mergeCells>
  <pageMargins left="0.7" right="0.7" top="0.75" bottom="0.75" header="0.3" footer="0.3"/>
  <pageSetup scale="43"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71A79C785230549BC0F65448038A532" ma:contentTypeVersion="1" ma:contentTypeDescription="Create a new document." ma:contentTypeScope="" ma:versionID="f9dac921ca44c912c1c013149524620c">
  <xsd:schema xmlns:xsd="http://www.w3.org/2001/XMLSchema" xmlns:xs="http://www.w3.org/2001/XMLSchema" xmlns:p="http://schemas.microsoft.com/office/2006/metadata/properties" xmlns:ns2="da57dbde-6dd3-4e1f-81a9-bf8187c43d57" targetNamespace="http://schemas.microsoft.com/office/2006/metadata/properties" ma:root="true" ma:fieldsID="26f1631b7111e74b1941a1e651ade12e" ns2:_="">
    <xsd:import namespace="da57dbde-6dd3-4e1f-81a9-bf8187c43d5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57dbde-6dd3-4e1f-81a9-bf8187c43d5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7CD1E2-8A36-46EA-884B-CB0CFD6A02A8}">
  <ds:schemaRefs>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da57dbde-6dd3-4e1f-81a9-bf8187c43d57"/>
    <ds:schemaRef ds:uri="http://www.w3.org/XML/1998/namespace"/>
    <ds:schemaRef ds:uri="http://purl.org/dc/dcmitype/"/>
  </ds:schemaRefs>
</ds:datastoreItem>
</file>

<file path=customXml/itemProps2.xml><?xml version="1.0" encoding="utf-8"?>
<ds:datastoreItem xmlns:ds="http://schemas.openxmlformats.org/officeDocument/2006/customXml" ds:itemID="{3A49CE3A-26ED-41A4-9C42-848B7E067A84}">
  <ds:schemaRefs>
    <ds:schemaRef ds:uri="http://schemas.microsoft.com/sharepoint/v3/contenttype/forms"/>
  </ds:schemaRefs>
</ds:datastoreItem>
</file>

<file path=customXml/itemProps3.xml><?xml version="1.0" encoding="utf-8"?>
<ds:datastoreItem xmlns:ds="http://schemas.openxmlformats.org/officeDocument/2006/customXml" ds:itemID="{AE0141C8-B877-4613-A88C-FDAA15322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57dbde-6dd3-4e1f-81a9-bf8187c43d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1-NSG</vt:lpstr>
      <vt:lpstr>2-NSG</vt:lpstr>
      <vt:lpstr>3- NSG</vt:lpstr>
      <vt:lpstr>4- Other NSG</vt:lpstr>
      <vt:lpstr>6 - Historical Costs NSG</vt:lpstr>
      <vt:lpstr>7 - Historical IQ MF Partcptn</vt:lpstr>
      <vt:lpstr>8 - Historical IQ Prt, Ms, H&amp;S</vt:lpstr>
      <vt:lpstr>'7 - Historical IQ MF Partcptn'!Print_Area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Selena Worster Walde</dc:creator>
  <cp:keywords/>
  <dc:description/>
  <cp:lastModifiedBy>Pagnusat, Christina M</cp:lastModifiedBy>
  <cp:revision/>
  <dcterms:created xsi:type="dcterms:W3CDTF">2022-04-29T20:13:26Z</dcterms:created>
  <dcterms:modified xsi:type="dcterms:W3CDTF">2024-02-13T20:53:07Z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0x010100871A79C785230549BC0F65448038A532</vt:lpwstr>
  </property>
  <property fmtid="{D5CDD505-2E9C-101B-9397-08002B2CF9AE}" pid="3" name="MediaServiceImageTags">
    <vt:lpwstr/>
  </property>
</Properties>
</file>