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https://ertheenergysolutions.sharepoint.com/sites/ErtheEnergySolutions/Clients/PGL_NSG/Projects/Portfolio Admin/2023/04-Data_Rpts/04-ICC/Q1 2023/"/>
    </mc:Choice>
  </mc:AlternateContent>
  <xr:revisionPtr revIDLastSave="49" documentId="8_{4E521EE5-5893-46E1-BDE7-348CFA6BB401}" xr6:coauthVersionLast="47" xr6:coauthVersionMax="47" xr10:uidLastSave="{D753B6E6-B58B-9F4A-B5E9-F72BA7ED9EAD}"/>
  <bookViews>
    <workbookView xWindow="31980" yWindow="1460" windowWidth="34460" windowHeight="19780" tabRatio="757" xr2:uid="{742C41C0-E1DF-B948-8A27-86F9C3D09A6A}"/>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Ms, H&amp;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123Graph_A" localSheetId="2" hidden="1">'[1]Ptnr Returns'!#REF!</definedName>
    <definedName name="__123Graph_A" localSheetId="6" hidden="1">'[1]Ptnr Returns'!#REF!</definedName>
    <definedName name="__123Graph_A" hidden="1">'[1]Ptnr Returns'!#REF!</definedName>
    <definedName name="__123Graph_B" localSheetId="2" hidden="1">'[2]Forecast Fuel'!#REF!</definedName>
    <definedName name="__123Graph_B" localSheetId="6" hidden="1">'[2]Forecast Fuel'!#REF!</definedName>
    <definedName name="__123Graph_B" hidden="1">'[2]Forecast Fuel'!#REF!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 localSheetId="6">'[1]Ptnr Returns'!#REF!</definedName>
    <definedName name="\S">'[1]Ptnr Returns'!#REF!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 localSheetId="6">#REF!</definedName>
    <definedName name="AVERGE">#REF!</definedName>
    <definedName name="Bank_Financing">[5]RockGen!$AB$20</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 localSheetId="6">[7]Inputs!#REF!</definedName>
    <definedName name="carville_case">[7]Inputs!#REF!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 localSheetId="6">'[9]Program Screening'!#REF!</definedName>
    <definedName name="ComProg">'[9]Program Screening'!#REF!</definedName>
    <definedName name="COST15" localSheetId="2">#REF!</definedName>
    <definedName name="COST15" localSheetId="6">#REF!</definedName>
    <definedName name="COST15">#REF!</definedName>
    <definedName name="COST30" localSheetId="2">#REF!</definedName>
    <definedName name="COST30">#REF!</definedName>
    <definedName name="CPI">[3]Inputs!$C$21</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 localSheetId="6">[11]ProForma!#REF!</definedName>
    <definedName name="EQUITY">[11]ProForma!#REF!</definedName>
    <definedName name="EquityOpt3rdParty" localSheetId="2">#REF!</definedName>
    <definedName name="EquityOpt3rdParty" localSheetId="6">#REF!</definedName>
    <definedName name="EquityOpt3rdParty">#REF!</definedName>
    <definedName name="EquivLease" localSheetId="2">[12]LeaseAdjustments!#REF!</definedName>
    <definedName name="EquivLease" localSheetId="6">[12]LeaseAdjustments!#REF!</definedName>
    <definedName name="EquivLease">[12]LeaseAdjustments!#REF!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 localSheetId="6">'[14]Maintenance Model'!#REF!</definedName>
    <definedName name="fr">'[14]Maintenance Model'!#REF!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 localSheetId="6">#REF!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localSheetId="6" hidden="1">#REF!</definedName>
    <definedName name="IntroPrintArea" hidden="1">#REF!</definedName>
    <definedName name="ip" localSheetId="2">[15]Assumptions!#REF!</definedName>
    <definedName name="ip" localSheetId="6">[15]Assumptions!#REF!</definedName>
    <definedName name="ip">[15]Assumptions!#REF!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 localSheetId="6">#REF!</definedName>
    <definedName name="LeaseMonthly">#REF!</definedName>
    <definedName name="LeaseRunYN">[3]Inputs!$D$79</definedName>
    <definedName name="LeaseYrFraction" localSheetId="2">[12]LeaseAdjustments!#REF!</definedName>
    <definedName name="LeaseYrFraction" localSheetId="6">[12]LeaseAdjustments!#REF!</definedName>
    <definedName name="LeaseYrFraction">[12]LeaseAdjustments!#REF!</definedName>
    <definedName name="Leasing" localSheetId="2">'[16]Kelley 15-15 Assumptions'!#REF!</definedName>
    <definedName name="Leasing" localSheetId="6">'[16]Kelley 15-15 Assumptions'!#REF!</definedName>
    <definedName name="Leasing">'[16]Kelley 15-15 Assumptions'!#REF!</definedName>
    <definedName name="light">SUM([10]GUL!$G$24:$G$46,[10]GUL!$G$80:$G$82)</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 localSheetId="6">#REF!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 localSheetId="6">#REF!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 localSheetId="6">[3]Inputs!#REF!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 localSheetId="6">'[14]Maintenance Model'!#REF!</definedName>
    <definedName name="NPV_of_Build_Option">'[14]Maintenance Model'!#REF!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 localSheetId="6">[12]Inputs!#REF!</definedName>
    <definedName name="Party3Equity">[12]Inputs!#REF!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 localSheetId="5">'7 - Historical IQ MF Partcptn'!$A$1:$S$39</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 localSheetId="6">#REF!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 localSheetId="6">#REF!</definedName>
    <definedName name="rent_a">#REF!</definedName>
    <definedName name="RES" localSheetId="2">#REF!</definedName>
    <definedName name="RES">#REF!</definedName>
    <definedName name="RESERVES" localSheetId="2">[11]ProForma!#REF!</definedName>
    <definedName name="RESERVES" localSheetId="6">[11]ProForma!#REF!</definedName>
    <definedName name="RESERVES">[11]ProForma!#REF!</definedName>
    <definedName name="ResProg" localSheetId="2">'[9]Program Screening'!#REF!</definedName>
    <definedName name="ResProg" localSheetId="6">'[9]Program Screening'!#REF!</definedName>
    <definedName name="ResProg">'[9]Program Screening'!#REF!</definedName>
    <definedName name="REUNITS" localSheetId="2">#REF!</definedName>
    <definedName name="REUNITS" localSheetId="6">#REF!</definedName>
    <definedName name="REUNITS">#REF!</definedName>
    <definedName name="REUNITSTATUS" localSheetId="2">#REF!</definedName>
    <definedName name="REUNITSTATUS">#REF!</definedName>
    <definedName name="rev">[10]ROUNDING!$B$6</definedName>
    <definedName name="RG" localSheetId="2">#REF!</definedName>
    <definedName name="RG" localSheetId="6">#REF!</definedName>
    <definedName name="RG">#REF!</definedName>
    <definedName name="RG_2" localSheetId="2">#REF!</definedName>
    <definedName name="RG_2">#REF!</definedName>
    <definedName name="s">[11]Inputs!$B$109:$F$124</definedName>
    <definedName name="Sales_price_unit" localSheetId="2">#REF!</definedName>
    <definedName name="Sales_price_unit" localSheetId="6">#REF!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 localSheetId="6">#REF!</definedName>
    <definedName name="SUNIT">#REF!</definedName>
    <definedName name="SupDebtU4">[22]SupportableDebtU4!$E$24</definedName>
    <definedName name="SynthLeaseYN">[3]Inputs!$H$80</definedName>
    <definedName name="t">[11]Inputs!$B$109:$F$124</definedName>
    <definedName name="T_DEBT" localSheetId="2">#REF!</definedName>
    <definedName name="T_DEBT" localSheetId="6">#REF!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 localSheetId="6">[3]Performance!#REF!</definedName>
    <definedName name="TEMP8">[3]Performance!#REF!</definedName>
    <definedName name="TemplatePrintArea" localSheetId="2">#REF!</definedName>
    <definedName name="TemplatePrintArea" localSheetId="6">#REF!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 localSheetId="6">#REF!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 localSheetId="6">#REF!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 localSheetId="6">#REF!</definedName>
    <definedName name="YP_ALL">#REF!</definedName>
    <definedName name="YP_STANDARD" localSheetId="2">#REF!</definedName>
    <definedName name="YP_STAND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1" l="1"/>
  <c r="E25" i="1"/>
  <c r="F25" i="1"/>
  <c r="D46" i="1"/>
  <c r="E46" i="1"/>
  <c r="F46" i="1"/>
  <c r="B3" i="7"/>
  <c r="B3" i="6"/>
  <c r="L48" i="1"/>
  <c r="K48" i="1"/>
  <c r="J48" i="1"/>
  <c r="H47" i="1"/>
  <c r="H48" i="1" s="1"/>
  <c r="M48" i="1" s="1"/>
  <c r="D35" i="5"/>
  <c r="E34" i="5"/>
  <c r="E33" i="5"/>
  <c r="E32" i="5"/>
  <c r="C35" i="5"/>
  <c r="E35" i="5" s="1"/>
  <c r="C30" i="5"/>
  <c r="D28" i="5"/>
  <c r="D29" i="5" s="1"/>
  <c r="E29" i="5" s="1"/>
  <c r="E27" i="5"/>
  <c r="D27" i="5"/>
  <c r="E26" i="5"/>
  <c r="F24" i="5"/>
  <c r="E24" i="5"/>
  <c r="G24" i="5" s="1"/>
  <c r="D24" i="5"/>
  <c r="C24" i="5" s="1"/>
  <c r="G23" i="5"/>
  <c r="C23" i="5"/>
  <c r="G22" i="5"/>
  <c r="C22" i="5"/>
  <c r="G21" i="5"/>
  <c r="C21" i="5"/>
  <c r="F20" i="5"/>
  <c r="E20" i="5"/>
  <c r="D20" i="5"/>
  <c r="G19" i="5"/>
  <c r="C19" i="5"/>
  <c r="G18" i="5"/>
  <c r="C18" i="5"/>
  <c r="G17" i="5"/>
  <c r="C17" i="5"/>
  <c r="F16" i="5"/>
  <c r="D16" i="5"/>
  <c r="E16" i="5" s="1"/>
  <c r="G16" i="5" s="1"/>
  <c r="C16" i="5"/>
  <c r="E15" i="5"/>
  <c r="G15" i="5" s="1"/>
  <c r="G14" i="5"/>
  <c r="E14" i="5"/>
  <c r="E13" i="5"/>
  <c r="G13" i="5" s="1"/>
  <c r="F34" i="3"/>
  <c r="E34" i="3"/>
  <c r="G33" i="3"/>
  <c r="G32" i="3"/>
  <c r="G31" i="3"/>
  <c r="G30" i="3"/>
  <c r="D34" i="3"/>
  <c r="E29" i="3"/>
  <c r="D29" i="3"/>
  <c r="G28" i="3"/>
  <c r="G27" i="3"/>
  <c r="G26" i="3"/>
  <c r="F25" i="3"/>
  <c r="F29" i="3" s="1"/>
  <c r="E24" i="3"/>
  <c r="D24" i="3"/>
  <c r="G23" i="3"/>
  <c r="F22" i="3"/>
  <c r="G22" i="3" s="1"/>
  <c r="F21" i="3"/>
  <c r="G21" i="3" s="1"/>
  <c r="E20" i="3"/>
  <c r="F20" i="3" s="1"/>
  <c r="D20" i="3"/>
  <c r="G19" i="3"/>
  <c r="F19" i="3"/>
  <c r="F18" i="3"/>
  <c r="G18" i="3" s="1"/>
  <c r="F17" i="3"/>
  <c r="G17" i="3" s="1"/>
  <c r="C26" i="2"/>
  <c r="C19" i="2"/>
  <c r="L46" i="1"/>
  <c r="K46" i="1"/>
  <c r="J46" i="1"/>
  <c r="I46" i="1"/>
  <c r="H46" i="1"/>
  <c r="C46" i="1"/>
  <c r="K41" i="1"/>
  <c r="E41" i="1"/>
  <c r="D41" i="1"/>
  <c r="H39" i="1"/>
  <c r="H38" i="1"/>
  <c r="H37" i="1"/>
  <c r="H36" i="1"/>
  <c r="J35" i="1"/>
  <c r="H34" i="1"/>
  <c r="H33" i="1"/>
  <c r="I35" i="1"/>
  <c r="C35" i="1"/>
  <c r="K30" i="1"/>
  <c r="E30" i="1"/>
  <c r="D30" i="1"/>
  <c r="H29" i="1"/>
  <c r="M29" i="1" s="1"/>
  <c r="G29" i="1"/>
  <c r="L30" i="1"/>
  <c r="J30" i="1"/>
  <c r="I30" i="1"/>
  <c r="G28" i="1"/>
  <c r="K26" i="1"/>
  <c r="E26" i="1"/>
  <c r="D26" i="1"/>
  <c r="C26" i="1"/>
  <c r="K25" i="1"/>
  <c r="K24" i="1"/>
  <c r="I24" i="1"/>
  <c r="E24" i="1"/>
  <c r="D24" i="1"/>
  <c r="L26" i="1"/>
  <c r="J26" i="1"/>
  <c r="I26" i="1"/>
  <c r="F26" i="1"/>
  <c r="L24" i="1"/>
  <c r="H22" i="1"/>
  <c r="M22" i="1" s="1"/>
  <c r="I25" i="1"/>
  <c r="C24" i="1"/>
  <c r="B3" i="5"/>
  <c r="B3" i="4"/>
  <c r="B3" i="3"/>
  <c r="B3" i="2"/>
  <c r="E49" i="1" l="1"/>
  <c r="D49" i="1"/>
  <c r="I48" i="1"/>
  <c r="G34" i="3"/>
  <c r="E28" i="5"/>
  <c r="C20" i="5"/>
  <c r="D30" i="5"/>
  <c r="E30" i="5" s="1"/>
  <c r="E31" i="5"/>
  <c r="G20" i="5"/>
  <c r="G25" i="3"/>
  <c r="G20" i="3"/>
  <c r="G29" i="3"/>
  <c r="F24" i="3"/>
  <c r="G24" i="3" s="1"/>
  <c r="C32" i="2"/>
  <c r="E32" i="2" s="1"/>
  <c r="C27" i="2"/>
  <c r="K49" i="1"/>
  <c r="F40" i="1"/>
  <c r="J24" i="1"/>
  <c r="G26" i="1"/>
  <c r="I40" i="1"/>
  <c r="I41" i="1" s="1"/>
  <c r="L25" i="1"/>
  <c r="F35" i="1"/>
  <c r="J40" i="1"/>
  <c r="J41" i="1" s="1"/>
  <c r="G21" i="1"/>
  <c r="L40" i="1"/>
  <c r="G22" i="1"/>
  <c r="F30" i="1"/>
  <c r="C40" i="1"/>
  <c r="J25" i="1"/>
  <c r="L35" i="1"/>
  <c r="H40" i="1"/>
  <c r="C30" i="1"/>
  <c r="H21" i="1"/>
  <c r="H23" i="1"/>
  <c r="F24" i="1"/>
  <c r="C25" i="1"/>
  <c r="H28" i="1"/>
  <c r="G23" i="1"/>
  <c r="H32" i="1"/>
  <c r="H35" i="1" s="1"/>
  <c r="I49" i="1" l="1"/>
  <c r="F41" i="1"/>
  <c r="F49" i="1" s="1"/>
  <c r="G40" i="1"/>
  <c r="J49" i="1"/>
  <c r="M40" i="1"/>
  <c r="G35" i="1"/>
  <c r="G30" i="1"/>
  <c r="C41" i="1"/>
  <c r="L41" i="1"/>
  <c r="L49" i="1" s="1"/>
  <c r="H41" i="1"/>
  <c r="M35" i="1"/>
  <c r="H25" i="1"/>
  <c r="M25" i="1" s="1"/>
  <c r="M21" i="1"/>
  <c r="H24" i="1"/>
  <c r="M28" i="1"/>
  <c r="H30" i="1"/>
  <c r="M30" i="1" s="1"/>
  <c r="G25" i="1"/>
  <c r="G24" i="1"/>
  <c r="M23" i="1"/>
  <c r="H26" i="1"/>
  <c r="M26" i="1" s="1"/>
  <c r="M41" i="1" l="1"/>
  <c r="G41" i="1"/>
  <c r="C49" i="1"/>
  <c r="G49" i="1" s="1"/>
  <c r="H49" i="1"/>
  <c r="M49" i="1" s="1"/>
  <c r="M24" i="1"/>
</calcChain>
</file>

<file path=xl/sharedStrings.xml><?xml version="1.0" encoding="utf-8"?>
<sst xmlns="http://schemas.openxmlformats.org/spreadsheetml/2006/main" count="345" uniqueCount="221">
  <si>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</si>
  <si>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</si>
  <si>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**Approved Budget refers to the Program Administrator's current budget for this Program Year, that may have been modified in light of the flexibility policy. This may also be the Implementation Plan Budget.</t>
  </si>
  <si>
    <t>*Original Plan Budget refers to the budget contained in the approved EE Plan, which could be the original filed EE Plan or a compliance EE Plan.</t>
  </si>
  <si>
    <t>Footnotes:</t>
  </si>
  <si>
    <t>Overall Total North Shore Gas Section 8-103B/8-104 (EEPS) Programs</t>
  </si>
  <si>
    <t>Demonstration of Breakthrough Equipment and Devices Subtotal</t>
  </si>
  <si>
    <t>Demonstration of Breakthrough Equipment and Devices</t>
  </si>
  <si>
    <t>Third Party Programs (Section 8-103B - Beginning in 2019) Subtotal</t>
  </si>
  <si>
    <t>Third Party Programs (Section 8-103B - Beginning in 2019)</t>
  </si>
  <si>
    <t>Income Qualified Programs Subtotal</t>
  </si>
  <si>
    <t>Multi Family Subtotal</t>
  </si>
  <si>
    <t>N/A</t>
  </si>
  <si>
    <t>Single Family Subtotal</t>
  </si>
  <si>
    <t>Income Qualified Programs</t>
  </si>
  <si>
    <t>Residential Programs Subtotal</t>
  </si>
  <si>
    <t>Multi-Family</t>
  </si>
  <si>
    <t>Single Family</t>
  </si>
  <si>
    <t>Residential Programs</t>
  </si>
  <si>
    <t>Business Programs - Public Sector Total</t>
  </si>
  <si>
    <t>Business Programs - Private Sector Total</t>
  </si>
  <si>
    <t>Business Programs Subtotal</t>
  </si>
  <si>
    <t>Public Sector</t>
  </si>
  <si>
    <t>Small Business</t>
  </si>
  <si>
    <t>Business Programs</t>
  </si>
  <si>
    <t>% of Costs YTD Compared to Approved Budget</t>
  </si>
  <si>
    <t>Non-Incentive Costs YTD</t>
  </si>
  <si>
    <t>Incentive Costs YTD</t>
  </si>
  <si>
    <t>Program Costs YTD</t>
  </si>
  <si>
    <t>% Savings Achieved Compared to Implementation Plan Savings Goal</t>
  </si>
  <si>
    <t>Implementation Plan Savings Goal
(therms)</t>
  </si>
  <si>
    <t>Approved Net Energy Savings Goal (therms)***</t>
  </si>
  <si>
    <t>Net Energy Savings Achieved
(therms)</t>
  </si>
  <si>
    <t xml:space="preserve"> Section 8-103B/8-104
(EEPS) Program</t>
  </si>
  <si>
    <t>Tab 1: Ex Ante Results</t>
  </si>
  <si>
    <t>Statewide Quarterly Report Template</t>
  </si>
  <si>
    <t>Total North Shore Gas Program and Portfolio-Level Section 8-103B/8-104 (EEPS) Costs</t>
  </si>
  <si>
    <t>Overall Total Costs</t>
  </si>
  <si>
    <t>Total North Shore Gas Portfolio-Level Costs</t>
  </si>
  <si>
    <t xml:space="preserve">Portfolio Administrative Costs </t>
  </si>
  <si>
    <t>Evaluation Costs</t>
  </si>
  <si>
    <t>Portfolio-Level Costs by Portfolio Cost Category (Section 8-103B/8-104 EEPS)</t>
  </si>
  <si>
    <t>Total North Shore Gas Program Costs</t>
  </si>
  <si>
    <t>Third Party Programs (Beginning in 2019)</t>
  </si>
  <si>
    <t>Market Transformation Programs</t>
  </si>
  <si>
    <t xml:space="preserve">Public Sector Programs </t>
  </si>
  <si>
    <t>C&amp;I Programs (private sector)</t>
  </si>
  <si>
    <t>Program Expenditures by Sector</t>
  </si>
  <si>
    <t>Section 8-103B/8-104 (EEPS) Cost Category</t>
  </si>
  <si>
    <t>Tab 2: Costs</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</si>
  <si>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</si>
  <si>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</si>
  <si>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</si>
  <si>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2018-2021 Plan Total</t>
  </si>
  <si>
    <t>Ex Ante</t>
  </si>
  <si>
    <t>Verified</t>
  </si>
  <si>
    <t>Electric Plan 3/Gas Plan 2 Total</t>
  </si>
  <si>
    <t>EPY9/GPY6- 6/1/16-12/31/17</t>
  </si>
  <si>
    <t>EPY8/GPY5- 6/1/15-5/31/16</t>
  </si>
  <si>
    <t>EPY7/GPY4- 6/1/14-5/31/15</t>
  </si>
  <si>
    <t>ICC Approved</t>
  </si>
  <si>
    <t>Electric Plan 2/Gas Plan 1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</si>
  <si>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</si>
  <si>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EPY6/GPY3- 6/1/13-5/31/14</t>
  </si>
  <si>
    <t>*Electric Program Year 9 (EPY9) and Gas Program Year 6 (GPY6) covers energy efficiency programs offered from June 1, 2016 to May 31, 2017.</t>
  </si>
  <si>
    <t>EPY5/GPY2- 6/1/12-5/31/13</t>
  </si>
  <si>
    <t>EPY4/GPY1- 6/1/11-5/31/12</t>
  </si>
  <si>
    <t>Electric Plan 1 Total</t>
  </si>
  <si>
    <t>EPY7/GPY4 DCEO Cost Effectiveness Summary Report, p. 7.</t>
  </si>
  <si>
    <t>DCEO Summary Impact Evaluation Report EPY7-9 GPY4-6</t>
  </si>
  <si>
    <t>Docket 15-0298</t>
  </si>
  <si>
    <t>Source</t>
  </si>
  <si>
    <t>EPY3- 6/1/10-5/31/11</t>
  </si>
  <si>
    <t>Evaluation Status (Ex Ante, Verified**, or ICC Approved)</t>
  </si>
  <si>
    <t>EPY2- 6/1/09-5/31/10</t>
  </si>
  <si>
    <t>Net Savings Achieved (MWh or therms)</t>
  </si>
  <si>
    <t>EPY1- 6/1/08-5/31/09</t>
  </si>
  <si>
    <t>EPY9/
GPY6*</t>
  </si>
  <si>
    <t>EPY8/
GPY5</t>
  </si>
  <si>
    <t>EPY7/
GPY4</t>
  </si>
  <si>
    <t>EPY6/
GPY3</t>
  </si>
  <si>
    <t>EPY5/
GPY2</t>
  </si>
  <si>
    <t>EPY4/
GPY1</t>
  </si>
  <si>
    <t>EPY3</t>
  </si>
  <si>
    <t>EPY2</t>
  </si>
  <si>
    <t>EPY1</t>
  </si>
  <si>
    <t>Department</t>
  </si>
  <si>
    <t>Net Energy Savings Goal* (therms)</t>
  </si>
  <si>
    <t>Original Plan Savings Goal** (therms)</t>
  </si>
  <si>
    <t>Evaluation Status
(Ex Ante, Verified***, or ICC Approved)</t>
  </si>
  <si>
    <t>Program Year</t>
  </si>
  <si>
    <t xml:space="preserve">IL Department of Commerce and Economic Opportunity Energy Saved (therms) </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</si>
  <si>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</si>
  <si>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Tab 3: Historical Energy Saved</t>
  </si>
  <si>
    <t>*^Number of homes powered for 1 year is derived from the U.S. EPA Greenhouse Gas Equivalencies Calculator: https://www.epa.gov/energy/greenhouse-gas-equivalencies-calculator</t>
  </si>
  <si>
    <t>*****Direct Portfolio Jobs will be updated at least once per year.</t>
  </si>
  <si>
    <t>****Electric Program Year 9 (EPY9) and Gas Program Year 6 (GPY6) covers energy efficiency programs offered from June 1, 2016 to December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</si>
  <si>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</si>
  <si>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**This includes Sections 8-103, 8-103B, 8-104, and 16-111.5B savings achieved.  In addition, this includes Illinois Department of Commerce and Economic Opportunity program savings achieved through May 31, 2017.</t>
  </si>
  <si>
    <t>*Unless otherwise noted, performance metrics for carbon reduction, cars removed from the road, and acres of trees planted are derived from the U.S. EPA Greenhouse Gas Equivalencies Calculator: https://www.epa.gov/energy/greenhouse-gas-equivalencies-calculator</t>
  </si>
  <si>
    <t>Income qualified homes served***</t>
  </si>
  <si>
    <t>Direct Portfolio Jobs *****</t>
  </si>
  <si>
    <t>Number of homes powered for 1 year*^</t>
  </si>
  <si>
    <t>Acres of trees planted</t>
  </si>
  <si>
    <t>Cars removed from the road</t>
  </si>
  <si>
    <t>Carbon reduction (tons)</t>
  </si>
  <si>
    <t>Net Energy Savings Achieved (therms)**</t>
  </si>
  <si>
    <t>EPY9/
GPY6****</t>
  </si>
  <si>
    <t>Performance Metrics (Equivalents)*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</si>
  <si>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</si>
  <si>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</si>
  <si>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Tab 4: Historical Other - Environmental and Economic Impacts</t>
  </si>
  <si>
    <t>Approved North Shore Gas EEPS Budget</t>
  </si>
  <si>
    <t>Actual North Shore Gas EEPS Costs YTD</t>
  </si>
  <si>
    <t>Total Actual EEPS + Section 16-111.5B Costs</t>
  </si>
  <si>
    <t>Actual Section 16-111.5B Costs</t>
  </si>
  <si>
    <t>Total Actual EEPS Costs (North Shore Gas + DCEO)</t>
  </si>
  <si>
    <t>Actual DCEO EEPS Costs</t>
  </si>
  <si>
    <t>Actual North Shore Gas EEPS Costs</t>
  </si>
  <si>
    <t>Tab 6: Historical Costs</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</si>
  <si>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</si>
  <si>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</si>
  <si>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Commercial &amp; Industrial Program (Includes Commercial Food Service)</t>
  </si>
  <si>
    <t>IHWAP-braided - Single Family</t>
  </si>
  <si>
    <t>IHWAP Utility-only - Single Family</t>
  </si>
  <si>
    <t>Non-IHWAP - Single Family</t>
  </si>
  <si>
    <t>IHWAP-braided - Multi-Family</t>
  </si>
  <si>
    <t>IHWAP Utility-only - Multi-Family</t>
  </si>
  <si>
    <t>Non-IHWAP - Multi-Family</t>
  </si>
  <si>
    <t>Gas-only-TA - Multi-Family</t>
  </si>
  <si>
    <t>Research and Development and Market Transformation</t>
  </si>
  <si>
    <t>Market Development Initiative</t>
  </si>
  <si>
    <t>Market Development Initiative Subtotal</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</si>
  <si>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</si>
  <si>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</si>
  <si>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 xml:space="preserve">Research and Development - Demonstration of Breakthrough Equipment and Devices Costs </t>
  </si>
  <si>
    <t>Marketing Costs (including education and outreach)</t>
  </si>
  <si>
    <t>% of Net Energy Savings Goal Achieved****</t>
  </si>
  <si>
    <t>Verified - 2/17/22</t>
  </si>
  <si>
    <t>2022-2025 Plan Total</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</si>
  <si>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</si>
  <si>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</si>
  <si>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</si>
  <si>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</si>
  <si>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</si>
  <si>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</si>
  <si>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</si>
  <si>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</si>
  <si>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</si>
  <si>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</si>
  <si>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</si>
  <si>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</si>
  <si>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</si>
  <si>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</si>
  <si>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</si>
  <si>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</si>
  <si>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</si>
  <si>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</si>
  <si>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</si>
  <si>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</si>
  <si>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 xml:space="preserve">****The % Net Energy Savings Achieved reflects the percent to the Adjusted Energy Savings Goal, which may vary from the Implementation Plan Savings Goal and percentage shown on Tab 1. </t>
  </si>
  <si>
    <t>Tab 8: Historical Other - IQ Participation, Measures, Health &amp; Safety</t>
  </si>
  <si>
    <t>Instructions:
*Each Program Administrator should complete the tables for the Annual Reports.</t>
  </si>
  <si>
    <t>IQ - Quantity of Program Participants (Buildings)</t>
  </si>
  <si>
    <t>IQ - Quantity of Whole Building Assessments</t>
  </si>
  <si>
    <t>IQ - Quantity of DI Only Installations</t>
  </si>
  <si>
    <t>IQ - Quantity of In-Unit Service Installations</t>
  </si>
  <si>
    <t>IQ - Quantity of Major Measure Installations</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</si>
  <si>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</si>
  <si>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</si>
  <si>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</si>
  <si>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</si>
  <si>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</si>
  <si>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</si>
  <si>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</si>
  <si>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</si>
  <si>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</si>
  <si>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</si>
  <si>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</si>
  <si>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</si>
  <si>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</si>
  <si>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</si>
  <si>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</si>
  <si>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</si>
  <si>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</si>
  <si>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</si>
  <si>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</si>
  <si>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</si>
  <si>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</si>
  <si>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</si>
  <si>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</si>
  <si>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</si>
  <si>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</si>
  <si>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</si>
  <si>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</si>
  <si>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</si>
  <si>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</si>
  <si>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</si>
  <si>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</si>
  <si>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</si>
  <si>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</si>
  <si>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</si>
  <si>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</si>
  <si>
    <t>IQ Program Participation for the North Shore Gas Service Territory in 2022</t>
  </si>
  <si>
    <t>IQ Whole Building Retrofit Heath &amp; Safety Metrics for the North Shore Gas Service Territory in 2022</t>
  </si>
  <si>
    <t>IQ Building Retrofit Materials Used for the North Shore Gas Service Territory in 2022</t>
  </si>
  <si>
    <t>Q1 2023</t>
  </si>
  <si>
    <t>North Shore Gas Ex Ante Results - Section 8-103B/8-104 (EEPS) Programs - Q1 2023</t>
  </si>
  <si>
    <t>North Shore Gas Section 8-103B/8-104 (EEPS) Costs - Q1 2023</t>
  </si>
  <si>
    <t>Section 8-103B/8-104 (EEPS) Costs - Q1 2023</t>
  </si>
  <si>
    <t>North Shore Gas Section 8-103B/8-104 (EEPS) Energy Saved (therms) as of Q1 2023</t>
  </si>
  <si>
    <t>Environmental and Economic Impacts for the North Shore Gas Service Territory as of Q1 2023</t>
  </si>
  <si>
    <t>North Shore Gas Service Territory Historical Energy Efficiency Costs as of Q1 2023</t>
  </si>
  <si>
    <t>IQ Multi-Family Participation for the North Shore Gas Service Territory as of Q1 2023</t>
  </si>
  <si>
    <t>IQ Trade-Ally-Driven Multi-Family Participation for the North Shore Gas Service Territory as of Q1 2023</t>
  </si>
  <si>
    <t>2023 Original Plan 
Savings Goal
(therms)****</t>
  </si>
  <si>
    <t>2023 Original Plan 
Budget*</t>
  </si>
  <si>
    <t>2023
Approved Budget**</t>
  </si>
  <si>
    <t xml:space="preserve"> 2023
Actual Costs YTD</t>
  </si>
  <si>
    <t>2023
Actual Costs YTD</t>
  </si>
  <si>
    <t>2023 Approved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</si>
</sst>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66">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2" fillId="0" borderId="0" xfId="3" applyFont="1" applyFill="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applyFill="1"/>
    <xf numFmtId="0" fontId="2" fillId="0" borderId="0" xfId="3" applyNumberFormat="1" applyFont="1" applyFill="1"/>
    <xf numFmtId="164" fontId="4" fillId="0" borderId="1" xfId="1" applyNumberFormat="1" applyFont="1" applyFill="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applyFill="1"/>
    <xf numFmtId="166" fontId="2" fillId="0" borderId="0" xfId="0" applyNumberFormat="1" applyFont="1"/>
    <xf numFmtId="9" fontId="4" fillId="0" borderId="1" xfId="3" applyFont="1" applyFill="1" applyBorder="1" applyAlignment="1">
      <alignment horizontal="center"/>
    </xf>
    <xf numFmtId="164" fontId="4" fillId="0" borderId="1" xfId="1" applyNumberFormat="1" applyFont="1" applyFill="1" applyBorder="1" applyAlignment="1">
      <alignment horizontal="right"/>
    </xf>
    <xf numFmtId="167" fontId="2" fillId="0" borderId="0" xfId="3" applyNumberFormat="1" applyFont="1"/>
    <xf numFmtId="9" fontId="4" fillId="0" borderId="1" xfId="3" applyFont="1" applyFill="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165" fontId="17" fillId="0" borderId="1" xfId="2" applyNumberFormat="1" applyFont="1" applyFill="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Fill="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Fill="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applyAlignment="1"/>
    <xf numFmtId="9" fontId="0" fillId="0" borderId="0" xfId="0" applyNumberFormat="1"/>
    <xf numFmtId="165" fontId="3" fillId="0" borderId="0" xfId="2" applyNumberFormat="1" applyFont="1" applyFill="1" applyBorder="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applyAlignment="1"/>
    <xf numFmtId="165" fontId="14" fillId="0" borderId="0" xfId="2" applyNumberFormat="1" applyFont="1" applyFill="1" applyBorder="1" applyAlignment="1">
      <alignment vertical="center"/>
    </xf>
    <xf numFmtId="0" fontId="3" fillId="0" borderId="1" xfId="0" applyFont="1" applyBorder="1" applyAlignment="1">
      <alignment horizontal="left" wrapText="1"/>
    </xf>
    <xf numFmtId="165" fontId="4" fillId="0" borderId="1" xfId="2" applyNumberFormat="1" applyFont="1" applyFill="1" applyBorder="1" applyAlignment="1"/>
    <xf numFmtId="0" fontId="36" fillId="0" borderId="0" xfId="0" applyFont="1"/>
    <xf numFmtId="165" fontId="4" fillId="0" borderId="0" xfId="2" applyNumberFormat="1" applyFont="1" applyFill="1" applyBorder="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2" fillId="0" borderId="0" xfId="0" applyFont="1" applyAlignment="1">
      <alignment vertical="center"/>
    </xf>
    <xf numFmtId="0" fontId="18" fillId="0" borderId="0" xfId="0" applyFont="1" applyAlignment="1">
      <alignment horizontal="center" vertical="center"/>
    </xf>
    <xf numFmtId="3" fontId="34" fillId="0" borderId="0" xfId="0" applyNumberFormat="1" applyFont="1" applyAlignment="1">
      <alignment horizontal="right"/>
    </xf>
    <xf numFmtId="3" fontId="34" fillId="0" borderId="0" xfId="0" applyNumberFormat="1" applyFont="1" applyAlignment="1">
      <alignment horizontal="right" vertical="center" wrapText="1"/>
    </xf>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xf numFmtId="0" fontId="3" fillId="0" borderId="9" xfId="0" applyFont="1" applyBorder="1"/>
    <xf numFmtId="0" fontId="3" fillId="0" borderId="8" xfId="0" applyFont="1" applyBorder="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3.xml"/><Relationship Id="rId21" Type="http://schemas.openxmlformats.org/officeDocument/2006/relationships/externalLink" Target="externalLinks/externalLink1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sharedStrings" Target="sharedStrings.xml"/><Relationship Id="rId8" Type="http://schemas.openxmlformats.org/officeDocument/2006/relationships/externalLink" Target="externalLinks/externalLink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epfiler1/acumen/unzipped/RUNS/Book1.xls"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 Id="rId1" Type="http://schemas.openxmlformats.org/officeDocument/2006/relationships/externalLinkPath" Target="/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r Staff"/>
      <sheetName val="PGLNSG_Portfolio Report"/>
      <sheetName val="PGL_Ops Report"/>
      <sheetName val="NSG_Ops Report"/>
      <sheetName val="Invoice Tracker"/>
      <sheetName val="Forecast_Accruals Tracker"/>
      <sheetName val="Financial Perf"/>
      <sheetName val="Savings Tracker"/>
      <sheetName val="Savings Perf"/>
      <sheetName val="4yr Rollup-ProgLvl"/>
      <sheetName val="4yr Rollup 2018-2021"/>
      <sheetName val="Mnthly_Qtrly Data"/>
      <sheetName val="Diversity Tracker"/>
      <sheetName val="Franklin SOW"/>
      <sheetName val="PGL ICC"/>
      <sheetName val="NSG ICC"/>
      <sheetName val="Drop-Downs"/>
      <sheetName val="Data Update Checklist"/>
      <sheetName val="PBi-PGL Prog Offerings"/>
      <sheetName val="PBi-NSG Prog Offerings"/>
      <sheetName val="PGL NSG Highlights"/>
      <sheetName val="Franklin Forcast PGL NSG"/>
      <sheetName val="4yr Rollup"/>
    </sheetNames>
    <sheetDataSet>
      <sheetData sheetId="0"/>
      <sheetData sheetId="1"/>
      <sheetData sheetId="2"/>
      <sheetData sheetId="3"/>
      <sheetData sheetId="4"/>
      <sheetData sheetId="5">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6"/>
      <sheetData sheetId="7"/>
      <sheetData sheetId="8"/>
      <sheetData sheetId="9"/>
      <sheetData sheetId="10"/>
      <sheetData sheetId="11"/>
      <sheetData sheetId="12">
        <row r="177">
          <cell r="S177">
            <v>210031.91999999998</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3B09-06D4-DE45-98B8-0925DCCDC2CC}">
  <sheetPr>
    <tabColor theme="7"/>
    <pageSetUpPr fitToPage="1"/>
  </sheetPr>
  <dimension ref="B1:S60"/>
  <sheetViews>
    <sheetView tabSelected="1" zoomScaleNormal="100" workbookViewId="0">
      <selection activeCell="C3" sqref="C3"/>
    </sheetView>
  </sheetViews>
  <sheetFormatPr baseColWidth="10" defaultColWidth="9.33203125" defaultRowHeight="14" x14ac:dyDescent="0.15"/>
  <cols>
    <col min="1" max="1" width="2.6640625" style="1" customWidth="1"/>
    <col min="2" max="2" width="84.83203125" style="1" customWidth="1"/>
    <col min="3" max="3" width="18.6640625" style="1" customWidth="1"/>
    <col min="4" max="4" width="17" style="1" customWidth="1"/>
    <col min="5" max="5" width="16" style="1" customWidth="1"/>
    <col min="6" max="6" width="15.33203125" style="1" customWidth="1"/>
    <col min="7" max="7" width="19.33203125" style="1" customWidth="1"/>
    <col min="8" max="8" width="14.33203125" style="1" customWidth="1"/>
    <col min="9" max="9" width="19" style="1" customWidth="1"/>
    <col min="10" max="10" width="19.6640625" style="1" customWidth="1"/>
    <col min="11" max="11" width="17" style="1" customWidth="1"/>
    <col min="12" max="12" width="13.83203125" style="1" customWidth="1"/>
    <col min="13" max="13" width="13.6640625" style="1" customWidth="1"/>
    <col min="14" max="15" width="9.33203125" style="1"/>
    <col min="16" max="16" width="15.33203125" style="1" customWidth="1"/>
    <col min="17" max="16384" width="9.33203125" style="1"/>
  </cols>
  <sheetData>
    <row r="1" spans="2:13" customFormat="1" x14ac:dyDescent="0.15">
      <c r="B1" s="27" t="s">
        <v>35</v>
      </c>
      <c r="C1" s="27"/>
    </row>
    <row r="2" spans="2:13" customFormat="1" x14ac:dyDescent="0.15">
      <c r="B2" s="27" t="s">
        <v>34</v>
      </c>
      <c r="C2" s="27"/>
    </row>
    <row r="3" spans="2:13" customFormat="1" ht="15" x14ac:dyDescent="0.2">
      <c r="B3" s="28" t="s">
        <v>206</v>
      </c>
      <c r="C3" s="27"/>
    </row>
    <row r="4" spans="2:13" customFormat="1" x14ac:dyDescent="0.15">
      <c r="B4" s="27"/>
      <c r="C4" s="27"/>
    </row>
    <row r="5" spans="2:13" customFormat="1" ht="23" customHeight="1" x14ac:dyDescent="0.15">
      <c r="B5" s="208" t="s">
        <v>120</v>
      </c>
      <c r="C5" s="209"/>
      <c r="D5" s="209"/>
      <c r="E5" s="209"/>
      <c r="F5" s="209"/>
      <c r="G5" s="209"/>
      <c r="H5" s="209"/>
      <c r="I5" s="209"/>
      <c r="J5" s="209"/>
      <c r="K5" s="209"/>
      <c r="L5" s="209"/>
      <c r="M5" s="210"/>
    </row>
    <row r="6" spans="2:13" customFormat="1" ht="33" customHeight="1" x14ac:dyDescent="0.15">
      <c r="B6" s="211"/>
      <c r="C6" s="212"/>
      <c r="D6" s="212"/>
      <c r="E6" s="212"/>
      <c r="F6" s="212"/>
      <c r="G6" s="212"/>
      <c r="H6" s="212"/>
      <c r="I6" s="212"/>
      <c r="J6" s="212"/>
      <c r="K6" s="212"/>
      <c r="L6" s="212"/>
      <c r="M6" s="213"/>
    </row>
    <row r="7" spans="2:13" customFormat="1" ht="15" x14ac:dyDescent="0.2">
      <c r="B7" s="118"/>
      <c r="C7" s="119"/>
      <c r="D7" s="120"/>
      <c r="E7" s="120"/>
      <c r="F7" s="120"/>
      <c r="G7" s="120"/>
      <c r="H7" s="120"/>
      <c r="I7" s="120"/>
      <c r="J7" s="120"/>
      <c r="K7" s="120"/>
      <c r="L7" s="120"/>
      <c r="M7" s="120"/>
    </row>
    <row r="8" spans="2:13" customFormat="1" ht="14" customHeight="1" x14ac:dyDescent="0.15">
      <c r="B8" s="214" t="s">
        <v>121</v>
      </c>
      <c r="C8" s="214"/>
      <c r="D8" s="214"/>
      <c r="E8" s="214"/>
      <c r="F8" s="214"/>
      <c r="G8" s="214"/>
      <c r="H8" s="214"/>
      <c r="I8" s="214"/>
      <c r="J8" s="214"/>
      <c r="K8" s="214"/>
      <c r="L8" s="214"/>
      <c r="M8" s="214"/>
    </row>
    <row r="9" spans="2:13" customFormat="1" x14ac:dyDescent="0.15">
      <c r="B9" s="214"/>
      <c r="C9" s="214"/>
      <c r="D9" s="214"/>
      <c r="E9" s="214"/>
      <c r="F9" s="214"/>
      <c r="G9" s="214"/>
      <c r="H9" s="214"/>
      <c r="I9" s="214"/>
      <c r="J9" s="214"/>
      <c r="K9" s="214"/>
      <c r="L9" s="214"/>
      <c r="M9" s="214"/>
    </row>
    <row r="10" spans="2:13" customFormat="1" x14ac:dyDescent="0.15">
      <c r="B10" s="214"/>
      <c r="C10" s="214"/>
      <c r="D10" s="214"/>
      <c r="E10" s="214"/>
      <c r="F10" s="214"/>
      <c r="G10" s="214"/>
      <c r="H10" s="214"/>
      <c r="I10" s="214"/>
      <c r="J10" s="214"/>
      <c r="K10" s="214"/>
      <c r="L10" s="214"/>
      <c r="M10" s="214"/>
    </row>
    <row r="11" spans="2:13" customFormat="1" x14ac:dyDescent="0.15">
      <c r="B11" s="214"/>
      <c r="C11" s="214"/>
      <c r="D11" s="214"/>
      <c r="E11" s="214"/>
      <c r="F11" s="214"/>
      <c r="G11" s="214"/>
      <c r="H11" s="214"/>
      <c r="I11" s="214"/>
      <c r="J11" s="214"/>
      <c r="K11" s="214"/>
      <c r="L11" s="214"/>
      <c r="M11" s="214"/>
    </row>
    <row r="12" spans="2:13" customFormat="1" x14ac:dyDescent="0.15">
      <c r="B12" s="214"/>
      <c r="C12" s="214"/>
      <c r="D12" s="214"/>
      <c r="E12" s="214"/>
      <c r="F12" s="214"/>
      <c r="G12" s="214"/>
      <c r="H12" s="214"/>
      <c r="I12" s="214"/>
      <c r="J12" s="214"/>
      <c r="K12" s="214"/>
      <c r="L12" s="214"/>
      <c r="M12" s="214"/>
    </row>
    <row r="13" spans="2:13" customFormat="1" x14ac:dyDescent="0.15">
      <c r="B13" s="214"/>
      <c r="C13" s="214"/>
      <c r="D13" s="214"/>
      <c r="E13" s="214"/>
      <c r="F13" s="214"/>
      <c r="G13" s="214"/>
      <c r="H13" s="214"/>
      <c r="I13" s="214"/>
      <c r="J13" s="214"/>
      <c r="K13" s="214"/>
      <c r="L13" s="214"/>
      <c r="M13" s="214"/>
    </row>
    <row r="14" spans="2:13" customFormat="1" x14ac:dyDescent="0.15">
      <c r="B14" s="214"/>
      <c r="C14" s="214"/>
      <c r="D14" s="214"/>
      <c r="E14" s="214"/>
      <c r="F14" s="214"/>
      <c r="G14" s="214"/>
      <c r="H14" s="214"/>
      <c r="I14" s="214"/>
      <c r="J14" s="214"/>
      <c r="K14" s="214"/>
      <c r="L14" s="214"/>
      <c r="M14" s="214"/>
    </row>
    <row r="15" spans="2:13" customFormat="1" x14ac:dyDescent="0.15">
      <c r="B15" s="214"/>
      <c r="C15" s="214"/>
      <c r="D15" s="214"/>
      <c r="E15" s="214"/>
      <c r="F15" s="214"/>
      <c r="G15" s="214"/>
      <c r="H15" s="214"/>
      <c r="I15" s="214"/>
      <c r="J15" s="214"/>
      <c r="K15" s="214"/>
      <c r="L15" s="214"/>
      <c r="M15" s="214"/>
    </row>
    <row r="16" spans="2:13" customFormat="1" x14ac:dyDescent="0.15">
      <c r="B16" s="214"/>
      <c r="C16" s="214"/>
      <c r="D16" s="214"/>
      <c r="E16" s="214"/>
      <c r="F16" s="214"/>
      <c r="G16" s="214"/>
      <c r="H16" s="214"/>
      <c r="I16" s="214"/>
      <c r="J16" s="214"/>
      <c r="K16" s="214"/>
      <c r="L16" s="214"/>
      <c r="M16" s="214"/>
    </row>
    <row r="17" spans="2:16" customFormat="1" x14ac:dyDescent="0.15">
      <c r="B17" s="121"/>
      <c r="C17" s="121"/>
      <c r="D17" s="121"/>
      <c r="E17" s="121"/>
      <c r="F17" s="121"/>
      <c r="G17" s="121"/>
      <c r="H17" s="121"/>
      <c r="I17" s="121"/>
      <c r="J17" s="121"/>
      <c r="K17" s="121"/>
      <c r="L17" s="121"/>
      <c r="M17" s="121"/>
    </row>
    <row r="18" spans="2:16" customFormat="1" x14ac:dyDescent="0.15">
      <c r="B18" s="26" t="s">
        <v>207</v>
      </c>
      <c r="C18" s="121"/>
      <c r="D18" s="121"/>
      <c r="E18" s="121"/>
      <c r="F18" s="121"/>
      <c r="G18" s="121"/>
      <c r="H18" s="121"/>
      <c r="I18" s="121"/>
      <c r="J18" s="121"/>
      <c r="K18" s="121"/>
      <c r="L18" s="121"/>
      <c r="M18" s="121"/>
    </row>
    <row r="19" spans="2:16" customFormat="1" ht="56" x14ac:dyDescent="0.15">
      <c r="B19" s="122" t="s">
        <v>33</v>
      </c>
      <c r="C19" s="122" t="s">
        <v>32</v>
      </c>
      <c r="D19" s="122" t="s">
        <v>215</v>
      </c>
      <c r="E19" s="122" t="s">
        <v>31</v>
      </c>
      <c r="F19" s="122" t="s">
        <v>30</v>
      </c>
      <c r="G19" s="122" t="s">
        <v>29</v>
      </c>
      <c r="H19" s="122" t="s">
        <v>28</v>
      </c>
      <c r="I19" s="122" t="s">
        <v>27</v>
      </c>
      <c r="J19" s="122" t="s">
        <v>26</v>
      </c>
      <c r="K19" s="122" t="s">
        <v>216</v>
      </c>
      <c r="L19" s="122" t="s">
        <v>217</v>
      </c>
      <c r="M19" s="122" t="s">
        <v>25</v>
      </c>
    </row>
    <row r="20" spans="2:16" s="24" customFormat="1" x14ac:dyDescent="0.15">
      <c r="B20" s="123" t="s">
        <v>24</v>
      </c>
      <c r="C20" s="124"/>
      <c r="D20" s="124"/>
      <c r="E20" s="124"/>
      <c r="F20" s="124"/>
      <c r="G20" s="124"/>
      <c r="H20" s="124"/>
      <c r="I20" s="124"/>
      <c r="J20" s="124"/>
      <c r="K20" s="124"/>
      <c r="L20" s="124"/>
      <c r="M20" s="125"/>
    </row>
    <row r="21" spans="2:16" x14ac:dyDescent="0.15">
      <c r="B21" s="15" t="s">
        <v>122</v>
      </c>
      <c r="C21" s="14">
        <v>57738.54</v>
      </c>
      <c r="D21" s="23">
        <v>717562</v>
      </c>
      <c r="E21" s="23">
        <v>800936.68544905249</v>
      </c>
      <c r="F21" s="23">
        <v>666221</v>
      </c>
      <c r="G21" s="22">
        <f>C21/F21</f>
        <v>8.6665746051235254E-2</v>
      </c>
      <c r="H21" s="192">
        <f>SUM(I21:J21)</f>
        <v>51458.84</v>
      </c>
      <c r="I21" s="192">
        <v>7164</v>
      </c>
      <c r="J21" s="192">
        <v>44294.84</v>
      </c>
      <c r="K21" s="9">
        <v>895422</v>
      </c>
      <c r="L21" s="9">
        <v>942040.75</v>
      </c>
      <c r="M21" s="8">
        <f>H21/L21</f>
        <v>5.4624855665744813E-2</v>
      </c>
    </row>
    <row r="22" spans="2:16" x14ac:dyDescent="0.15">
      <c r="B22" s="15" t="s">
        <v>23</v>
      </c>
      <c r="C22" s="14">
        <v>1323.63</v>
      </c>
      <c r="D22" s="23">
        <v>174749</v>
      </c>
      <c r="E22" s="23">
        <v>187936.57638814417</v>
      </c>
      <c r="F22" s="23">
        <v>198250.34000000003</v>
      </c>
      <c r="G22" s="22">
        <f>C22/F22</f>
        <v>6.6765585370496712E-3</v>
      </c>
      <c r="H22" s="192">
        <f t="shared" ref="H22:H23" si="0">SUM(I22:J22)</f>
        <v>48921.490000000005</v>
      </c>
      <c r="I22" s="192">
        <v>1930</v>
      </c>
      <c r="J22" s="192">
        <v>46991.490000000005</v>
      </c>
      <c r="K22" s="9">
        <v>336449</v>
      </c>
      <c r="L22" s="9">
        <v>302552.61</v>
      </c>
      <c r="M22" s="8">
        <f>H22/L22</f>
        <v>0.16169581217626913</v>
      </c>
    </row>
    <row r="23" spans="2:16" x14ac:dyDescent="0.15">
      <c r="B23" s="15" t="s">
        <v>22</v>
      </c>
      <c r="C23" s="14">
        <v>2132.2399999999998</v>
      </c>
      <c r="D23" s="23">
        <v>48311</v>
      </c>
      <c r="E23" s="23">
        <v>50325.373294339966</v>
      </c>
      <c r="F23" s="23">
        <v>240538.08000000002</v>
      </c>
      <c r="G23" s="22">
        <f>C23/F23</f>
        <v>8.8644592157715724E-3</v>
      </c>
      <c r="H23" s="192">
        <f t="shared" si="0"/>
        <v>59022.12</v>
      </c>
      <c r="I23" s="192">
        <v>5250</v>
      </c>
      <c r="J23" s="192">
        <v>53772.12</v>
      </c>
      <c r="K23" s="9">
        <v>359724</v>
      </c>
      <c r="L23" s="9">
        <v>503869.13</v>
      </c>
      <c r="M23" s="8">
        <f>H23/L23</f>
        <v>0.11713779726890593</v>
      </c>
    </row>
    <row r="24" spans="2:16" x14ac:dyDescent="0.15">
      <c r="B24" s="127" t="s">
        <v>21</v>
      </c>
      <c r="C24" s="128">
        <f>SUM(C21:C23)</f>
        <v>61194.409999999996</v>
      </c>
      <c r="D24" s="129">
        <f>SUM(D21:D23)</f>
        <v>940622</v>
      </c>
      <c r="E24" s="130">
        <f>SUM(E21:E23)</f>
        <v>1039198.6351315366</v>
      </c>
      <c r="F24" s="130">
        <f>SUM(F21:F23)</f>
        <v>1105009.4200000002</v>
      </c>
      <c r="G24" s="131">
        <f>C24/F24</f>
        <v>5.5379084460655537E-2</v>
      </c>
      <c r="H24" s="132">
        <f>SUM(H21:H23)</f>
        <v>159402.45000000001</v>
      </c>
      <c r="I24" s="132">
        <f>SUM(I21:I23)</f>
        <v>14344</v>
      </c>
      <c r="J24" s="132">
        <f>SUM(J21:J23)</f>
        <v>145058.45000000001</v>
      </c>
      <c r="K24" s="132">
        <f t="shared" ref="K24:L24" si="1">SUM(K21:K23)</f>
        <v>1591595</v>
      </c>
      <c r="L24" s="132">
        <f t="shared" si="1"/>
        <v>1748462.4899999998</v>
      </c>
      <c r="M24" s="131">
        <f>H24/L24</f>
        <v>9.1167211714104329E-2</v>
      </c>
    </row>
    <row r="25" spans="2:16" x14ac:dyDescent="0.15">
      <c r="B25" s="133" t="s">
        <v>20</v>
      </c>
      <c r="C25" s="134">
        <f>SUM(C21:C22)</f>
        <v>59062.17</v>
      </c>
      <c r="D25" s="134">
        <f t="shared" ref="D25:F25" si="2">SUM(D21:D22)</f>
        <v>892311</v>
      </c>
      <c r="E25" s="134">
        <f t="shared" si="2"/>
        <v>988873.26183719665</v>
      </c>
      <c r="F25" s="134">
        <f t="shared" si="2"/>
        <v>864471.34000000008</v>
      </c>
      <c r="G25" s="137">
        <f t="shared" ref="G25:G26" si="3">C25/F25</f>
        <v>6.8321721342433389E-2</v>
      </c>
      <c r="H25" s="138">
        <f>H21+H22</f>
        <v>100380.33</v>
      </c>
      <c r="I25" s="138">
        <f>SUM(I21:I22)</f>
        <v>9094</v>
      </c>
      <c r="J25" s="138">
        <f>SUM(J21:J22)</f>
        <v>91286.33</v>
      </c>
      <c r="K25" s="138">
        <f t="shared" ref="K25:L25" si="4">SUM(K21:K22)</f>
        <v>1231871</v>
      </c>
      <c r="L25" s="138">
        <f t="shared" si="4"/>
        <v>1244593.3599999999</v>
      </c>
      <c r="M25" s="137">
        <f>H25/L25</f>
        <v>8.0653113881308205E-2</v>
      </c>
      <c r="O25" s="2"/>
      <c r="P25" s="2"/>
    </row>
    <row r="26" spans="2:16" x14ac:dyDescent="0.15">
      <c r="B26" s="133" t="s">
        <v>19</v>
      </c>
      <c r="C26" s="134">
        <f>C23</f>
        <v>2132.2399999999998</v>
      </c>
      <c r="D26" s="135">
        <f>D23</f>
        <v>48311</v>
      </c>
      <c r="E26" s="136">
        <f>E23</f>
        <v>50325.373294339966</v>
      </c>
      <c r="F26" s="136">
        <f>F23</f>
        <v>240538.08000000002</v>
      </c>
      <c r="G26" s="137">
        <f t="shared" si="3"/>
        <v>8.8644592157715724E-3</v>
      </c>
      <c r="H26" s="138">
        <f>H23</f>
        <v>59022.12</v>
      </c>
      <c r="I26" s="138">
        <f>I23</f>
        <v>5250</v>
      </c>
      <c r="J26" s="138">
        <f>J23</f>
        <v>53772.12</v>
      </c>
      <c r="K26" s="138">
        <f t="shared" ref="K26:L26" si="5">K23</f>
        <v>359724</v>
      </c>
      <c r="L26" s="138">
        <f t="shared" si="5"/>
        <v>503869.13</v>
      </c>
      <c r="M26" s="137">
        <f t="shared" ref="M26:M40" si="6">H26/L26</f>
        <v>0.11713779726890593</v>
      </c>
      <c r="O26" s="2"/>
      <c r="P26" s="2"/>
    </row>
    <row r="27" spans="2:16" x14ac:dyDescent="0.15">
      <c r="B27" s="123" t="s">
        <v>18</v>
      </c>
      <c r="C27" s="124"/>
      <c r="D27" s="139"/>
      <c r="E27" s="139"/>
      <c r="F27" s="139"/>
      <c r="G27" s="124"/>
      <c r="H27" s="124"/>
      <c r="I27" s="140"/>
      <c r="J27" s="141"/>
      <c r="K27" s="142"/>
      <c r="L27" s="124"/>
      <c r="M27" s="125"/>
      <c r="N27" s="21"/>
      <c r="O27" s="2"/>
      <c r="P27" s="2"/>
    </row>
    <row r="28" spans="2:16" x14ac:dyDescent="0.15">
      <c r="B28" s="15" t="s">
        <v>17</v>
      </c>
      <c r="C28" s="14">
        <v>48000.612685835535</v>
      </c>
      <c r="D28" s="23">
        <v>499570</v>
      </c>
      <c r="E28" s="20">
        <v>525793.59800706769</v>
      </c>
      <c r="F28" s="20">
        <v>256756</v>
      </c>
      <c r="G28" s="19">
        <f t="shared" ref="G28:G30" si="7">C28/F28</f>
        <v>0.1869503056825762</v>
      </c>
      <c r="H28" s="192">
        <f t="shared" ref="H28:H29" si="8">SUM(I28:J28)</f>
        <v>94770.249999999985</v>
      </c>
      <c r="I28" s="10">
        <v>62618.62999999999</v>
      </c>
      <c r="J28" s="10">
        <v>32151.62</v>
      </c>
      <c r="K28" s="9">
        <v>974668</v>
      </c>
      <c r="L28" s="9">
        <v>410896</v>
      </c>
      <c r="M28" s="8">
        <f>H28/L28</f>
        <v>0.23064291207507492</v>
      </c>
      <c r="O28" s="2"/>
      <c r="P28" s="2"/>
    </row>
    <row r="29" spans="2:16" x14ac:dyDescent="0.15">
      <c r="B29" s="15" t="s">
        <v>16</v>
      </c>
      <c r="C29" s="14">
        <v>0</v>
      </c>
      <c r="D29" s="143">
        <v>82118</v>
      </c>
      <c r="E29" s="20">
        <v>84426.311520209609</v>
      </c>
      <c r="F29" s="20">
        <v>24986</v>
      </c>
      <c r="G29" s="19">
        <f>C29/F29</f>
        <v>0</v>
      </c>
      <c r="H29" s="192">
        <f t="shared" si="8"/>
        <v>10842.879000000001</v>
      </c>
      <c r="I29" s="10">
        <v>0</v>
      </c>
      <c r="J29" s="10">
        <v>10842.879000000001</v>
      </c>
      <c r="K29" s="9">
        <v>172795</v>
      </c>
      <c r="L29" s="9">
        <v>78937</v>
      </c>
      <c r="M29" s="8">
        <f>H29/L29</f>
        <v>0.13736117410086526</v>
      </c>
      <c r="O29" s="7"/>
      <c r="P29" s="7"/>
    </row>
    <row r="30" spans="2:16" x14ac:dyDescent="0.15">
      <c r="B30" s="127" t="s">
        <v>15</v>
      </c>
      <c r="C30" s="129">
        <f>SUM(C28:C29)</f>
        <v>48000.612685835535</v>
      </c>
      <c r="D30" s="129">
        <f>SUM(D28:D29)</f>
        <v>581688</v>
      </c>
      <c r="E30" s="144">
        <f>SUM(E28+E29)</f>
        <v>610219.90952727734</v>
      </c>
      <c r="F30" s="144">
        <f>SUM(F28:F29)</f>
        <v>281742</v>
      </c>
      <c r="G30" s="145">
        <f t="shared" si="7"/>
        <v>0.17037080976863775</v>
      </c>
      <c r="H30" s="132">
        <f>SUM(H28:H29)</f>
        <v>105613.12899999999</v>
      </c>
      <c r="I30" s="132">
        <f>SUM(I28:I29)</f>
        <v>62618.62999999999</v>
      </c>
      <c r="J30" s="132">
        <f>SUM(J28:J29)</f>
        <v>42994.498999999996</v>
      </c>
      <c r="K30" s="132">
        <f t="shared" ref="K30:L30" si="9">SUM(K28:K29)</f>
        <v>1147463</v>
      </c>
      <c r="L30" s="132">
        <f t="shared" si="9"/>
        <v>489833</v>
      </c>
      <c r="M30" s="131">
        <f>H30/L30</f>
        <v>0.2156104815314607</v>
      </c>
      <c r="O30" s="7"/>
      <c r="P30" s="7"/>
    </row>
    <row r="31" spans="2:16" x14ac:dyDescent="0.15">
      <c r="B31" s="123" t="s">
        <v>14</v>
      </c>
      <c r="C31" s="146"/>
      <c r="D31" s="146"/>
      <c r="E31" s="146"/>
      <c r="F31" s="146"/>
      <c r="G31" s="146"/>
      <c r="H31" s="146"/>
      <c r="I31" s="147"/>
      <c r="J31" s="148"/>
      <c r="K31" s="146"/>
      <c r="L31" s="146"/>
      <c r="M31" s="149"/>
      <c r="O31" s="2"/>
      <c r="P31" s="2"/>
    </row>
    <row r="32" spans="2:16" x14ac:dyDescent="0.15">
      <c r="B32" s="15" t="s">
        <v>123</v>
      </c>
      <c r="C32" s="14">
        <v>0</v>
      </c>
      <c r="D32" s="14"/>
      <c r="E32" s="14"/>
      <c r="F32" s="14">
        <v>0</v>
      </c>
      <c r="G32" s="10" t="s">
        <v>12</v>
      </c>
      <c r="H32" s="192">
        <f t="shared" ref="H32:H34" si="10">SUM(I32:J32)</f>
        <v>6685.34</v>
      </c>
      <c r="I32" s="150">
        <v>0</v>
      </c>
      <c r="J32" s="150">
        <v>6685.34</v>
      </c>
      <c r="K32" s="10" t="s">
        <v>12</v>
      </c>
      <c r="L32" s="10">
        <v>27150</v>
      </c>
      <c r="M32" s="8" t="s">
        <v>12</v>
      </c>
      <c r="O32" s="2"/>
      <c r="P32" s="2"/>
    </row>
    <row r="33" spans="2:19" x14ac:dyDescent="0.15">
      <c r="B33" s="15" t="s">
        <v>124</v>
      </c>
      <c r="C33" s="10" t="s">
        <v>12</v>
      </c>
      <c r="D33" s="14"/>
      <c r="E33" s="14"/>
      <c r="F33" s="10" t="s">
        <v>12</v>
      </c>
      <c r="G33" s="10" t="s">
        <v>12</v>
      </c>
      <c r="H33" s="126">
        <f t="shared" si="10"/>
        <v>0</v>
      </c>
      <c r="I33" s="10" t="s">
        <v>12</v>
      </c>
      <c r="J33" s="10" t="s">
        <v>12</v>
      </c>
      <c r="K33" s="10" t="s">
        <v>12</v>
      </c>
      <c r="L33" s="10" t="s">
        <v>12</v>
      </c>
      <c r="M33" s="8" t="s">
        <v>12</v>
      </c>
      <c r="O33" s="2"/>
      <c r="P33" s="2"/>
    </row>
    <row r="34" spans="2:19" x14ac:dyDescent="0.15">
      <c r="B34" s="15" t="s">
        <v>125</v>
      </c>
      <c r="C34" s="14">
        <v>5175.4618208725942</v>
      </c>
      <c r="D34" s="14"/>
      <c r="E34" s="14"/>
      <c r="F34" s="14">
        <v>97833</v>
      </c>
      <c r="G34" s="10" t="s">
        <v>12</v>
      </c>
      <c r="H34" s="192">
        <f t="shared" si="10"/>
        <v>35315.440000000002</v>
      </c>
      <c r="I34" s="150">
        <v>9744.11</v>
      </c>
      <c r="J34" s="150">
        <v>25571.329999999998</v>
      </c>
      <c r="K34" s="10" t="s">
        <v>12</v>
      </c>
      <c r="L34" s="10">
        <v>310669.8</v>
      </c>
      <c r="M34" s="8" t="s">
        <v>12</v>
      </c>
      <c r="O34" s="2"/>
      <c r="P34" s="2"/>
    </row>
    <row r="35" spans="2:19" x14ac:dyDescent="0.15">
      <c r="B35" s="133" t="s">
        <v>13</v>
      </c>
      <c r="C35" s="134">
        <f>SUM(C32:C34)</f>
        <v>5175.4618208725942</v>
      </c>
      <c r="D35" s="135">
        <v>57997</v>
      </c>
      <c r="E35" s="135">
        <v>61364.360337189937</v>
      </c>
      <c r="F35" s="135">
        <f>SUM(F32:F34)</f>
        <v>97833</v>
      </c>
      <c r="G35" s="137">
        <f>C35/F35</f>
        <v>5.2900982499489886E-2</v>
      </c>
      <c r="H35" s="138">
        <f>SUM(H32:H34)</f>
        <v>42000.78</v>
      </c>
      <c r="I35" s="138">
        <f>SUM(I32:I34)</f>
        <v>9744.11</v>
      </c>
      <c r="J35" s="138">
        <f>SUM(J32:J34)</f>
        <v>32256.67</v>
      </c>
      <c r="K35" s="138">
        <v>320750</v>
      </c>
      <c r="L35" s="138">
        <f>SUM(L32:L34)</f>
        <v>337819.8</v>
      </c>
      <c r="M35" s="137">
        <f>H35/L35</f>
        <v>0.12432894697113668</v>
      </c>
      <c r="O35" s="17"/>
      <c r="P35" s="17"/>
      <c r="Q35" s="18"/>
    </row>
    <row r="36" spans="2:19" x14ac:dyDescent="0.15">
      <c r="B36" s="15" t="s">
        <v>126</v>
      </c>
      <c r="C36" s="14">
        <v>0</v>
      </c>
      <c r="D36" s="14"/>
      <c r="E36" s="14"/>
      <c r="F36" s="14">
        <v>0</v>
      </c>
      <c r="G36" s="10" t="s">
        <v>12</v>
      </c>
      <c r="H36" s="192">
        <f t="shared" ref="H36:H39" si="11">SUM(I36:J36)</f>
        <v>332.58500000000004</v>
      </c>
      <c r="I36" s="150">
        <v>0</v>
      </c>
      <c r="J36" s="150">
        <v>332.58500000000004</v>
      </c>
      <c r="K36" s="10" t="s">
        <v>12</v>
      </c>
      <c r="L36" s="10">
        <v>847</v>
      </c>
      <c r="M36" s="8" t="s">
        <v>12</v>
      </c>
      <c r="O36" s="17"/>
      <c r="P36" s="17"/>
      <c r="Q36" s="16"/>
    </row>
    <row r="37" spans="2:19" x14ac:dyDescent="0.15">
      <c r="B37" s="15" t="s">
        <v>127</v>
      </c>
      <c r="C37" s="10" t="s">
        <v>12</v>
      </c>
      <c r="D37" s="14"/>
      <c r="E37" s="14"/>
      <c r="F37" s="10" t="s">
        <v>12</v>
      </c>
      <c r="G37" s="10" t="s">
        <v>12</v>
      </c>
      <c r="H37" s="126">
        <f t="shared" si="11"/>
        <v>0</v>
      </c>
      <c r="I37" s="10" t="s">
        <v>12</v>
      </c>
      <c r="J37" s="10" t="s">
        <v>12</v>
      </c>
      <c r="K37" s="10" t="s">
        <v>12</v>
      </c>
      <c r="L37" s="10" t="s">
        <v>12</v>
      </c>
      <c r="M37" s="8" t="s">
        <v>12</v>
      </c>
      <c r="O37" s="7"/>
      <c r="P37" s="13"/>
    </row>
    <row r="38" spans="2:19" x14ac:dyDescent="0.15">
      <c r="B38" s="15" t="s">
        <v>128</v>
      </c>
      <c r="C38" s="14">
        <v>11656.201584999999</v>
      </c>
      <c r="D38" s="14"/>
      <c r="E38" s="14"/>
      <c r="F38" s="14">
        <v>36160</v>
      </c>
      <c r="G38" s="10" t="s">
        <v>12</v>
      </c>
      <c r="H38" s="192">
        <f t="shared" si="11"/>
        <v>119578.27600000001</v>
      </c>
      <c r="I38" s="150">
        <v>30729.239999999998</v>
      </c>
      <c r="J38" s="150">
        <v>88849.036000000007</v>
      </c>
      <c r="K38" s="10" t="s">
        <v>12</v>
      </c>
      <c r="L38" s="10">
        <v>592028</v>
      </c>
      <c r="M38" s="8" t="s">
        <v>12</v>
      </c>
      <c r="O38" s="12"/>
      <c r="P38" s="7"/>
    </row>
    <row r="39" spans="2:19" x14ac:dyDescent="0.15">
      <c r="B39" s="15" t="s">
        <v>129</v>
      </c>
      <c r="C39" s="14">
        <v>0</v>
      </c>
      <c r="D39" s="14"/>
      <c r="E39" s="14"/>
      <c r="F39" s="14">
        <v>0</v>
      </c>
      <c r="G39" s="10" t="s">
        <v>12</v>
      </c>
      <c r="H39" s="192">
        <f t="shared" si="11"/>
        <v>0</v>
      </c>
      <c r="I39" s="150">
        <v>0</v>
      </c>
      <c r="J39" s="150">
        <v>0</v>
      </c>
      <c r="K39" s="10" t="s">
        <v>12</v>
      </c>
      <c r="L39" s="10">
        <v>0</v>
      </c>
      <c r="M39" s="8" t="s">
        <v>12</v>
      </c>
      <c r="O39" s="2"/>
      <c r="P39" s="2"/>
    </row>
    <row r="40" spans="2:19" x14ac:dyDescent="0.15">
      <c r="B40" s="133" t="s">
        <v>11</v>
      </c>
      <c r="C40" s="134">
        <f>SUM(C36:C39)</f>
        <v>11656.201584999999</v>
      </c>
      <c r="D40" s="134">
        <v>30553</v>
      </c>
      <c r="E40" s="134">
        <v>31708.262973923476</v>
      </c>
      <c r="F40" s="134">
        <f>SUM(F36:F39)</f>
        <v>36160</v>
      </c>
      <c r="G40" s="137">
        <f>C40/F40</f>
        <v>0.32235070754977874</v>
      </c>
      <c r="H40" s="138">
        <f>SUM(H36:H39)</f>
        <v>119910.86100000002</v>
      </c>
      <c r="I40" s="138">
        <f>SUM(I36:I39)</f>
        <v>30729.239999999998</v>
      </c>
      <c r="J40" s="138">
        <f>SUM(J36:J39)</f>
        <v>89181.621000000014</v>
      </c>
      <c r="K40" s="138">
        <v>275561</v>
      </c>
      <c r="L40" s="138">
        <f>SUM(L36:L39)</f>
        <v>592875</v>
      </c>
      <c r="M40" s="137">
        <f t="shared" si="6"/>
        <v>0.20225319165085393</v>
      </c>
      <c r="O40" s="2"/>
    </row>
    <row r="41" spans="2:19" x14ac:dyDescent="0.15">
      <c r="B41" s="127" t="s">
        <v>10</v>
      </c>
      <c r="C41" s="128">
        <f>C35+C40</f>
        <v>16831.663405872594</v>
      </c>
      <c r="D41" s="128">
        <f>D35+D40</f>
        <v>88550</v>
      </c>
      <c r="E41" s="128">
        <f>E35+E40</f>
        <v>93072.623311113421</v>
      </c>
      <c r="F41" s="128">
        <f>SUM(F35,F40)</f>
        <v>133993</v>
      </c>
      <c r="G41" s="145">
        <f>C41/F41</f>
        <v>0.12561599043138519</v>
      </c>
      <c r="H41" s="132">
        <f>H35+H40</f>
        <v>161911.641</v>
      </c>
      <c r="I41" s="132">
        <f>I35+I40</f>
        <v>40473.35</v>
      </c>
      <c r="J41" s="132">
        <f>J35+J40</f>
        <v>121438.29100000001</v>
      </c>
      <c r="K41" s="132">
        <f>K35+K40</f>
        <v>596311</v>
      </c>
      <c r="L41" s="132">
        <f>L35+L40</f>
        <v>930694.8</v>
      </c>
      <c r="M41" s="151">
        <f>H41/L41</f>
        <v>0.17396856735419602</v>
      </c>
      <c r="O41" s="2"/>
    </row>
    <row r="42" spans="2:19" x14ac:dyDescent="0.15">
      <c r="B42" s="123" t="s">
        <v>9</v>
      </c>
      <c r="C42" s="152"/>
      <c r="D42" s="124"/>
      <c r="E42" s="124"/>
      <c r="F42" s="124"/>
      <c r="G42" s="124"/>
      <c r="H42" s="124"/>
      <c r="I42" s="153"/>
      <c r="J42" s="141"/>
      <c r="K42" s="124"/>
      <c r="L42" s="124"/>
      <c r="M42" s="125"/>
      <c r="O42" s="2"/>
    </row>
    <row r="43" spans="2:19" x14ac:dyDescent="0.15">
      <c r="B43" s="154" t="s">
        <v>8</v>
      </c>
      <c r="C43" s="155"/>
      <c r="D43" s="156"/>
      <c r="E43" s="156"/>
      <c r="F43" s="156"/>
      <c r="G43" s="131"/>
      <c r="H43" s="132"/>
      <c r="I43" s="132"/>
      <c r="J43" s="132"/>
      <c r="K43" s="132"/>
      <c r="L43" s="132"/>
      <c r="M43" s="131"/>
      <c r="O43" s="7"/>
      <c r="P43" s="7"/>
    </row>
    <row r="44" spans="2:19" x14ac:dyDescent="0.15">
      <c r="B44" s="157" t="s">
        <v>7</v>
      </c>
      <c r="C44" s="158"/>
      <c r="D44" s="159"/>
      <c r="E44" s="159"/>
      <c r="F44" s="159"/>
      <c r="G44" s="160"/>
      <c r="H44" s="161"/>
      <c r="I44" s="161"/>
      <c r="J44" s="161"/>
      <c r="K44" s="161"/>
      <c r="L44" s="161"/>
      <c r="M44" s="160"/>
      <c r="O44" s="7"/>
      <c r="P44" s="7"/>
    </row>
    <row r="45" spans="2:19" x14ac:dyDescent="0.15">
      <c r="B45" s="11" t="s">
        <v>130</v>
      </c>
      <c r="C45" s="162">
        <v>0</v>
      </c>
      <c r="D45" s="23">
        <v>1453</v>
      </c>
      <c r="E45" s="23">
        <v>1470</v>
      </c>
      <c r="F45" s="23">
        <v>0</v>
      </c>
      <c r="G45" s="10" t="s">
        <v>12</v>
      </c>
      <c r="H45" s="126">
        <v>0</v>
      </c>
      <c r="I45" s="10" t="s">
        <v>12</v>
      </c>
      <c r="J45" s="10" t="s">
        <v>12</v>
      </c>
      <c r="K45" s="10" t="s">
        <v>12</v>
      </c>
      <c r="L45" s="10" t="s">
        <v>12</v>
      </c>
      <c r="M45" s="10" t="s">
        <v>12</v>
      </c>
      <c r="O45" s="2"/>
    </row>
    <row r="46" spans="2:19" x14ac:dyDescent="0.15">
      <c r="B46" s="154" t="s">
        <v>6</v>
      </c>
      <c r="C46" s="128">
        <f>SUM(C45:C45)</f>
        <v>0</v>
      </c>
      <c r="D46" s="128">
        <f t="shared" ref="D46:F46" si="12">SUM(D45:D45)</f>
        <v>1453</v>
      </c>
      <c r="E46" s="128">
        <f t="shared" si="12"/>
        <v>1470</v>
      </c>
      <c r="F46" s="128">
        <f t="shared" si="12"/>
        <v>0</v>
      </c>
      <c r="G46" s="145"/>
      <c r="H46" s="132">
        <f>SUM(H45:H45)</f>
        <v>0</v>
      </c>
      <c r="I46" s="132">
        <f>SUM(I45:I45)</f>
        <v>0</v>
      </c>
      <c r="J46" s="132">
        <f>SUM(J45:J45)</f>
        <v>0</v>
      </c>
      <c r="K46" s="132">
        <f>SUM(K45:K45)</f>
        <v>0</v>
      </c>
      <c r="L46" s="132">
        <f>SUM(L45:L45)</f>
        <v>0</v>
      </c>
      <c r="M46" s="131" t="s">
        <v>12</v>
      </c>
      <c r="O46" s="2"/>
    </row>
    <row r="47" spans="2:19" x14ac:dyDescent="0.15">
      <c r="B47" s="157" t="s">
        <v>131</v>
      </c>
      <c r="C47" s="158"/>
      <c r="D47" s="159"/>
      <c r="E47" s="159"/>
      <c r="F47" s="159"/>
      <c r="G47" s="160"/>
      <c r="H47" s="126">
        <f t="shared" ref="H47" si="13">SUM(I47:J47)</f>
        <v>0</v>
      </c>
      <c r="I47" s="190">
        <v>0</v>
      </c>
      <c r="J47" s="190">
        <v>0</v>
      </c>
      <c r="K47" s="190">
        <v>100000</v>
      </c>
      <c r="L47" s="190">
        <v>100000</v>
      </c>
      <c r="M47" s="160"/>
      <c r="N47" s="5"/>
      <c r="O47" s="5"/>
      <c r="P47" s="5"/>
      <c r="Q47" s="5"/>
      <c r="R47" s="5"/>
      <c r="S47" s="5"/>
    </row>
    <row r="48" spans="2:19" x14ac:dyDescent="0.15">
      <c r="B48" s="154" t="s">
        <v>132</v>
      </c>
      <c r="C48" s="163" t="s">
        <v>12</v>
      </c>
      <c r="D48" s="163" t="s">
        <v>12</v>
      </c>
      <c r="E48" s="163" t="s">
        <v>12</v>
      </c>
      <c r="F48" s="163" t="s">
        <v>12</v>
      </c>
      <c r="G48" s="163" t="s">
        <v>12</v>
      </c>
      <c r="H48" s="132">
        <f>SUM(H47:H47)</f>
        <v>0</v>
      </c>
      <c r="I48" s="132">
        <f>SUM(I47:I47)</f>
        <v>0</v>
      </c>
      <c r="J48" s="132">
        <f>SUM(J47:J47)</f>
        <v>0</v>
      </c>
      <c r="K48" s="132">
        <f>SUM(K47:K47)</f>
        <v>100000</v>
      </c>
      <c r="L48" s="132">
        <f>SUM(L47:L47)</f>
        <v>100000</v>
      </c>
      <c r="M48" s="131">
        <f>H48/L48</f>
        <v>0</v>
      </c>
    </row>
    <row r="49" spans="2:13" customFormat="1" x14ac:dyDescent="0.15">
      <c r="B49" s="164" t="s">
        <v>5</v>
      </c>
      <c r="C49" s="165">
        <f>C24+C30+C41+C46</f>
        <v>126026.68609170812</v>
      </c>
      <c r="D49" s="165">
        <f>D24+D30+D41+D46</f>
        <v>1612313</v>
      </c>
      <c r="E49" s="165">
        <f>E24+E30+E41+E46</f>
        <v>1743961.1679699274</v>
      </c>
      <c r="F49" s="165">
        <f>F24+F30+F41+F46</f>
        <v>1520744.4200000002</v>
      </c>
      <c r="G49" s="166">
        <f>C49/F49</f>
        <v>8.2871707062852878E-2</v>
      </c>
      <c r="H49" s="167">
        <f>H24+H30+H41+H46+H48</f>
        <v>426927.22000000003</v>
      </c>
      <c r="I49" s="167">
        <f t="shared" ref="I49:L49" si="14">I24+I30+I41+I46+I48</f>
        <v>117435.97999999998</v>
      </c>
      <c r="J49" s="167">
        <f t="shared" si="14"/>
        <v>309491.24000000005</v>
      </c>
      <c r="K49" s="167">
        <f t="shared" si="14"/>
        <v>3435369</v>
      </c>
      <c r="L49" s="167">
        <f t="shared" si="14"/>
        <v>3268990.29</v>
      </c>
      <c r="M49" s="166">
        <f>H49/L49</f>
        <v>0.13059910924360685</v>
      </c>
    </row>
    <row r="50" spans="2:13" customFormat="1" ht="14" customHeight="1" x14ac:dyDescent="0.15">
      <c r="B50" s="215" t="s">
        <v>3</v>
      </c>
      <c r="C50" s="216"/>
      <c r="D50" s="216"/>
      <c r="E50" s="216"/>
      <c r="F50" s="216"/>
      <c r="G50" s="216"/>
      <c r="H50" s="216"/>
      <c r="I50" s="216"/>
      <c r="J50" s="216"/>
      <c r="K50" s="216"/>
      <c r="L50" s="216"/>
      <c r="M50" s="217"/>
    </row>
    <row r="51" spans="2:13" customFormat="1" ht="14" customHeight="1" x14ac:dyDescent="0.15">
      <c r="B51" s="218" t="s">
        <v>2</v>
      </c>
      <c r="C51" s="219"/>
      <c r="D51" s="219"/>
      <c r="E51" s="219"/>
      <c r="F51" s="219"/>
      <c r="G51" s="219"/>
      <c r="H51" s="219"/>
      <c r="I51" s="219"/>
      <c r="J51" s="219"/>
      <c r="K51" s="219"/>
      <c r="L51" s="219"/>
      <c r="M51" s="220"/>
    </row>
    <row r="52" spans="2:13" customFormat="1" ht="14" customHeight="1" x14ac:dyDescent="0.15">
      <c r="B52" s="221" t="s">
        <v>1</v>
      </c>
      <c r="C52" s="222"/>
      <c r="D52" s="222"/>
      <c r="E52" s="222"/>
      <c r="F52" s="222"/>
      <c r="G52" s="222"/>
      <c r="H52" s="222"/>
      <c r="I52" s="222"/>
      <c r="J52" s="222"/>
      <c r="K52" s="222"/>
      <c r="L52" s="222"/>
      <c r="M52" s="223"/>
    </row>
    <row r="53" spans="2:13" customFormat="1" x14ac:dyDescent="0.15">
      <c r="B53" s="207" t="s">
        <v>0</v>
      </c>
      <c r="C53" s="207"/>
      <c r="D53" s="207"/>
      <c r="E53" s="207"/>
      <c r="F53" s="207"/>
      <c r="G53" s="207"/>
      <c r="H53" s="207"/>
      <c r="I53" s="207"/>
      <c r="J53" s="207"/>
      <c r="K53" s="207"/>
      <c r="L53" s="207"/>
      <c r="M53" s="207"/>
    </row>
    <row r="54" spans="2:13" customFormat="1" x14ac:dyDescent="0.15"/>
    <row r="55" spans="2:13" customFormat="1" x14ac:dyDescent="0.15">
      <c r="C55" s="4"/>
      <c r="D55" s="4"/>
      <c r="H55" s="4"/>
    </row>
    <row r="56" spans="2:13" x14ac:dyDescent="0.15">
      <c r="C56" s="2"/>
      <c r="D56" s="2"/>
      <c r="E56" s="3"/>
      <c r="H56" s="2"/>
    </row>
    <row r="57" spans="2:13" x14ac:dyDescent="0.15">
      <c r="C57" s="2"/>
      <c r="D57" s="2"/>
      <c r="H57" s="2"/>
    </row>
    <row r="58" spans="2:13" x14ac:dyDescent="0.15">
      <c r="D58" s="2"/>
      <c r="H58" s="2"/>
    </row>
    <row r="59" spans="2:13" x14ac:dyDescent="0.15">
      <c r="H59" s="2"/>
    </row>
    <row r="60" spans="2:13" x14ac:dyDescent="0.15">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6" orientation="landscape" r:id="rId1"/>
  <ignoredErrors>
    <ignoredError sqref="C25:F25 H21:H23 J25:L25 H28:H29" formulaRange="1"/>
    <ignoredError sqref="G24 G26 G30 G35:H35 G40" formula="1"/>
    <ignoredError sqref="H4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1389-7B93-AA4C-AF2C-3FA722279E04}">
  <sheetPr>
    <tabColor theme="7"/>
    <pageSetUpPr fitToPage="1"/>
  </sheetPr>
  <dimension ref="B1:H32"/>
  <sheetViews>
    <sheetView topLeftCell="A9" zoomScaleNormal="100" workbookViewId="0">
      <selection activeCell="B5" sqref="C7"/>
    </sheetView>
  </sheetViews>
  <sheetFormatPr baseColWidth="10" defaultColWidth="8.83203125" defaultRowHeight="14" x14ac:dyDescent="0.15"/>
  <cols>
    <col min="1" max="1" width="3.33203125" customWidth="1"/>
    <col min="2" max="2" width="62.6640625" style="29" customWidth="1"/>
    <col min="3" max="3" width="30.33203125" style="29" customWidth="1"/>
    <col min="4" max="4" width="15" customWidth="1"/>
    <col min="5" max="5" width="31.1640625" customWidth="1"/>
    <col min="6" max="6" width="12.1640625" customWidth="1"/>
  </cols>
  <sheetData>
    <row r="1" spans="2:5" x14ac:dyDescent="0.15">
      <c r="B1" s="27" t="s">
        <v>35</v>
      </c>
    </row>
    <row r="2" spans="2:5" x14ac:dyDescent="0.15">
      <c r="B2" s="27" t="s">
        <v>49</v>
      </c>
    </row>
    <row r="3" spans="2:5" ht="15" x14ac:dyDescent="0.2">
      <c r="B3" s="28" t="str">
        <f>'1-NSG'!B3</f>
        <v>Q1 2023</v>
      </c>
    </row>
    <row r="4" spans="2:5" x14ac:dyDescent="0.15">
      <c r="B4" s="27"/>
    </row>
    <row r="5" spans="2:5" ht="22" customHeight="1" x14ac:dyDescent="0.15">
      <c r="B5" s="224" t="s">
        <v>133</v>
      </c>
      <c r="C5" s="225"/>
      <c r="D5" s="225"/>
      <c r="E5" s="226"/>
    </row>
    <row r="6" spans="2:5" ht="22" customHeight="1" x14ac:dyDescent="0.15">
      <c r="B6" s="227"/>
      <c r="C6" s="228"/>
      <c r="D6" s="228"/>
      <c r="E6" s="229"/>
    </row>
    <row r="7" spans="2:5" ht="22" customHeight="1" x14ac:dyDescent="0.15">
      <c r="B7" s="230"/>
      <c r="C7" s="231"/>
      <c r="D7" s="231"/>
      <c r="E7" s="232"/>
    </row>
    <row r="8" spans="2:5" ht="167" customHeight="1" x14ac:dyDescent="0.15">
      <c r="B8" s="233" t="s">
        <v>134</v>
      </c>
      <c r="C8" s="233"/>
      <c r="D8" s="233"/>
      <c r="E8" s="233"/>
    </row>
    <row r="9" spans="2:5" ht="20.25" customHeight="1" x14ac:dyDescent="0.15">
      <c r="B9" s="168"/>
      <c r="C9" s="168"/>
      <c r="D9" s="168"/>
      <c r="E9" s="168"/>
    </row>
    <row r="10" spans="2:5" ht="20.25" customHeight="1" x14ac:dyDescent="0.15">
      <c r="B10" s="43" t="s">
        <v>208</v>
      </c>
    </row>
    <row r="11" spans="2:5" ht="33" customHeight="1" x14ac:dyDescent="0.15">
      <c r="B11" s="42" t="s">
        <v>48</v>
      </c>
      <c r="C11" s="34" t="s">
        <v>218</v>
      </c>
    </row>
    <row r="12" spans="2:5" s="30" customFormat="1" ht="21" customHeight="1" x14ac:dyDescent="0.15">
      <c r="B12" s="234" t="s">
        <v>47</v>
      </c>
      <c r="C12" s="235"/>
    </row>
    <row r="13" spans="2:5" x14ac:dyDescent="0.15">
      <c r="B13" s="40" t="s">
        <v>46</v>
      </c>
      <c r="C13" s="169">
        <v>100380.33</v>
      </c>
      <c r="D13" s="170"/>
      <c r="E13" s="171"/>
    </row>
    <row r="14" spans="2:5" x14ac:dyDescent="0.15">
      <c r="B14" s="40" t="s">
        <v>45</v>
      </c>
      <c r="C14" s="169">
        <v>59022.12</v>
      </c>
      <c r="D14" s="172"/>
      <c r="E14" s="171"/>
    </row>
    <row r="15" spans="2:5" x14ac:dyDescent="0.15">
      <c r="B15" s="40" t="s">
        <v>18</v>
      </c>
      <c r="C15" s="169">
        <v>105613.12899999999</v>
      </c>
      <c r="D15" s="172"/>
      <c r="E15" s="171"/>
    </row>
    <row r="16" spans="2:5" x14ac:dyDescent="0.15">
      <c r="B16" s="40" t="s">
        <v>14</v>
      </c>
      <c r="C16" s="169">
        <v>161911.641</v>
      </c>
      <c r="D16" s="172"/>
      <c r="E16" s="171"/>
    </row>
    <row r="17" spans="2:8" x14ac:dyDescent="0.15">
      <c r="B17" s="41" t="s">
        <v>131</v>
      </c>
      <c r="C17" s="169">
        <v>0</v>
      </c>
      <c r="D17" s="173"/>
      <c r="E17" s="171"/>
    </row>
    <row r="18" spans="2:8" x14ac:dyDescent="0.15">
      <c r="B18" s="40" t="s">
        <v>43</v>
      </c>
      <c r="C18" s="169"/>
      <c r="D18" s="173"/>
      <c r="E18" s="171"/>
    </row>
    <row r="19" spans="2:8" s="30" customFormat="1" ht="21.75" customHeight="1" x14ac:dyDescent="0.15">
      <c r="B19" s="174" t="s">
        <v>42</v>
      </c>
      <c r="C19" s="175">
        <f>SUM(C13:C18)</f>
        <v>426927.22000000003</v>
      </c>
      <c r="E19" s="176"/>
    </row>
    <row r="20" spans="2:8" s="30" customFormat="1" ht="30" customHeight="1" x14ac:dyDescent="0.15">
      <c r="B20" s="234" t="s">
        <v>41</v>
      </c>
      <c r="C20" s="235"/>
    </row>
    <row r="21" spans="2:8" ht="30" customHeight="1" x14ac:dyDescent="0.15">
      <c r="B21" s="177" t="s">
        <v>135</v>
      </c>
      <c r="C21" s="169">
        <v>722.20999999999913</v>
      </c>
      <c r="E21" s="171"/>
    </row>
    <row r="22" spans="2:8" x14ac:dyDescent="0.15">
      <c r="B22" s="40" t="s">
        <v>44</v>
      </c>
      <c r="C22" s="169">
        <v>20221.939999999999</v>
      </c>
      <c r="D22" s="172"/>
      <c r="E22" s="171"/>
    </row>
    <row r="23" spans="2:8" x14ac:dyDescent="0.15">
      <c r="B23" s="40" t="s">
        <v>40</v>
      </c>
      <c r="C23" s="169">
        <v>39309.56</v>
      </c>
      <c r="E23" s="171"/>
    </row>
    <row r="24" spans="2:8" x14ac:dyDescent="0.15">
      <c r="B24" s="41" t="s">
        <v>136</v>
      </c>
      <c r="C24" s="169">
        <v>18572.09</v>
      </c>
      <c r="E24" s="171"/>
    </row>
    <row r="25" spans="2:8" s="30" customFormat="1" ht="24" customHeight="1" x14ac:dyDescent="0.15">
      <c r="B25" s="40" t="s">
        <v>39</v>
      </c>
      <c r="C25" s="178">
        <v>103194.78</v>
      </c>
      <c r="D25" s="179"/>
      <c r="E25" s="180"/>
    </row>
    <row r="26" spans="2:8" s="30" customFormat="1" ht="33" customHeight="1" x14ac:dyDescent="0.15">
      <c r="B26" s="174" t="s">
        <v>38</v>
      </c>
      <c r="C26" s="181">
        <f>SUM(C21:C25)</f>
        <v>182020.58</v>
      </c>
      <c r="D26" s="182"/>
      <c r="E26" s="183"/>
      <c r="G26" s="39"/>
      <c r="H26" s="38"/>
    </row>
    <row r="27" spans="2:8" ht="28" x14ac:dyDescent="0.15">
      <c r="B27" s="184" t="s">
        <v>36</v>
      </c>
      <c r="C27" s="185">
        <f>C26+C19</f>
        <v>608947.80000000005</v>
      </c>
      <c r="D27" s="30"/>
      <c r="E27" s="38"/>
    </row>
    <row r="28" spans="2:8" s="30" customFormat="1" ht="18" customHeight="1" x14ac:dyDescent="0.15">
      <c r="B28" s="37"/>
      <c r="C28" s="6"/>
      <c r="D28"/>
      <c r="E28"/>
    </row>
    <row r="29" spans="2:8" s="30" customFormat="1" ht="20.25" customHeight="1" x14ac:dyDescent="0.15">
      <c r="B29" s="35"/>
      <c r="C29" s="37"/>
      <c r="D29"/>
    </row>
    <row r="30" spans="2:8" ht="31.5" customHeight="1" x14ac:dyDescent="0.15">
      <c r="B30" s="36" t="s">
        <v>209</v>
      </c>
      <c r="C30" s="35"/>
      <c r="D30" s="30"/>
      <c r="E30" s="30"/>
    </row>
    <row r="31" spans="2:8" s="30" customFormat="1" ht="36" customHeight="1" x14ac:dyDescent="0.15">
      <c r="B31" s="34" t="s">
        <v>37</v>
      </c>
      <c r="C31" s="34" t="s">
        <v>219</v>
      </c>
      <c r="D31" s="34" t="s">
        <v>220</v>
      </c>
      <c r="E31" s="34" t="s">
        <v>25</v>
      </c>
    </row>
    <row r="32" spans="2:8" ht="28" x14ac:dyDescent="0.15">
      <c r="B32" s="33" t="s">
        <v>36</v>
      </c>
      <c r="C32" s="32">
        <f>C26+C19</f>
        <v>608947.80000000005</v>
      </c>
      <c r="D32" s="32">
        <v>4036732.9699999997</v>
      </c>
      <c r="E32" s="31">
        <f>C32/D32</f>
        <v>0.15085164278280216</v>
      </c>
    </row>
  </sheetData>
  <mergeCells count="4">
    <mergeCell ref="B5:E7"/>
    <mergeCell ref="B8:E8"/>
    <mergeCell ref="B12:C12"/>
    <mergeCell ref="B20:C20"/>
  </mergeCells>
  <pageMargins left="0.25" right="0.25"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D44C-1F4A-0E40-A482-60FA3CC69559}">
  <sheetPr>
    <tabColor theme="7"/>
    <pageSetUpPr fitToPage="1"/>
  </sheetPr>
  <dimension ref="B1:R40"/>
  <sheetViews>
    <sheetView zoomScaleNormal="100" workbookViewId="0">
      <selection activeCell="B5" sqref="C7"/>
    </sheetView>
  </sheetViews>
  <sheetFormatPr baseColWidth="10" defaultColWidth="9" defaultRowHeight="14" x14ac:dyDescent="0.15"/>
  <cols>
    <col min="1" max="1" width="2" style="44" customWidth="1"/>
    <col min="2" max="2" width="37.33203125" style="45" customWidth="1"/>
    <col min="3" max="3" width="20.6640625" style="44" customWidth="1"/>
    <col min="4" max="4" width="22.6640625" style="44" customWidth="1"/>
    <col min="5" max="5" width="18.6640625" style="44" customWidth="1"/>
    <col min="6" max="6" width="17.6640625" style="44" customWidth="1"/>
    <col min="7" max="7" width="19.33203125" style="44" customWidth="1"/>
    <col min="8" max="8" width="3.33203125" style="44" customWidth="1"/>
    <col min="9" max="9" width="28.6640625" style="44" customWidth="1"/>
    <col min="10" max="12" width="11.33203125" style="44" customWidth="1"/>
    <col min="13" max="13" width="12.33203125" style="44" customWidth="1"/>
    <col min="14" max="14" width="13.33203125" style="44" customWidth="1"/>
    <col min="15" max="15" width="12.6640625" style="44" customWidth="1"/>
    <col min="16" max="17" width="12.33203125" style="44" customWidth="1"/>
    <col min="18" max="18" width="12.6640625" style="44" customWidth="1"/>
    <col min="19" max="19" width="12.33203125" style="44" customWidth="1"/>
    <col min="20" max="16384" width="9" style="44"/>
  </cols>
  <sheetData>
    <row r="1" spans="2:18" customFormat="1" x14ac:dyDescent="0.15">
      <c r="B1" s="36" t="s">
        <v>35</v>
      </c>
    </row>
    <row r="2" spans="2:18" customFormat="1" x14ac:dyDescent="0.15">
      <c r="B2" s="84" t="s">
        <v>93</v>
      </c>
    </row>
    <row r="3" spans="2:18" customFormat="1" ht="15" x14ac:dyDescent="0.2">
      <c r="B3" s="28" t="str">
        <f>'1-NSG'!B3</f>
        <v>Q1 2023</v>
      </c>
    </row>
    <row r="4" spans="2:18" customFormat="1" x14ac:dyDescent="0.15">
      <c r="B4" s="36"/>
    </row>
    <row r="5" spans="2:18" customFormat="1" ht="14.75" customHeight="1" x14ac:dyDescent="0.15">
      <c r="B5" s="237" t="s">
        <v>92</v>
      </c>
      <c r="C5" s="237"/>
      <c r="D5" s="237"/>
      <c r="E5" s="237"/>
      <c r="F5" s="237"/>
      <c r="G5" s="237"/>
    </row>
    <row r="6" spans="2:18" customFormat="1" x14ac:dyDescent="0.15">
      <c r="B6" s="237"/>
      <c r="C6" s="237"/>
      <c r="D6" s="237"/>
      <c r="E6" s="237"/>
      <c r="F6" s="237"/>
      <c r="G6" s="237"/>
    </row>
    <row r="7" spans="2:18" customFormat="1" x14ac:dyDescent="0.15">
      <c r="B7" s="237"/>
      <c r="C7" s="237"/>
      <c r="D7" s="237"/>
      <c r="E7" s="237"/>
      <c r="F7" s="237"/>
      <c r="G7" s="237"/>
    </row>
    <row r="8" spans="2:18" customFormat="1" ht="18.75" customHeight="1" x14ac:dyDescent="0.15">
      <c r="B8" s="237"/>
      <c r="C8" s="237"/>
      <c r="D8" s="237"/>
      <c r="E8" s="237"/>
      <c r="F8" s="237"/>
      <c r="G8" s="237"/>
    </row>
    <row r="9" spans="2:18" customFormat="1" ht="18.75" customHeight="1" x14ac:dyDescent="0.15">
      <c r="B9" s="237"/>
      <c r="C9" s="237"/>
      <c r="D9" s="237"/>
      <c r="E9" s="237"/>
      <c r="F9" s="237"/>
      <c r="G9" s="237"/>
    </row>
    <row r="10" spans="2:18" customFormat="1" ht="18.75" customHeight="1" x14ac:dyDescent="0.15">
      <c r="B10" s="30"/>
    </row>
    <row r="11" spans="2:18" ht="18" x14ac:dyDescent="0.2">
      <c r="B11" s="84" t="s">
        <v>210</v>
      </c>
      <c r="C11" s="84"/>
      <c r="D11" s="83"/>
      <c r="E11" s="83"/>
      <c r="F11" s="83"/>
      <c r="G11" s="83"/>
      <c r="I11" s="43" t="s">
        <v>91</v>
      </c>
    </row>
    <row r="12" spans="2:18" ht="45" x14ac:dyDescent="0.15">
      <c r="B12" s="81" t="s">
        <v>90</v>
      </c>
      <c r="C12" s="79" t="s">
        <v>89</v>
      </c>
      <c r="D12" s="79" t="s">
        <v>32</v>
      </c>
      <c r="E12" s="79" t="s">
        <v>88</v>
      </c>
      <c r="F12" s="79" t="s">
        <v>87</v>
      </c>
      <c r="G12" s="79" t="s">
        <v>137</v>
      </c>
      <c r="I12" s="80" t="s">
        <v>86</v>
      </c>
      <c r="J12" s="79" t="s">
        <v>85</v>
      </c>
      <c r="K12" s="79" t="s">
        <v>84</v>
      </c>
      <c r="L12" s="79" t="s">
        <v>83</v>
      </c>
      <c r="M12" s="79" t="s">
        <v>82</v>
      </c>
      <c r="N12" s="79" t="s">
        <v>81</v>
      </c>
      <c r="O12" s="79" t="s">
        <v>80</v>
      </c>
      <c r="P12" s="79" t="s">
        <v>79</v>
      </c>
      <c r="Q12" s="79" t="s">
        <v>78</v>
      </c>
      <c r="R12" s="79" t="s">
        <v>77</v>
      </c>
    </row>
    <row r="13" spans="2:18" s="45" customFormat="1" ht="73.5" customHeight="1" x14ac:dyDescent="0.15">
      <c r="B13" s="62" t="s">
        <v>76</v>
      </c>
      <c r="C13" s="68"/>
      <c r="D13" s="70"/>
      <c r="E13" s="55"/>
      <c r="F13" s="55"/>
      <c r="G13" s="54"/>
      <c r="I13" s="78" t="s">
        <v>75</v>
      </c>
      <c r="J13" s="68">
        <v>0</v>
      </c>
      <c r="K13" s="68">
        <v>0</v>
      </c>
      <c r="L13" s="68">
        <v>0</v>
      </c>
      <c r="M13" s="77">
        <v>116425.70999999999</v>
      </c>
      <c r="N13" s="77">
        <v>271864.10000000003</v>
      </c>
      <c r="O13" s="77">
        <v>288363.09458013345</v>
      </c>
      <c r="P13" s="77">
        <v>173093</v>
      </c>
      <c r="Q13" s="76">
        <v>10992</v>
      </c>
      <c r="R13" s="76">
        <v>285181</v>
      </c>
    </row>
    <row r="14" spans="2:18" ht="30" x14ac:dyDescent="0.15">
      <c r="B14" s="62" t="s">
        <v>74</v>
      </c>
      <c r="C14" s="72"/>
      <c r="D14" s="75"/>
      <c r="E14" s="74"/>
      <c r="F14" s="74"/>
      <c r="G14" s="73"/>
      <c r="I14" s="69" t="s">
        <v>73</v>
      </c>
      <c r="J14" s="72">
        <v>0</v>
      </c>
      <c r="K14" s="72">
        <v>0</v>
      </c>
      <c r="L14" s="72">
        <v>0</v>
      </c>
      <c r="M14" s="67" t="s">
        <v>60</v>
      </c>
      <c r="N14" s="67" t="s">
        <v>60</v>
      </c>
      <c r="O14" s="67" t="s">
        <v>60</v>
      </c>
      <c r="P14" s="67" t="s">
        <v>60</v>
      </c>
      <c r="Q14" s="71" t="s">
        <v>60</v>
      </c>
      <c r="R14" s="71" t="s">
        <v>60</v>
      </c>
    </row>
    <row r="15" spans="2:18" s="45" customFormat="1" ht="30.75" customHeight="1" x14ac:dyDescent="0.15">
      <c r="B15" s="62" t="s">
        <v>72</v>
      </c>
      <c r="C15" s="68"/>
      <c r="D15" s="70"/>
      <c r="E15" s="55"/>
      <c r="F15" s="55"/>
      <c r="G15" s="54"/>
      <c r="H15" s="44"/>
      <c r="I15" s="69" t="s">
        <v>71</v>
      </c>
      <c r="J15" s="68">
        <v>0</v>
      </c>
      <c r="K15" s="68">
        <v>0</v>
      </c>
      <c r="L15" s="68">
        <v>0</v>
      </c>
      <c r="M15" s="67" t="s">
        <v>70</v>
      </c>
      <c r="N15" s="67" t="s">
        <v>70</v>
      </c>
      <c r="O15" s="67" t="s">
        <v>70</v>
      </c>
      <c r="P15" s="66" t="s">
        <v>69</v>
      </c>
      <c r="Q15" s="65" t="s">
        <v>68</v>
      </c>
      <c r="R15" s="65" t="s">
        <v>68</v>
      </c>
    </row>
    <row r="16" spans="2:18" ht="15" x14ac:dyDescent="0.15">
      <c r="B16" s="53" t="s">
        <v>67</v>
      </c>
      <c r="C16" s="64">
        <v>0</v>
      </c>
      <c r="D16" s="64">
        <v>0</v>
      </c>
      <c r="E16" s="64">
        <v>0</v>
      </c>
      <c r="F16" s="64">
        <v>0</v>
      </c>
      <c r="G16" s="64">
        <v>0</v>
      </c>
    </row>
    <row r="17" spans="2:18" ht="15" x14ac:dyDescent="0.15">
      <c r="B17" s="62" t="s">
        <v>66</v>
      </c>
      <c r="C17" s="63" t="s">
        <v>60</v>
      </c>
      <c r="D17" s="55">
        <v>370075</v>
      </c>
      <c r="E17" s="55">
        <v>555036</v>
      </c>
      <c r="F17" s="55">
        <f>E17</f>
        <v>555036</v>
      </c>
      <c r="G17" s="54">
        <f>D17/F17</f>
        <v>0.66675855259839001</v>
      </c>
      <c r="I17" s="46" t="s">
        <v>4</v>
      </c>
    </row>
    <row r="18" spans="2:18" ht="26.25" customHeight="1" x14ac:dyDescent="0.15">
      <c r="B18" s="62" t="s">
        <v>65</v>
      </c>
      <c r="C18" s="63" t="s">
        <v>60</v>
      </c>
      <c r="D18" s="55">
        <v>1011467</v>
      </c>
      <c r="E18" s="55">
        <v>1110072</v>
      </c>
      <c r="F18" s="55">
        <f t="shared" ref="F18:F19" si="0">E18</f>
        <v>1110072</v>
      </c>
      <c r="G18" s="54">
        <f t="shared" ref="G18:G19" si="1">D18/F18</f>
        <v>0.91117242845509117</v>
      </c>
      <c r="I18" s="238" t="s">
        <v>64</v>
      </c>
      <c r="J18" s="239"/>
      <c r="K18" s="239"/>
      <c r="L18" s="239"/>
      <c r="M18" s="239"/>
      <c r="N18" s="239"/>
      <c r="O18" s="239"/>
      <c r="P18" s="239"/>
      <c r="Q18" s="239"/>
      <c r="R18" s="240"/>
    </row>
    <row r="19" spans="2:18" ht="28.5" customHeight="1" x14ac:dyDescent="0.15">
      <c r="B19" s="62" t="s">
        <v>63</v>
      </c>
      <c r="C19" s="63" t="s">
        <v>60</v>
      </c>
      <c r="D19" s="55">
        <v>2514260</v>
      </c>
      <c r="E19" s="55">
        <v>1665107</v>
      </c>
      <c r="F19" s="55">
        <f t="shared" si="0"/>
        <v>1665107</v>
      </c>
      <c r="G19" s="54">
        <f t="shared" si="1"/>
        <v>1.5099690290173544</v>
      </c>
      <c r="I19" s="238" t="s">
        <v>62</v>
      </c>
      <c r="J19" s="239"/>
      <c r="K19" s="239"/>
      <c r="L19" s="239"/>
      <c r="M19" s="239"/>
      <c r="N19" s="239"/>
      <c r="O19" s="239"/>
      <c r="P19" s="239"/>
      <c r="Q19" s="239"/>
      <c r="R19" s="240"/>
    </row>
    <row r="20" spans="2:18" ht="15" x14ac:dyDescent="0.15">
      <c r="B20" s="53" t="s">
        <v>61</v>
      </c>
      <c r="C20" s="61" t="s">
        <v>60</v>
      </c>
      <c r="D20" s="60">
        <f>D17+D18+D19</f>
        <v>3895802</v>
      </c>
      <c r="E20" s="60">
        <f>E17+E18+E19</f>
        <v>3330215</v>
      </c>
      <c r="F20" s="60">
        <f>E20</f>
        <v>3330215</v>
      </c>
      <c r="G20" s="59">
        <f>D20/F20</f>
        <v>1.1698349806243742</v>
      </c>
    </row>
    <row r="21" spans="2:18" ht="15" x14ac:dyDescent="0.15">
      <c r="B21" s="62" t="s">
        <v>59</v>
      </c>
      <c r="C21" s="56" t="s">
        <v>55</v>
      </c>
      <c r="D21" s="55">
        <v>2071497</v>
      </c>
      <c r="E21" s="55">
        <v>1401317</v>
      </c>
      <c r="F21" s="55">
        <f>E21</f>
        <v>1401317</v>
      </c>
      <c r="G21" s="54">
        <f>D21/F21</f>
        <v>1.4782501032956854</v>
      </c>
      <c r="I21" s="58"/>
      <c r="M21" s="193"/>
      <c r="O21" s="193"/>
    </row>
    <row r="22" spans="2:18" ht="15" x14ac:dyDescent="0.15">
      <c r="B22" s="62" t="s">
        <v>58</v>
      </c>
      <c r="C22" s="56" t="s">
        <v>55</v>
      </c>
      <c r="D22" s="55">
        <v>1899591</v>
      </c>
      <c r="E22" s="55">
        <v>1407703</v>
      </c>
      <c r="F22" s="55">
        <f t="shared" ref="F22" si="2">E22</f>
        <v>1407703</v>
      </c>
      <c r="G22" s="54">
        <f t="shared" ref="G22" si="3">D22/F22</f>
        <v>1.3494259797698804</v>
      </c>
      <c r="O22" s="193"/>
    </row>
    <row r="23" spans="2:18" ht="15" x14ac:dyDescent="0.15">
      <c r="B23" s="62" t="s">
        <v>57</v>
      </c>
      <c r="C23" s="56" t="s">
        <v>55</v>
      </c>
      <c r="D23" s="55">
        <v>1531692</v>
      </c>
      <c r="E23" s="55">
        <v>1369034</v>
      </c>
      <c r="F23" s="55">
        <v>2181433</v>
      </c>
      <c r="G23" s="54">
        <f>D23/F23</f>
        <v>0.70214945863567668</v>
      </c>
    </row>
    <row r="24" spans="2:18" ht="15" x14ac:dyDescent="0.15">
      <c r="B24" s="53" t="s">
        <v>56</v>
      </c>
      <c r="C24" s="64">
        <v>0</v>
      </c>
      <c r="D24" s="60">
        <f>D21+D22+D23</f>
        <v>5502780</v>
      </c>
      <c r="E24" s="60">
        <f>E21+E22+E23</f>
        <v>4178054</v>
      </c>
      <c r="F24" s="60">
        <f>F21+F22+F23</f>
        <v>4990453</v>
      </c>
      <c r="G24" s="59">
        <f>D24/F24</f>
        <v>1.1026614217186295</v>
      </c>
    </row>
    <row r="25" spans="2:18" x14ac:dyDescent="0.15">
      <c r="B25" s="57">
        <v>2018</v>
      </c>
      <c r="C25" s="55" t="s">
        <v>138</v>
      </c>
      <c r="D25" s="55">
        <v>1554871.81</v>
      </c>
      <c r="E25" s="55">
        <v>2196540</v>
      </c>
      <c r="F25" s="55">
        <f>E25</f>
        <v>2196540</v>
      </c>
      <c r="G25" s="54">
        <f>D25/F25</f>
        <v>0.70787320513170715</v>
      </c>
    </row>
    <row r="26" spans="2:18" x14ac:dyDescent="0.15">
      <c r="B26" s="57">
        <v>2019</v>
      </c>
      <c r="C26" s="55" t="s">
        <v>138</v>
      </c>
      <c r="D26" s="55">
        <v>2216395.738523256</v>
      </c>
      <c r="E26" s="55">
        <v>1941718</v>
      </c>
      <c r="F26" s="55">
        <v>1918175</v>
      </c>
      <c r="G26" s="54">
        <f>D26/F26</f>
        <v>1.1554710798145404</v>
      </c>
      <c r="J26" s="58"/>
    </row>
    <row r="27" spans="2:18" x14ac:dyDescent="0.15">
      <c r="B27" s="57">
        <v>2020</v>
      </c>
      <c r="C27" s="55" t="s">
        <v>138</v>
      </c>
      <c r="D27" s="55">
        <v>2285298.9408459198</v>
      </c>
      <c r="E27" s="55">
        <v>1790399</v>
      </c>
      <c r="F27" s="55">
        <v>1771603</v>
      </c>
      <c r="G27" s="54">
        <f>D27/F27</f>
        <v>1.2899610922119231</v>
      </c>
    </row>
    <row r="28" spans="2:18" x14ac:dyDescent="0.15">
      <c r="B28" s="57">
        <v>2021</v>
      </c>
      <c r="C28" s="56" t="s">
        <v>54</v>
      </c>
      <c r="D28" s="55">
        <v>2437680.0405999999</v>
      </c>
      <c r="E28" s="55">
        <v>1931439</v>
      </c>
      <c r="F28" s="55">
        <v>1933161.6</v>
      </c>
      <c r="G28" s="54">
        <f t="shared" ref="G28:G34" si="4">D28/F28</f>
        <v>1.2609809964154057</v>
      </c>
    </row>
    <row r="29" spans="2:18" ht="15" x14ac:dyDescent="0.15">
      <c r="B29" s="53" t="s">
        <v>53</v>
      </c>
      <c r="C29" s="52"/>
      <c r="D29" s="51">
        <f>SUM(D25:D28)</f>
        <v>8494246.5299691763</v>
      </c>
      <c r="E29" s="51">
        <f>SUM(E25:E28)</f>
        <v>7860096</v>
      </c>
      <c r="F29" s="51">
        <f>SUM(F25:F28)</f>
        <v>7819479.5999999996</v>
      </c>
      <c r="G29" s="54">
        <f t="shared" si="4"/>
        <v>1.0862930737704306</v>
      </c>
    </row>
    <row r="30" spans="2:18" x14ac:dyDescent="0.15">
      <c r="B30" s="57">
        <v>2022</v>
      </c>
      <c r="C30" s="56" t="s">
        <v>54</v>
      </c>
      <c r="D30" s="55">
        <v>1656048.332054887</v>
      </c>
      <c r="E30" s="55">
        <v>1664852.6997827382</v>
      </c>
      <c r="F30" s="55">
        <v>1700147.7110739278</v>
      </c>
      <c r="G30" s="54">
        <f t="shared" si="4"/>
        <v>0.9740614425841948</v>
      </c>
    </row>
    <row r="31" spans="2:18" ht="15" customHeight="1" x14ac:dyDescent="0.15">
      <c r="B31" s="57">
        <v>2023</v>
      </c>
      <c r="C31" s="56" t="s">
        <v>54</v>
      </c>
      <c r="D31" s="55">
        <v>126026.68609170812</v>
      </c>
      <c r="E31" s="55">
        <v>1612312.8214387703</v>
      </c>
      <c r="F31" s="55">
        <v>1743961.3663462815</v>
      </c>
      <c r="G31" s="54">
        <f t="shared" si="4"/>
        <v>7.2264608909165612E-2</v>
      </c>
      <c r="I31"/>
      <c r="J31"/>
      <c r="K31"/>
      <c r="L31"/>
      <c r="M31"/>
      <c r="N31"/>
      <c r="O31"/>
      <c r="P31"/>
      <c r="Q31"/>
      <c r="R31"/>
    </row>
    <row r="32" spans="2:18" customFormat="1" x14ac:dyDescent="0.15">
      <c r="B32" s="57">
        <v>2024</v>
      </c>
      <c r="C32" s="56" t="s">
        <v>54</v>
      </c>
      <c r="D32" s="55"/>
      <c r="E32" s="55">
        <v>1504589.1260986594</v>
      </c>
      <c r="F32" s="55">
        <v>1626547.6913313242</v>
      </c>
      <c r="G32" s="54">
        <f t="shared" si="4"/>
        <v>0</v>
      </c>
    </row>
    <row r="33" spans="2:18" customFormat="1" x14ac:dyDescent="0.15">
      <c r="B33" s="57">
        <v>2025</v>
      </c>
      <c r="C33" s="56" t="s">
        <v>54</v>
      </c>
      <c r="D33" s="55"/>
      <c r="E33" s="55">
        <v>1466711.7263261185</v>
      </c>
      <c r="F33" s="55">
        <v>1589575.1808693048</v>
      </c>
      <c r="G33" s="54">
        <f t="shared" si="4"/>
        <v>0</v>
      </c>
    </row>
    <row r="34" spans="2:18" customFormat="1" ht="15" x14ac:dyDescent="0.15">
      <c r="B34" s="53" t="s">
        <v>139</v>
      </c>
      <c r="C34" s="52"/>
      <c r="D34" s="51">
        <f>SUM(D30:D33)</f>
        <v>1782075.018146595</v>
      </c>
      <c r="E34" s="51">
        <f>SUM(E30:E33)</f>
        <v>6248466.3736462863</v>
      </c>
      <c r="F34" s="51">
        <f>SUM(F30:F33)</f>
        <v>6660231.9496208383</v>
      </c>
      <c r="G34" s="54">
        <f t="shared" si="4"/>
        <v>0.26756951283776942</v>
      </c>
    </row>
    <row r="35" spans="2:18" customFormat="1" x14ac:dyDescent="0.15">
      <c r="B35" s="50"/>
      <c r="C35" s="49"/>
      <c r="D35" s="48"/>
      <c r="E35" s="48"/>
      <c r="F35" s="48"/>
      <c r="G35" s="47"/>
      <c r="I35" s="44"/>
      <c r="J35" s="44"/>
      <c r="K35" s="44"/>
      <c r="L35" s="44"/>
      <c r="M35" s="44"/>
      <c r="N35" s="44"/>
      <c r="O35" s="44"/>
      <c r="P35" s="44"/>
      <c r="Q35" s="44"/>
      <c r="R35" s="44"/>
    </row>
    <row r="36" spans="2:18" x14ac:dyDescent="0.15">
      <c r="B36" s="46" t="s">
        <v>4</v>
      </c>
      <c r="C36"/>
      <c r="D36"/>
      <c r="E36"/>
      <c r="F36"/>
      <c r="G36"/>
    </row>
    <row r="37" spans="2:18" ht="30" customHeight="1" x14ac:dyDescent="0.15">
      <c r="B37" s="241" t="s">
        <v>52</v>
      </c>
      <c r="C37" s="241"/>
      <c r="D37" s="241"/>
      <c r="E37" s="241"/>
      <c r="F37" s="241"/>
      <c r="G37" s="241"/>
    </row>
    <row r="38" spans="2:18" ht="30" customHeight="1" x14ac:dyDescent="0.15">
      <c r="B38" s="241" t="s">
        <v>51</v>
      </c>
      <c r="C38" s="241"/>
      <c r="D38" s="241"/>
      <c r="E38" s="241"/>
      <c r="F38" s="241"/>
      <c r="G38" s="241"/>
    </row>
    <row r="39" spans="2:18" ht="30" customHeight="1" x14ac:dyDescent="0.15">
      <c r="B39" s="236" t="s">
        <v>50</v>
      </c>
      <c r="C39" s="236"/>
      <c r="D39" s="236"/>
      <c r="E39" s="236"/>
      <c r="F39" s="236"/>
      <c r="G39" s="236"/>
    </row>
    <row r="40" spans="2:18" ht="30" customHeight="1" x14ac:dyDescent="0.15">
      <c r="B40" s="236" t="s">
        <v>160</v>
      </c>
      <c r="C40" s="236"/>
      <c r="D40" s="236"/>
      <c r="E40" s="236"/>
      <c r="F40" s="236"/>
      <c r="G40" s="236"/>
    </row>
  </sheetData>
  <mergeCells count="7">
    <mergeCell ref="B40:G40"/>
    <mergeCell ref="B5:G9"/>
    <mergeCell ref="I18:R18"/>
    <mergeCell ref="I19:R19"/>
    <mergeCell ref="B37:G37"/>
    <mergeCell ref="B38:G38"/>
    <mergeCell ref="B39:G39"/>
  </mergeCells>
  <hyperlinks>
    <hyperlink ref="P15" r:id="rId1" xr:uid="{00227815-BDB5-894C-AFB2-CA618784F930}"/>
    <hyperlink ref="Q15" r:id="rId2" xr:uid="{EC1C1CEA-F26F-FE45-8D92-CCFCDCADA69A}"/>
    <hyperlink ref="R15" r:id="rId3" xr:uid="{BA1DBF14-05EC-B847-BF9B-69EB3BB5CF67}"/>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D19E-0048-7748-9193-3C01B32EBC57}">
  <sheetPr>
    <tabColor theme="7"/>
    <pageSetUpPr fitToPage="1"/>
  </sheetPr>
  <dimension ref="B1:S31"/>
  <sheetViews>
    <sheetView zoomScaleNormal="100" zoomScaleSheetLayoutView="110" workbookViewId="0">
      <selection activeCell="B5" sqref="C7"/>
    </sheetView>
  </sheetViews>
  <sheetFormatPr baseColWidth="10" defaultColWidth="9" defaultRowHeight="14" x14ac:dyDescent="0.15"/>
  <cols>
    <col min="1" max="1" width="4.33203125" style="44" customWidth="1"/>
    <col min="2" max="2" width="44.33203125" style="44" customWidth="1"/>
    <col min="3" max="3" width="11.6640625" style="44" customWidth="1"/>
    <col min="4" max="4" width="10.6640625" style="44" customWidth="1"/>
    <col min="5" max="5" width="11.33203125" style="44" customWidth="1"/>
    <col min="6" max="8" width="11.6640625" style="44" customWidth="1"/>
    <col min="9" max="10" width="12.33203125" style="44" customWidth="1"/>
    <col min="11" max="11" width="12" style="44" customWidth="1"/>
    <col min="12" max="12" width="12.33203125" style="44" customWidth="1"/>
    <col min="13" max="13" width="11.6640625" style="44" customWidth="1"/>
    <col min="14" max="15" width="9" style="44"/>
    <col min="16" max="16" width="13.33203125" style="44" customWidth="1"/>
    <col min="17" max="16384" width="9" style="44"/>
  </cols>
  <sheetData>
    <row r="1" spans="2:19" customFormat="1" x14ac:dyDescent="0.15">
      <c r="B1" s="27" t="s">
        <v>35</v>
      </c>
    </row>
    <row r="2" spans="2:19" customFormat="1" x14ac:dyDescent="0.15">
      <c r="B2" s="27" t="s">
        <v>111</v>
      </c>
    </row>
    <row r="3" spans="2:19" customFormat="1" ht="15" x14ac:dyDescent="0.2">
      <c r="B3" s="28" t="str">
        <f>'1-NSG'!B3</f>
        <v>Q1 2023</v>
      </c>
    </row>
    <row r="4" spans="2:19" customFormat="1" x14ac:dyDescent="0.15">
      <c r="B4" s="27"/>
    </row>
    <row r="5" spans="2:19" customFormat="1" ht="22.5" customHeight="1" x14ac:dyDescent="0.15">
      <c r="B5" s="248" t="s">
        <v>110</v>
      </c>
      <c r="C5" s="248"/>
      <c r="D5" s="248"/>
      <c r="E5" s="248"/>
      <c r="F5" s="248"/>
      <c r="G5" s="248"/>
      <c r="H5" s="248"/>
      <c r="I5" s="248"/>
      <c r="J5" s="248"/>
      <c r="K5" s="248"/>
      <c r="P5" s="30"/>
      <c r="Q5" s="30"/>
      <c r="R5" s="30"/>
      <c r="S5" s="30"/>
    </row>
    <row r="6" spans="2:19" customFormat="1" ht="21" customHeight="1" x14ac:dyDescent="0.15">
      <c r="B6" s="248"/>
      <c r="C6" s="248"/>
      <c r="D6" s="248"/>
      <c r="E6" s="248"/>
      <c r="F6" s="248"/>
      <c r="G6" s="248"/>
      <c r="H6" s="248"/>
      <c r="I6" s="248"/>
      <c r="J6" s="248"/>
      <c r="K6" s="248"/>
      <c r="P6" s="30"/>
      <c r="Q6" s="30"/>
      <c r="R6" s="30"/>
      <c r="S6" s="30"/>
    </row>
    <row r="7" spans="2:19" customFormat="1" ht="21" customHeight="1" x14ac:dyDescent="0.15">
      <c r="B7" s="248"/>
      <c r="C7" s="248"/>
      <c r="D7" s="248"/>
      <c r="E7" s="248"/>
      <c r="F7" s="248"/>
      <c r="G7" s="248"/>
      <c r="H7" s="248"/>
      <c r="I7" s="248"/>
      <c r="J7" s="248"/>
      <c r="K7" s="248"/>
      <c r="P7" s="30"/>
      <c r="Q7" s="30"/>
      <c r="R7" s="30"/>
      <c r="S7" s="30"/>
    </row>
    <row r="8" spans="2:19" customFormat="1" ht="192" customHeight="1" x14ac:dyDescent="0.15">
      <c r="B8" s="245" t="s">
        <v>109</v>
      </c>
      <c r="C8" s="246"/>
      <c r="D8" s="246"/>
      <c r="E8" s="246"/>
      <c r="F8" s="246"/>
      <c r="G8" s="246"/>
      <c r="H8" s="246"/>
      <c r="I8" s="246"/>
      <c r="J8" s="246"/>
      <c r="K8" s="247"/>
      <c r="L8" s="29"/>
      <c r="P8" s="30"/>
      <c r="Q8" s="30"/>
      <c r="R8" s="30"/>
      <c r="S8" s="30"/>
    </row>
    <row r="9" spans="2:19" customFormat="1" x14ac:dyDescent="0.15">
      <c r="B9" s="104"/>
      <c r="C9" s="104"/>
      <c r="D9" s="104"/>
      <c r="E9" s="104"/>
      <c r="F9" s="104"/>
      <c r="G9" s="104"/>
      <c r="H9" s="104"/>
      <c r="I9" s="104"/>
      <c r="J9" s="104"/>
      <c r="K9" s="104"/>
      <c r="L9" s="29"/>
      <c r="P9" s="30"/>
      <c r="Q9" s="30"/>
      <c r="R9" s="30"/>
      <c r="S9" s="30"/>
    </row>
    <row r="10" spans="2:19" customFormat="1" x14ac:dyDescent="0.15">
      <c r="B10" s="43" t="s">
        <v>211</v>
      </c>
      <c r="C10" s="43"/>
      <c r="D10" s="82"/>
      <c r="E10" s="82"/>
      <c r="F10" s="103"/>
      <c r="G10" s="103"/>
      <c r="H10" s="103"/>
      <c r="I10" s="103"/>
      <c r="J10" s="103"/>
      <c r="K10" s="103"/>
      <c r="L10" s="103"/>
      <c r="M10" s="44"/>
      <c r="N10" s="44"/>
      <c r="O10" s="44"/>
      <c r="P10" s="186"/>
      <c r="Q10" s="30"/>
      <c r="R10" s="30"/>
      <c r="S10" s="30"/>
    </row>
    <row r="11" spans="2:19" customFormat="1" ht="30" x14ac:dyDescent="0.15">
      <c r="B11" s="102" t="s">
        <v>108</v>
      </c>
      <c r="C11" s="81" t="s">
        <v>85</v>
      </c>
      <c r="D11" s="81" t="s">
        <v>84</v>
      </c>
      <c r="E11" s="79" t="s">
        <v>83</v>
      </c>
      <c r="F11" s="79" t="s">
        <v>82</v>
      </c>
      <c r="G11" s="79" t="s">
        <v>81</v>
      </c>
      <c r="H11" s="79" t="s">
        <v>80</v>
      </c>
      <c r="I11" s="79" t="s">
        <v>79</v>
      </c>
      <c r="J11" s="79" t="s">
        <v>78</v>
      </c>
      <c r="K11" s="79" t="s">
        <v>107</v>
      </c>
      <c r="L11" s="79">
        <v>2018</v>
      </c>
      <c r="M11" s="79">
        <v>2019</v>
      </c>
      <c r="N11" s="79">
        <v>2020</v>
      </c>
      <c r="O11" s="79">
        <v>2021</v>
      </c>
      <c r="P11" s="79">
        <v>2022</v>
      </c>
      <c r="Q11" s="79">
        <v>2023</v>
      </c>
      <c r="R11" s="79">
        <v>2024</v>
      </c>
      <c r="S11" s="79">
        <v>2025</v>
      </c>
    </row>
    <row r="12" spans="2:19" customFormat="1" x14ac:dyDescent="0.15">
      <c r="B12" s="40" t="s">
        <v>106</v>
      </c>
      <c r="C12" s="101"/>
      <c r="D12" s="101"/>
      <c r="E12" s="101"/>
      <c r="F12" s="101">
        <v>486500.70999999996</v>
      </c>
      <c r="G12" s="101">
        <v>1283331.1000000001</v>
      </c>
      <c r="H12" s="101">
        <v>2802623.0945801334</v>
      </c>
      <c r="I12" s="101">
        <v>2244590</v>
      </c>
      <c r="J12" s="101">
        <v>1910583</v>
      </c>
      <c r="K12" s="101">
        <v>1816873</v>
      </c>
      <c r="L12" s="101">
        <v>1554871</v>
      </c>
      <c r="M12" s="101">
        <v>2028509</v>
      </c>
      <c r="N12" s="101">
        <v>2130342</v>
      </c>
      <c r="O12" s="101">
        <v>2437680.0405999999</v>
      </c>
      <c r="P12" s="101">
        <v>1656048.332054887</v>
      </c>
      <c r="Q12" s="101">
        <v>126026.68609170812</v>
      </c>
      <c r="R12" s="101"/>
      <c r="S12" s="101"/>
    </row>
    <row r="13" spans="2:19" x14ac:dyDescent="0.15">
      <c r="B13" s="40" t="s">
        <v>105</v>
      </c>
      <c r="C13" s="101"/>
      <c r="D13" s="101"/>
      <c r="E13" s="101"/>
      <c r="F13" s="101">
        <v>2574</v>
      </c>
      <c r="G13" s="101">
        <v>6790</v>
      </c>
      <c r="H13" s="101">
        <v>14829</v>
      </c>
      <c r="I13" s="101">
        <v>11876</v>
      </c>
      <c r="J13" s="101">
        <v>10109</v>
      </c>
      <c r="K13" s="101">
        <v>9613</v>
      </c>
      <c r="L13" s="101">
        <v>7346</v>
      </c>
      <c r="M13" s="101">
        <v>10733</v>
      </c>
      <c r="N13" s="101">
        <v>11272</v>
      </c>
      <c r="O13" s="101">
        <v>12898</v>
      </c>
      <c r="P13" s="101">
        <v>8762</v>
      </c>
      <c r="Q13" s="101">
        <v>667</v>
      </c>
      <c r="R13" s="101"/>
      <c r="S13" s="101"/>
    </row>
    <row r="14" spans="2:19" x14ac:dyDescent="0.15">
      <c r="B14" s="40" t="s">
        <v>104</v>
      </c>
      <c r="C14" s="101"/>
      <c r="D14" s="101"/>
      <c r="E14" s="101"/>
      <c r="F14" s="101">
        <v>547</v>
      </c>
      <c r="G14" s="101">
        <v>1442</v>
      </c>
      <c r="H14" s="101">
        <v>3148</v>
      </c>
      <c r="I14" s="101">
        <v>2521</v>
      </c>
      <c r="J14" s="101">
        <v>2146</v>
      </c>
      <c r="K14" s="101">
        <v>2041</v>
      </c>
      <c r="L14" s="101">
        <v>1560</v>
      </c>
      <c r="M14" s="101">
        <v>2319</v>
      </c>
      <c r="N14" s="101">
        <v>2435</v>
      </c>
      <c r="O14" s="101">
        <v>2805</v>
      </c>
      <c r="P14" s="101">
        <v>1888</v>
      </c>
      <c r="Q14" s="101">
        <v>148</v>
      </c>
      <c r="R14" s="101"/>
      <c r="S14" s="101"/>
    </row>
    <row r="15" spans="2:19" x14ac:dyDescent="0.15">
      <c r="B15" s="40" t="s">
        <v>103</v>
      </c>
      <c r="C15" s="101"/>
      <c r="D15" s="101"/>
      <c r="E15" s="101"/>
      <c r="F15" s="101">
        <v>3362</v>
      </c>
      <c r="G15" s="101">
        <v>8868</v>
      </c>
      <c r="H15" s="101">
        <v>19366</v>
      </c>
      <c r="I15" s="101">
        <v>15510</v>
      </c>
      <c r="J15" s="101">
        <v>13202</v>
      </c>
      <c r="K15" s="101">
        <v>12554</v>
      </c>
      <c r="L15" s="101">
        <v>8646</v>
      </c>
      <c r="M15" s="101">
        <v>14017</v>
      </c>
      <c r="N15" s="101">
        <v>14720</v>
      </c>
      <c r="O15" s="101">
        <v>15802</v>
      </c>
      <c r="P15" s="101">
        <v>10369</v>
      </c>
      <c r="Q15" s="101">
        <v>795</v>
      </c>
      <c r="R15" s="101"/>
      <c r="S15" s="101"/>
    </row>
    <row r="16" spans="2:19" x14ac:dyDescent="0.15">
      <c r="B16" s="40" t="s">
        <v>102</v>
      </c>
      <c r="C16" s="101"/>
      <c r="D16" s="101"/>
      <c r="E16" s="101"/>
      <c r="F16" s="101">
        <v>297</v>
      </c>
      <c r="G16" s="101">
        <v>784</v>
      </c>
      <c r="H16" s="101">
        <v>1711</v>
      </c>
      <c r="I16" s="101">
        <v>1370</v>
      </c>
      <c r="J16" s="101">
        <v>1167</v>
      </c>
      <c r="K16" s="101">
        <v>1109</v>
      </c>
      <c r="L16" s="101">
        <v>880</v>
      </c>
      <c r="M16" s="101">
        <v>1239</v>
      </c>
      <c r="N16" s="101">
        <v>1301</v>
      </c>
      <c r="O16" s="101">
        <v>1553</v>
      </c>
      <c r="P16" s="101">
        <v>1104</v>
      </c>
      <c r="Q16" s="101">
        <v>84</v>
      </c>
      <c r="R16" s="101"/>
      <c r="S16" s="101"/>
    </row>
    <row r="17" spans="2:19" x14ac:dyDescent="0.15">
      <c r="B17" s="40" t="s">
        <v>101</v>
      </c>
      <c r="C17" s="93"/>
      <c r="D17" s="101"/>
      <c r="E17" s="101"/>
      <c r="F17" s="99"/>
      <c r="G17" s="100"/>
      <c r="H17" s="100"/>
      <c r="I17" s="100"/>
      <c r="J17" s="99"/>
      <c r="K17" s="99"/>
      <c r="L17" s="98"/>
      <c r="M17" s="97">
        <v>9</v>
      </c>
      <c r="N17" s="96">
        <v>12</v>
      </c>
      <c r="O17" s="95">
        <v>11</v>
      </c>
      <c r="P17" s="191">
        <v>9.7473437499999989</v>
      </c>
      <c r="Q17" s="95">
        <v>16</v>
      </c>
      <c r="R17" s="95"/>
      <c r="S17" s="95"/>
    </row>
    <row r="18" spans="2:19" x14ac:dyDescent="0.15">
      <c r="B18" s="94" t="s">
        <v>100</v>
      </c>
      <c r="C18" s="93"/>
      <c r="D18" s="93"/>
      <c r="E18" s="93"/>
      <c r="F18" s="93"/>
      <c r="G18" s="93"/>
      <c r="H18" s="93"/>
      <c r="I18" s="93"/>
      <c r="J18" s="93"/>
      <c r="K18" s="92">
        <v>25</v>
      </c>
      <c r="L18" s="92">
        <v>108</v>
      </c>
      <c r="M18" s="101">
        <v>138</v>
      </c>
      <c r="N18" s="101">
        <v>2087</v>
      </c>
      <c r="O18" s="187">
        <v>1577</v>
      </c>
      <c r="P18" s="187">
        <v>3504</v>
      </c>
      <c r="Q18" s="187">
        <v>200</v>
      </c>
      <c r="R18" s="187"/>
      <c r="S18" s="187"/>
    </row>
    <row r="19" spans="2:19" s="45" customFormat="1" x14ac:dyDescent="0.15">
      <c r="B19" s="88"/>
      <c r="C19" s="90"/>
      <c r="D19" s="90"/>
      <c r="E19" s="90"/>
      <c r="F19" s="90"/>
      <c r="G19" s="91"/>
      <c r="H19" s="91"/>
      <c r="I19" s="91"/>
      <c r="J19" s="90"/>
      <c r="K19" s="90"/>
      <c r="L19" s="89"/>
      <c r="M19" s="44"/>
      <c r="N19" s="44"/>
      <c r="O19" s="44"/>
      <c r="P19" s="30"/>
      <c r="Q19" s="30"/>
      <c r="R19" s="30"/>
      <c r="S19" s="30"/>
    </row>
    <row r="20" spans="2:19" x14ac:dyDescent="0.15">
      <c r="B20" s="37" t="s">
        <v>4</v>
      </c>
      <c r="C20" s="88"/>
      <c r="D20" s="37"/>
      <c r="E20" s="37"/>
      <c r="F20" s="86"/>
      <c r="G20" s="87"/>
      <c r="H20" s="87"/>
      <c r="I20" s="87"/>
      <c r="J20" s="86"/>
      <c r="K20" s="86"/>
      <c r="L20" s="85"/>
      <c r="P20" s="30"/>
      <c r="Q20" s="30"/>
      <c r="R20" s="30"/>
      <c r="S20" s="30"/>
    </row>
    <row r="21" spans="2:19" x14ac:dyDescent="0.15">
      <c r="B21" s="236" t="s">
        <v>99</v>
      </c>
      <c r="C21" s="236"/>
      <c r="D21" s="236"/>
      <c r="E21" s="236"/>
      <c r="F21" s="236"/>
      <c r="G21" s="236"/>
      <c r="H21" s="236"/>
      <c r="I21" s="236"/>
      <c r="J21" s="236"/>
      <c r="K21" s="236"/>
      <c r="L21" s="236"/>
      <c r="P21" s="30"/>
      <c r="Q21" s="30"/>
      <c r="R21" s="30"/>
      <c r="S21" s="30"/>
    </row>
    <row r="22" spans="2:19" ht="43" customHeight="1" x14ac:dyDescent="0.15">
      <c r="B22" s="238" t="s">
        <v>98</v>
      </c>
      <c r="C22" s="239"/>
      <c r="D22" s="239"/>
      <c r="E22" s="239"/>
      <c r="F22" s="239"/>
      <c r="G22" s="239"/>
      <c r="H22" s="239"/>
      <c r="I22" s="239"/>
      <c r="J22" s="239"/>
      <c r="K22" s="239"/>
      <c r="L22" s="240"/>
      <c r="P22" s="30"/>
      <c r="Q22" s="30"/>
      <c r="R22" s="30"/>
      <c r="S22" s="30"/>
    </row>
    <row r="23" spans="2:19" ht="27.75" customHeight="1" x14ac:dyDescent="0.15">
      <c r="B23" s="238" t="s">
        <v>97</v>
      </c>
      <c r="C23" s="239"/>
      <c r="D23" s="239"/>
      <c r="E23" s="239"/>
      <c r="F23" s="239"/>
      <c r="G23" s="239"/>
      <c r="H23" s="239"/>
      <c r="I23" s="239"/>
      <c r="J23" s="239"/>
      <c r="K23" s="239"/>
      <c r="L23" s="240"/>
      <c r="P23" s="30"/>
      <c r="Q23" s="30"/>
      <c r="R23" s="30"/>
      <c r="S23" s="30"/>
    </row>
    <row r="24" spans="2:19" ht="21" customHeight="1" x14ac:dyDescent="0.15">
      <c r="B24" s="252" t="s">
        <v>96</v>
      </c>
      <c r="C24" s="252"/>
      <c r="D24" s="252"/>
      <c r="E24" s="252"/>
      <c r="F24" s="252"/>
      <c r="G24" s="252"/>
      <c r="H24" s="252"/>
      <c r="I24" s="252"/>
      <c r="J24" s="252"/>
      <c r="K24" s="252"/>
      <c r="L24" s="252"/>
      <c r="P24" s="30"/>
      <c r="Q24" s="30"/>
      <c r="R24" s="30"/>
      <c r="S24" s="30"/>
    </row>
    <row r="25" spans="2:19" ht="21" customHeight="1" x14ac:dyDescent="0.15">
      <c r="B25" s="249" t="s">
        <v>95</v>
      </c>
      <c r="C25" s="250"/>
      <c r="D25" s="250"/>
      <c r="E25" s="250"/>
      <c r="F25" s="250"/>
      <c r="G25" s="250"/>
      <c r="H25" s="250"/>
      <c r="I25" s="250"/>
      <c r="J25" s="250"/>
      <c r="K25" s="250"/>
      <c r="L25" s="251"/>
      <c r="P25" s="30"/>
      <c r="Q25" s="30"/>
      <c r="R25" s="30"/>
      <c r="S25" s="30"/>
    </row>
    <row r="26" spans="2:19" ht="21" customHeight="1" x14ac:dyDescent="0.15">
      <c r="B26" s="242" t="s">
        <v>94</v>
      </c>
      <c r="C26" s="243"/>
      <c r="D26" s="243"/>
      <c r="E26" s="243"/>
      <c r="F26" s="243"/>
      <c r="G26" s="243"/>
      <c r="H26" s="243"/>
      <c r="I26" s="243"/>
      <c r="J26" s="243"/>
      <c r="K26" s="243"/>
      <c r="L26" s="244"/>
      <c r="P26" s="30"/>
      <c r="Q26" s="30"/>
      <c r="R26" s="30"/>
      <c r="S26" s="30"/>
    </row>
    <row r="27" spans="2:19" x14ac:dyDescent="0.15">
      <c r="B27" s="29"/>
      <c r="C27" s="29"/>
      <c r="D27" s="29"/>
      <c r="E27" s="29"/>
      <c r="F27" s="29"/>
      <c r="G27" s="29"/>
      <c r="H27" s="29"/>
      <c r="I27" s="29"/>
      <c r="J27" s="29"/>
      <c r="K27" s="29"/>
      <c r="L27" s="29"/>
    </row>
    <row r="28" spans="2:19" x14ac:dyDescent="0.15">
      <c r="B28" s="29"/>
      <c r="C28" s="29"/>
      <c r="D28" s="29"/>
      <c r="E28" s="29"/>
      <c r="F28" s="29"/>
      <c r="G28" s="29"/>
      <c r="H28" s="29"/>
      <c r="I28" s="29"/>
      <c r="J28" s="29"/>
      <c r="K28" s="29"/>
      <c r="L28" s="29"/>
    </row>
    <row r="29" spans="2:19" x14ac:dyDescent="0.15">
      <c r="B29" s="29"/>
      <c r="C29" s="29"/>
      <c r="D29" s="29"/>
      <c r="E29" s="29"/>
      <c r="F29" s="29"/>
      <c r="G29" s="29"/>
      <c r="H29" s="29"/>
      <c r="I29" s="29"/>
      <c r="J29" s="29"/>
      <c r="K29" s="29"/>
      <c r="L29" s="29"/>
    </row>
    <row r="30" spans="2:19" x14ac:dyDescent="0.15">
      <c r="B30" s="29"/>
      <c r="C30" s="29"/>
      <c r="D30" s="29"/>
      <c r="E30" s="29"/>
      <c r="F30" s="29"/>
      <c r="G30" s="29"/>
      <c r="H30" s="29"/>
      <c r="I30" s="29"/>
      <c r="J30" s="29"/>
      <c r="K30" s="29"/>
      <c r="L30" s="29"/>
    </row>
    <row r="31" spans="2:19" x14ac:dyDescent="0.15">
      <c r="B31" s="29"/>
      <c r="C31" s="29"/>
      <c r="D31" s="29"/>
      <c r="E31" s="29"/>
      <c r="F31" s="29"/>
      <c r="G31" s="29"/>
      <c r="H31" s="29"/>
      <c r="I31" s="29"/>
      <c r="J31" s="29"/>
      <c r="K31" s="29"/>
      <c r="L31" s="29"/>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6B7A-FA18-9C43-B9CD-9E439055B59E}">
  <sheetPr>
    <tabColor theme="7"/>
    <pageSetUpPr fitToPage="1"/>
  </sheetPr>
  <dimension ref="B1:G37"/>
  <sheetViews>
    <sheetView zoomScaleNormal="100" workbookViewId="0">
      <selection activeCell="B5" sqref="C7"/>
    </sheetView>
  </sheetViews>
  <sheetFormatPr baseColWidth="10" defaultColWidth="8.83203125" defaultRowHeight="14" x14ac:dyDescent="0.15"/>
  <cols>
    <col min="1" max="1" width="3.33203125" customWidth="1"/>
    <col min="2" max="7" width="22.33203125" customWidth="1"/>
  </cols>
  <sheetData>
    <row r="1" spans="2:7" x14ac:dyDescent="0.15">
      <c r="B1" s="36" t="s">
        <v>35</v>
      </c>
    </row>
    <row r="2" spans="2:7" x14ac:dyDescent="0.15">
      <c r="B2" s="36" t="s">
        <v>119</v>
      </c>
    </row>
    <row r="3" spans="2:7" ht="15" x14ac:dyDescent="0.2">
      <c r="B3" s="28" t="str">
        <f>'1-NSG'!B3</f>
        <v>Q1 2023</v>
      </c>
    </row>
    <row r="4" spans="2:7" x14ac:dyDescent="0.15">
      <c r="B4" s="36"/>
    </row>
    <row r="5" spans="2:7" ht="14" customHeight="1" x14ac:dyDescent="0.15">
      <c r="B5" s="253" t="s">
        <v>140</v>
      </c>
      <c r="C5" s="253"/>
      <c r="D5" s="253"/>
      <c r="E5" s="253"/>
      <c r="F5" s="253"/>
      <c r="G5" s="253"/>
    </row>
    <row r="6" spans="2:7" x14ac:dyDescent="0.15">
      <c r="B6" s="253"/>
      <c r="C6" s="253"/>
      <c r="D6" s="253"/>
      <c r="E6" s="253"/>
      <c r="F6" s="253"/>
      <c r="G6" s="253"/>
    </row>
    <row r="7" spans="2:7" x14ac:dyDescent="0.15">
      <c r="B7" s="253"/>
      <c r="C7" s="253"/>
      <c r="D7" s="253"/>
      <c r="E7" s="253"/>
      <c r="F7" s="253"/>
      <c r="G7" s="253"/>
    </row>
    <row r="8" spans="2:7" x14ac:dyDescent="0.15">
      <c r="B8" s="253"/>
      <c r="C8" s="253"/>
      <c r="D8" s="253"/>
      <c r="E8" s="253"/>
      <c r="F8" s="253"/>
      <c r="G8" s="253"/>
    </row>
    <row r="9" spans="2:7" x14ac:dyDescent="0.15">
      <c r="B9" s="253"/>
      <c r="C9" s="253"/>
      <c r="D9" s="253"/>
      <c r="E9" s="253"/>
      <c r="F9" s="253"/>
      <c r="G9" s="253"/>
    </row>
    <row r="11" spans="2:7" ht="18" x14ac:dyDescent="0.2">
      <c r="B11" s="84" t="s">
        <v>212</v>
      </c>
      <c r="C11" s="84"/>
      <c r="D11" s="83"/>
      <c r="E11" s="83"/>
      <c r="F11" s="83"/>
      <c r="G11" s="83"/>
    </row>
    <row r="12" spans="2:7" ht="45" x14ac:dyDescent="0.15">
      <c r="B12" s="81" t="s">
        <v>90</v>
      </c>
      <c r="C12" s="79" t="s">
        <v>118</v>
      </c>
      <c r="D12" s="79" t="s">
        <v>117</v>
      </c>
      <c r="E12" s="79" t="s">
        <v>116</v>
      </c>
      <c r="F12" s="79" t="s">
        <v>115</v>
      </c>
      <c r="G12" s="79" t="s">
        <v>114</v>
      </c>
    </row>
    <row r="13" spans="2:7" ht="15" x14ac:dyDescent="0.15">
      <c r="B13" s="62" t="s">
        <v>76</v>
      </c>
      <c r="C13" s="115">
        <v>0</v>
      </c>
      <c r="D13" s="109">
        <v>0</v>
      </c>
      <c r="E13" s="109">
        <f>C13+D13</f>
        <v>0</v>
      </c>
      <c r="F13" s="109">
        <v>0</v>
      </c>
      <c r="G13" s="109">
        <f>E13+F13</f>
        <v>0</v>
      </c>
    </row>
    <row r="14" spans="2:7" ht="15" x14ac:dyDescent="0.15">
      <c r="B14" s="62" t="s">
        <v>74</v>
      </c>
      <c r="C14" s="117">
        <v>0</v>
      </c>
      <c r="D14" s="116">
        <v>0</v>
      </c>
      <c r="E14" s="109">
        <f t="shared" ref="E14:E16" si="0">C14+D14</f>
        <v>0</v>
      </c>
      <c r="F14" s="116">
        <v>0</v>
      </c>
      <c r="G14" s="109">
        <f t="shared" ref="G14:G15" si="1">E14+F14</f>
        <v>0</v>
      </c>
    </row>
    <row r="15" spans="2:7" ht="15" x14ac:dyDescent="0.15">
      <c r="B15" s="62" t="s">
        <v>72</v>
      </c>
      <c r="C15" s="115">
        <v>0</v>
      </c>
      <c r="D15" s="109">
        <v>0</v>
      </c>
      <c r="E15" s="109">
        <f t="shared" si="0"/>
        <v>0</v>
      </c>
      <c r="F15" s="109">
        <v>0</v>
      </c>
      <c r="G15" s="109">
        <f t="shared" si="1"/>
        <v>0</v>
      </c>
    </row>
    <row r="16" spans="2:7" ht="15" x14ac:dyDescent="0.15">
      <c r="B16" s="53" t="s">
        <v>67</v>
      </c>
      <c r="C16" s="108">
        <f>SUM(C13:C15)</f>
        <v>0</v>
      </c>
      <c r="D16" s="108">
        <f>SUM(D13:D15)</f>
        <v>0</v>
      </c>
      <c r="E16" s="108">
        <f t="shared" si="0"/>
        <v>0</v>
      </c>
      <c r="F16" s="107">
        <f>SUM(F13:F15)</f>
        <v>0</v>
      </c>
      <c r="G16" s="107">
        <f>SUM(E16+F16)</f>
        <v>0</v>
      </c>
    </row>
    <row r="17" spans="2:7" ht="30" x14ac:dyDescent="0.15">
      <c r="B17" s="62" t="s">
        <v>66</v>
      </c>
      <c r="C17" s="115">
        <f>E17-D17</f>
        <v>1000041</v>
      </c>
      <c r="D17" s="109">
        <v>273915</v>
      </c>
      <c r="E17" s="109">
        <v>1273956</v>
      </c>
      <c r="F17" s="109">
        <v>0</v>
      </c>
      <c r="G17" s="109">
        <f>E17+F17</f>
        <v>1273956</v>
      </c>
    </row>
    <row r="18" spans="2:7" ht="30" x14ac:dyDescent="0.15">
      <c r="B18" s="62" t="s">
        <v>65</v>
      </c>
      <c r="C18" s="115">
        <f t="shared" ref="C18:C24" si="2">E18-D18</f>
        <v>2413861</v>
      </c>
      <c r="D18" s="109">
        <v>534455</v>
      </c>
      <c r="E18" s="109">
        <v>2948316</v>
      </c>
      <c r="F18" s="109">
        <v>0</v>
      </c>
      <c r="G18" s="109">
        <f t="shared" ref="G18:G20" si="3">E18+F18</f>
        <v>2948316</v>
      </c>
    </row>
    <row r="19" spans="2:7" ht="30" x14ac:dyDescent="0.15">
      <c r="B19" s="62" t="s">
        <v>63</v>
      </c>
      <c r="C19" s="115">
        <f t="shared" si="2"/>
        <v>5349947</v>
      </c>
      <c r="D19" s="109">
        <v>700570</v>
      </c>
      <c r="E19" s="109">
        <v>6050517</v>
      </c>
      <c r="F19" s="109">
        <v>0</v>
      </c>
      <c r="G19" s="109">
        <f t="shared" si="3"/>
        <v>6050517</v>
      </c>
    </row>
    <row r="20" spans="2:7" ht="30" x14ac:dyDescent="0.15">
      <c r="B20" s="53" t="s">
        <v>61</v>
      </c>
      <c r="C20" s="113">
        <f t="shared" si="2"/>
        <v>8763849</v>
      </c>
      <c r="D20" s="114">
        <f>SUM(D17:D19)</f>
        <v>1508940</v>
      </c>
      <c r="E20" s="113">
        <f>SUM(E17:E19)</f>
        <v>10272789</v>
      </c>
      <c r="F20" s="108">
        <f>SUM(F17:F19)</f>
        <v>0</v>
      </c>
      <c r="G20" s="113">
        <f t="shared" si="3"/>
        <v>10272789</v>
      </c>
    </row>
    <row r="21" spans="2:7" ht="30" x14ac:dyDescent="0.15">
      <c r="B21" s="62" t="s">
        <v>59</v>
      </c>
      <c r="C21" s="109">
        <f t="shared" si="2"/>
        <v>3201124</v>
      </c>
      <c r="D21" s="109">
        <v>866273</v>
      </c>
      <c r="E21" s="109">
        <v>4067397</v>
      </c>
      <c r="F21" s="109">
        <v>0</v>
      </c>
      <c r="G21" s="109">
        <f>E21+F21</f>
        <v>4067397</v>
      </c>
    </row>
    <row r="22" spans="2:7" ht="30" x14ac:dyDescent="0.15">
      <c r="B22" s="62" t="s">
        <v>58</v>
      </c>
      <c r="C22" s="109">
        <f t="shared" si="2"/>
        <v>3084511</v>
      </c>
      <c r="D22" s="109">
        <v>762187</v>
      </c>
      <c r="E22" s="109">
        <v>3846698</v>
      </c>
      <c r="F22" s="109">
        <v>0</v>
      </c>
      <c r="G22" s="109">
        <f t="shared" ref="G22:G24" si="4">E22+F22</f>
        <v>3846698</v>
      </c>
    </row>
    <row r="23" spans="2:7" ht="30" x14ac:dyDescent="0.15">
      <c r="B23" s="62" t="s">
        <v>57</v>
      </c>
      <c r="C23" s="109">
        <f t="shared" si="2"/>
        <v>6107762</v>
      </c>
      <c r="D23" s="109">
        <v>722450</v>
      </c>
      <c r="E23" s="109">
        <v>6830212</v>
      </c>
      <c r="F23" s="109">
        <v>0</v>
      </c>
      <c r="G23" s="109">
        <f t="shared" si="4"/>
        <v>6830212</v>
      </c>
    </row>
    <row r="24" spans="2:7" ht="30" x14ac:dyDescent="0.15">
      <c r="B24" s="53" t="s">
        <v>56</v>
      </c>
      <c r="C24" s="113">
        <f t="shared" si="2"/>
        <v>12393397</v>
      </c>
      <c r="D24" s="114">
        <f>SUM(D21:D23)</f>
        <v>2350910</v>
      </c>
      <c r="E24" s="113">
        <f>SUM(E21:E23)</f>
        <v>14744307</v>
      </c>
      <c r="F24" s="108">
        <f>SUM(F21:F23)</f>
        <v>0</v>
      </c>
      <c r="G24" s="113">
        <f t="shared" si="4"/>
        <v>14744307</v>
      </c>
    </row>
    <row r="25" spans="2:7" ht="30" x14ac:dyDescent="0.15">
      <c r="B25" s="81" t="s">
        <v>90</v>
      </c>
      <c r="C25" s="79" t="s">
        <v>113</v>
      </c>
      <c r="D25" s="79" t="s">
        <v>112</v>
      </c>
      <c r="E25" s="25" t="s">
        <v>25</v>
      </c>
      <c r="F25" s="112"/>
      <c r="G25" s="111"/>
    </row>
    <row r="26" spans="2:7" x14ac:dyDescent="0.15">
      <c r="B26" s="57" t="s">
        <v>141</v>
      </c>
      <c r="C26" s="109">
        <v>4026594.3893000004</v>
      </c>
      <c r="D26" s="109">
        <v>4141043</v>
      </c>
      <c r="E26" s="106">
        <f>C26/D26</f>
        <v>0.97236237085681076</v>
      </c>
      <c r="F26" s="105"/>
      <c r="G26" s="48"/>
    </row>
    <row r="27" spans="2:7" x14ac:dyDescent="0.15">
      <c r="B27" s="57" t="s">
        <v>142</v>
      </c>
      <c r="C27" s="109">
        <v>3951073.8</v>
      </c>
      <c r="D27" s="109">
        <f>D26</f>
        <v>4141043</v>
      </c>
      <c r="E27" s="106">
        <f t="shared" ref="E27:E29" si="5">C27/D27</f>
        <v>0.95412527713428719</v>
      </c>
      <c r="F27" s="105"/>
      <c r="G27" s="48"/>
    </row>
    <row r="28" spans="2:7" x14ac:dyDescent="0.15">
      <c r="B28" s="57" t="s">
        <v>143</v>
      </c>
      <c r="C28" s="109">
        <v>3586529.6341273342</v>
      </c>
      <c r="D28" s="109">
        <f t="shared" ref="D28:D29" si="6">D27</f>
        <v>4141043</v>
      </c>
      <c r="E28" s="106">
        <f t="shared" si="5"/>
        <v>0.86609330889037717</v>
      </c>
      <c r="F28" s="105"/>
      <c r="G28" s="48"/>
    </row>
    <row r="29" spans="2:7" x14ac:dyDescent="0.15">
      <c r="B29" s="57">
        <v>2021</v>
      </c>
      <c r="C29" s="110">
        <v>4348324.68</v>
      </c>
      <c r="D29" s="109">
        <f t="shared" si="6"/>
        <v>4141043</v>
      </c>
      <c r="E29" s="106">
        <f t="shared" si="5"/>
        <v>1.0500554280648617</v>
      </c>
      <c r="F29" s="105"/>
      <c r="G29" s="48"/>
    </row>
    <row r="30" spans="2:7" ht="15" x14ac:dyDescent="0.15">
      <c r="B30" s="53" t="s">
        <v>53</v>
      </c>
      <c r="C30" s="108">
        <f>SUM(C26:C29)</f>
        <v>15912522.503427334</v>
      </c>
      <c r="D30" s="107">
        <f>SUM(D26:D29)</f>
        <v>16564172</v>
      </c>
      <c r="E30" s="106">
        <f>C30/D30</f>
        <v>0.9606590962365843</v>
      </c>
      <c r="F30" s="105"/>
      <c r="G30" s="48"/>
    </row>
    <row r="31" spans="2:7" x14ac:dyDescent="0.15">
      <c r="B31" s="57">
        <v>2022</v>
      </c>
      <c r="C31" s="109">
        <v>3342407.97</v>
      </c>
      <c r="D31" s="109">
        <v>4098601</v>
      </c>
      <c r="E31" s="106">
        <f>C31/D31</f>
        <v>0.81549972051439024</v>
      </c>
      <c r="F31" s="30"/>
      <c r="G31" s="30"/>
    </row>
    <row r="32" spans="2:7" x14ac:dyDescent="0.15">
      <c r="B32" s="57">
        <v>2023</v>
      </c>
      <c r="C32" s="109">
        <v>608947.80000000005</v>
      </c>
      <c r="D32" s="109">
        <v>4098601</v>
      </c>
      <c r="E32" s="106">
        <f t="shared" ref="E32:E35" si="7">C32/D32</f>
        <v>0.14857455019407842</v>
      </c>
      <c r="F32" s="30"/>
      <c r="G32" s="30"/>
    </row>
    <row r="33" spans="2:7" x14ac:dyDescent="0.15">
      <c r="B33" s="57">
        <v>2024</v>
      </c>
      <c r="C33" s="109"/>
      <c r="D33" s="109">
        <v>4098601</v>
      </c>
      <c r="E33" s="106">
        <f t="shared" si="7"/>
        <v>0</v>
      </c>
      <c r="F33" s="30"/>
      <c r="G33" s="30"/>
    </row>
    <row r="34" spans="2:7" x14ac:dyDescent="0.15">
      <c r="B34" s="57">
        <v>2025</v>
      </c>
      <c r="C34" s="110"/>
      <c r="D34" s="109">
        <v>4098601</v>
      </c>
      <c r="E34" s="106">
        <f t="shared" si="7"/>
        <v>0</v>
      </c>
      <c r="F34" s="30"/>
      <c r="G34" s="30"/>
    </row>
    <row r="35" spans="2:7" ht="15" x14ac:dyDescent="0.15">
      <c r="B35" s="53" t="s">
        <v>139</v>
      </c>
      <c r="C35" s="108">
        <f>SUM(C31:C34)</f>
        <v>3951355.7700000005</v>
      </c>
      <c r="D35" s="107">
        <f>SUM(D31:D34)</f>
        <v>16394404</v>
      </c>
      <c r="E35" s="106">
        <f t="shared" si="7"/>
        <v>0.24101856767711718</v>
      </c>
      <c r="F35" s="30"/>
      <c r="G35" s="30"/>
    </row>
    <row r="36" spans="2:7" x14ac:dyDescent="0.15">
      <c r="B36" s="30"/>
      <c r="C36" s="30"/>
      <c r="D36" s="30"/>
      <c r="E36" s="30"/>
      <c r="F36" s="30"/>
      <c r="G36" s="30"/>
    </row>
    <row r="37" spans="2:7" ht="30" customHeight="1" x14ac:dyDescent="0.15">
      <c r="B37" s="236" t="s">
        <v>144</v>
      </c>
      <c r="C37" s="236"/>
      <c r="D37" s="236"/>
      <c r="E37" s="236"/>
      <c r="F37" s="236"/>
      <c r="G37" s="236"/>
    </row>
  </sheetData>
  <mergeCells count="2">
    <mergeCell ref="B5:G9"/>
    <mergeCell ref="B37:G37"/>
  </mergeCell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6B07-403A-8145-BC41-DDB1D6DFA79A}">
  <sheetPr>
    <tabColor theme="7"/>
  </sheetPr>
  <dimension ref="B1:S39"/>
  <sheetViews>
    <sheetView zoomScaleNormal="100" workbookViewId="0">
      <selection activeCell="B5" sqref="C7"/>
    </sheetView>
  </sheetViews>
  <sheetFormatPr baseColWidth="10" defaultColWidth="11.1640625" defaultRowHeight="14" x14ac:dyDescent="0.15"/>
  <cols>
    <col min="1" max="1" width="3.33203125" customWidth="1"/>
  </cols>
  <sheetData>
    <row r="1" spans="2:19" x14ac:dyDescent="0.15">
      <c r="B1" s="27" t="s">
        <v>35</v>
      </c>
      <c r="P1" s="30"/>
      <c r="Q1" s="30"/>
      <c r="R1" s="30"/>
      <c r="S1" s="30"/>
    </row>
    <row r="2" spans="2:19" x14ac:dyDescent="0.15">
      <c r="B2" s="27" t="s">
        <v>145</v>
      </c>
      <c r="P2" s="30"/>
      <c r="Q2" s="30"/>
      <c r="R2" s="30"/>
      <c r="S2" s="30"/>
    </row>
    <row r="3" spans="2:19" ht="15" x14ac:dyDescent="0.2">
      <c r="B3" s="28" t="str">
        <f>'1-NSG'!B3</f>
        <v>Q1 2023</v>
      </c>
      <c r="P3" s="30"/>
      <c r="Q3" s="30"/>
      <c r="R3" s="30"/>
      <c r="S3" s="30"/>
    </row>
    <row r="4" spans="2:19" x14ac:dyDescent="0.15">
      <c r="B4" s="27"/>
      <c r="P4" s="30"/>
      <c r="Q4" s="30"/>
      <c r="R4" s="30"/>
      <c r="S4" s="30"/>
    </row>
    <row r="5" spans="2:19" ht="20" customHeight="1" x14ac:dyDescent="0.15">
      <c r="B5" s="248" t="s">
        <v>146</v>
      </c>
      <c r="C5" s="248"/>
      <c r="D5" s="248"/>
      <c r="E5" s="248"/>
      <c r="F5" s="248"/>
      <c r="G5" s="248"/>
      <c r="H5" s="248"/>
      <c r="I5" s="248"/>
      <c r="J5" s="248"/>
      <c r="K5" s="248"/>
      <c r="P5" s="30"/>
      <c r="Q5" s="30"/>
      <c r="R5" s="30"/>
      <c r="S5" s="30"/>
    </row>
    <row r="6" spans="2:19" ht="20" customHeight="1" x14ac:dyDescent="0.15">
      <c r="B6" s="248"/>
      <c r="C6" s="248"/>
      <c r="D6" s="248"/>
      <c r="E6" s="248"/>
      <c r="F6" s="248"/>
      <c r="G6" s="248"/>
      <c r="H6" s="248"/>
      <c r="I6" s="248"/>
      <c r="J6" s="248"/>
      <c r="K6" s="248"/>
      <c r="P6" s="30"/>
      <c r="Q6" s="30"/>
      <c r="R6" s="30"/>
      <c r="S6" s="30"/>
    </row>
    <row r="7" spans="2:19" ht="20" customHeight="1" x14ac:dyDescent="0.15">
      <c r="B7" s="248"/>
      <c r="C7" s="248"/>
      <c r="D7" s="248"/>
      <c r="E7" s="248"/>
      <c r="F7" s="248"/>
      <c r="G7" s="248"/>
      <c r="H7" s="248"/>
      <c r="I7" s="248"/>
      <c r="J7" s="248"/>
      <c r="K7" s="248"/>
      <c r="P7" s="30"/>
      <c r="Q7" s="30"/>
      <c r="R7" s="30"/>
      <c r="S7" s="30"/>
    </row>
    <row r="8" spans="2:19" ht="28" customHeight="1" x14ac:dyDescent="0.15">
      <c r="B8" s="245" t="s">
        <v>147</v>
      </c>
      <c r="C8" s="246"/>
      <c r="D8" s="246"/>
      <c r="E8" s="246"/>
      <c r="F8" s="246"/>
      <c r="G8" s="246"/>
      <c r="H8" s="246"/>
      <c r="I8" s="246"/>
      <c r="J8" s="246"/>
      <c r="K8" s="247"/>
      <c r="L8" s="29"/>
      <c r="P8" s="30"/>
      <c r="Q8" s="30"/>
      <c r="R8" s="30"/>
    </row>
    <row r="9" spans="2:19" x14ac:dyDescent="0.15">
      <c r="B9" s="104"/>
      <c r="C9" s="104"/>
      <c r="D9" s="104"/>
      <c r="E9" s="104"/>
      <c r="F9" s="104"/>
      <c r="G9" s="104"/>
      <c r="H9" s="104"/>
      <c r="I9" s="104"/>
      <c r="J9" s="104"/>
      <c r="K9" s="104"/>
      <c r="L9" s="29"/>
      <c r="P9" s="30"/>
      <c r="Q9" s="30"/>
      <c r="R9" s="30"/>
    </row>
    <row r="10" spans="2:19" x14ac:dyDescent="0.15">
      <c r="B10" s="43" t="s">
        <v>213</v>
      </c>
      <c r="C10" s="43"/>
      <c r="D10" s="82"/>
      <c r="E10" s="82"/>
      <c r="F10" s="103"/>
      <c r="G10" s="103"/>
      <c r="H10" s="103"/>
      <c r="I10" s="103"/>
      <c r="J10" s="103"/>
      <c r="K10" s="103"/>
      <c r="L10" s="43" t="s">
        <v>214</v>
      </c>
      <c r="M10" s="44"/>
      <c r="N10" s="44"/>
      <c r="O10" s="44"/>
      <c r="P10" s="30"/>
      <c r="Q10" s="30"/>
      <c r="R10" s="30"/>
    </row>
    <row r="11" spans="2:19" x14ac:dyDescent="0.15">
      <c r="B11" s="43"/>
      <c r="C11" s="263">
        <v>2022</v>
      </c>
      <c r="D11" s="264"/>
      <c r="E11" s="263">
        <v>2023</v>
      </c>
      <c r="F11" s="264"/>
      <c r="G11" s="263">
        <v>2024</v>
      </c>
      <c r="H11" s="264"/>
      <c r="I11" s="263">
        <v>2025</v>
      </c>
      <c r="J11" s="264"/>
      <c r="K11" s="30"/>
      <c r="L11" s="103"/>
      <c r="M11" s="103"/>
      <c r="N11" s="44"/>
      <c r="O11" s="44"/>
      <c r="P11" s="44"/>
      <c r="Q11" s="30"/>
      <c r="R11" s="30"/>
      <c r="S11" s="30"/>
    </row>
    <row r="12" spans="2:19" ht="60" x14ac:dyDescent="0.15">
      <c r="B12" s="102" t="s">
        <v>148</v>
      </c>
      <c r="C12" s="79" t="s">
        <v>149</v>
      </c>
      <c r="D12" s="79" t="s">
        <v>150</v>
      </c>
      <c r="E12" s="79" t="s">
        <v>149</v>
      </c>
      <c r="F12" s="79" t="s">
        <v>150</v>
      </c>
      <c r="G12" s="79" t="s">
        <v>149</v>
      </c>
      <c r="H12" s="79" t="s">
        <v>150</v>
      </c>
      <c r="I12" s="79" t="s">
        <v>149</v>
      </c>
      <c r="J12" s="79" t="s">
        <v>150</v>
      </c>
      <c r="K12" s="30"/>
      <c r="L12" s="260" t="s">
        <v>151</v>
      </c>
      <c r="M12" s="261"/>
      <c r="N12" s="261"/>
      <c r="O12" s="262"/>
      <c r="P12" s="81">
        <v>2022</v>
      </c>
      <c r="Q12" s="81">
        <v>2023</v>
      </c>
      <c r="R12" s="81">
        <v>2024</v>
      </c>
      <c r="S12" s="81">
        <v>2025</v>
      </c>
    </row>
    <row r="13" spans="2:19" x14ac:dyDescent="0.15">
      <c r="B13" s="40">
        <v>60002</v>
      </c>
      <c r="C13" s="188">
        <v>0</v>
      </c>
      <c r="D13" s="188">
        <v>0</v>
      </c>
      <c r="E13" s="188">
        <v>0</v>
      </c>
      <c r="F13" s="188">
        <v>0</v>
      </c>
      <c r="G13" s="188"/>
      <c r="H13" s="188"/>
      <c r="I13" s="188"/>
      <c r="J13" s="188"/>
      <c r="K13" s="30"/>
      <c r="L13" s="254" t="s">
        <v>152</v>
      </c>
      <c r="M13" s="255"/>
      <c r="N13" s="255"/>
      <c r="O13" s="256"/>
      <c r="P13" s="188">
        <v>0</v>
      </c>
      <c r="Q13" s="188">
        <v>0</v>
      </c>
      <c r="R13" s="188"/>
      <c r="S13" s="188"/>
    </row>
    <row r="14" spans="2:19" x14ac:dyDescent="0.15">
      <c r="B14" s="40">
        <v>60015</v>
      </c>
      <c r="C14" s="188">
        <v>0</v>
      </c>
      <c r="D14" s="188">
        <v>0</v>
      </c>
      <c r="E14" s="188">
        <v>0</v>
      </c>
      <c r="F14" s="188">
        <v>0</v>
      </c>
      <c r="G14" s="188"/>
      <c r="H14" s="188"/>
      <c r="I14" s="188"/>
      <c r="J14" s="188"/>
      <c r="K14" s="30"/>
      <c r="L14" s="254" t="s">
        <v>153</v>
      </c>
      <c r="M14" s="255"/>
      <c r="N14" s="255"/>
      <c r="O14" s="256"/>
      <c r="P14" s="188">
        <v>0</v>
      </c>
      <c r="Q14" s="188">
        <v>0</v>
      </c>
      <c r="R14" s="188"/>
      <c r="S14" s="188"/>
    </row>
    <row r="15" spans="2:19" x14ac:dyDescent="0.15">
      <c r="B15" s="40">
        <v>60022</v>
      </c>
      <c r="C15" s="188">
        <v>0</v>
      </c>
      <c r="D15" s="188">
        <v>0</v>
      </c>
      <c r="E15" s="188">
        <v>0</v>
      </c>
      <c r="F15" s="188">
        <v>0</v>
      </c>
      <c r="G15" s="188"/>
      <c r="H15" s="188"/>
      <c r="I15" s="188"/>
      <c r="J15" s="188"/>
      <c r="K15" s="30"/>
      <c r="L15" s="254" t="s">
        <v>154</v>
      </c>
      <c r="M15" s="255"/>
      <c r="N15" s="255"/>
      <c r="O15" s="256"/>
      <c r="P15" s="188">
        <v>0</v>
      </c>
      <c r="Q15" s="188">
        <v>0</v>
      </c>
      <c r="R15" s="188"/>
      <c r="S15" s="188"/>
    </row>
    <row r="16" spans="2:19" x14ac:dyDescent="0.15">
      <c r="B16" s="40">
        <v>60030</v>
      </c>
      <c r="C16" s="188">
        <v>0</v>
      </c>
      <c r="D16" s="188">
        <v>0</v>
      </c>
      <c r="E16" s="188">
        <v>0</v>
      </c>
      <c r="F16" s="188">
        <v>0</v>
      </c>
      <c r="G16" s="188"/>
      <c r="H16" s="188"/>
      <c r="I16" s="188"/>
      <c r="J16" s="188"/>
      <c r="K16" s="30"/>
      <c r="L16" s="254" t="s">
        <v>155</v>
      </c>
      <c r="M16" s="255"/>
      <c r="N16" s="255"/>
      <c r="O16" s="256"/>
      <c r="P16" s="188">
        <v>0</v>
      </c>
      <c r="Q16" s="188">
        <v>0</v>
      </c>
      <c r="R16" s="188"/>
      <c r="S16" s="188"/>
    </row>
    <row r="17" spans="2:19" x14ac:dyDescent="0.15">
      <c r="B17" s="40">
        <v>60031</v>
      </c>
      <c r="C17" s="188">
        <v>0</v>
      </c>
      <c r="D17" s="188">
        <v>0</v>
      </c>
      <c r="E17" s="188">
        <v>0</v>
      </c>
      <c r="F17" s="188">
        <v>0</v>
      </c>
      <c r="G17" s="188"/>
      <c r="H17" s="188"/>
      <c r="I17" s="188"/>
      <c r="J17" s="188"/>
      <c r="K17" s="30"/>
      <c r="L17" s="254" t="s">
        <v>156</v>
      </c>
      <c r="M17" s="255"/>
      <c r="N17" s="255"/>
      <c r="O17" s="256"/>
      <c r="P17" s="188">
        <v>0</v>
      </c>
      <c r="Q17" s="188">
        <v>0</v>
      </c>
      <c r="R17" s="188"/>
      <c r="S17" s="188"/>
    </row>
    <row r="18" spans="2:19" x14ac:dyDescent="0.15">
      <c r="B18" s="40">
        <v>60035</v>
      </c>
      <c r="C18" s="189">
        <v>0</v>
      </c>
      <c r="D18" s="188">
        <v>0</v>
      </c>
      <c r="E18" s="189">
        <v>0</v>
      </c>
      <c r="F18" s="188">
        <v>0</v>
      </c>
      <c r="G18" s="189"/>
      <c r="H18" s="188"/>
      <c r="I18" s="189"/>
      <c r="J18" s="188"/>
      <c r="K18" s="30"/>
      <c r="L18" s="254" t="s">
        <v>157</v>
      </c>
      <c r="M18" s="255"/>
      <c r="N18" s="255"/>
      <c r="O18" s="256"/>
      <c r="P18" s="189">
        <v>0</v>
      </c>
      <c r="Q18" s="189">
        <v>0</v>
      </c>
      <c r="R18" s="189"/>
      <c r="S18" s="189"/>
    </row>
    <row r="19" spans="2:19" x14ac:dyDescent="0.15">
      <c r="B19" s="94">
        <v>60037</v>
      </c>
      <c r="C19" s="189">
        <v>209</v>
      </c>
      <c r="D19" s="189">
        <v>209</v>
      </c>
      <c r="E19" s="189">
        <v>0</v>
      </c>
      <c r="F19" s="189">
        <v>0</v>
      </c>
      <c r="G19" s="189"/>
      <c r="H19" s="189"/>
      <c r="I19" s="189"/>
      <c r="J19" s="189"/>
      <c r="K19" s="30"/>
      <c r="L19" s="257" t="s">
        <v>158</v>
      </c>
      <c r="M19" s="258"/>
      <c r="N19" s="258"/>
      <c r="O19" s="259"/>
      <c r="P19" s="189">
        <v>0</v>
      </c>
      <c r="Q19" s="189">
        <v>0</v>
      </c>
      <c r="R19" s="189"/>
      <c r="S19" s="189"/>
    </row>
    <row r="20" spans="2:19" x14ac:dyDescent="0.15">
      <c r="B20" s="94">
        <v>60040</v>
      </c>
      <c r="C20" s="189">
        <v>0</v>
      </c>
      <c r="D20" s="189">
        <v>0</v>
      </c>
      <c r="E20" s="189">
        <v>0</v>
      </c>
      <c r="F20" s="189">
        <v>0</v>
      </c>
      <c r="G20" s="189"/>
      <c r="H20" s="189"/>
      <c r="I20" s="189"/>
      <c r="J20" s="189"/>
      <c r="K20" s="30"/>
      <c r="L20" s="257" t="s">
        <v>159</v>
      </c>
      <c r="M20" s="258"/>
      <c r="N20" s="258"/>
      <c r="O20" s="259"/>
      <c r="P20" s="189">
        <v>0</v>
      </c>
      <c r="Q20" s="189">
        <v>0</v>
      </c>
      <c r="R20" s="189"/>
      <c r="S20" s="189"/>
    </row>
    <row r="21" spans="2:19" x14ac:dyDescent="0.15">
      <c r="B21" s="94">
        <v>60044</v>
      </c>
      <c r="C21" s="189">
        <v>0</v>
      </c>
      <c r="D21" s="189">
        <v>0</v>
      </c>
      <c r="E21" s="189">
        <v>0</v>
      </c>
      <c r="F21" s="189">
        <v>0</v>
      </c>
      <c r="G21" s="189"/>
      <c r="H21" s="189"/>
      <c r="I21" s="189"/>
      <c r="J21" s="189"/>
      <c r="K21" s="30"/>
      <c r="L21" s="103"/>
      <c r="M21" s="103"/>
      <c r="N21" s="44"/>
      <c r="O21" s="44"/>
      <c r="P21" s="30"/>
      <c r="Q21" s="30"/>
      <c r="R21" s="30"/>
      <c r="S21" s="30"/>
    </row>
    <row r="22" spans="2:19" x14ac:dyDescent="0.15">
      <c r="B22" s="94">
        <v>60045</v>
      </c>
      <c r="C22" s="189">
        <v>0</v>
      </c>
      <c r="D22" s="189">
        <v>0</v>
      </c>
      <c r="E22" s="189">
        <v>0</v>
      </c>
      <c r="F22" s="189">
        <v>0</v>
      </c>
      <c r="G22" s="189"/>
      <c r="H22" s="189"/>
      <c r="I22" s="189"/>
      <c r="J22" s="189"/>
      <c r="K22" s="30"/>
      <c r="L22" s="30"/>
      <c r="M22" s="30"/>
      <c r="N22" s="30"/>
      <c r="O22" s="30"/>
      <c r="P22" s="30"/>
      <c r="Q22" s="30"/>
      <c r="R22" s="30"/>
      <c r="S22" s="30"/>
    </row>
    <row r="23" spans="2:19" x14ac:dyDescent="0.15">
      <c r="B23" s="94">
        <v>60046</v>
      </c>
      <c r="C23" s="189">
        <v>0</v>
      </c>
      <c r="D23" s="189">
        <v>0</v>
      </c>
      <c r="E23" s="189">
        <v>0</v>
      </c>
      <c r="F23" s="189">
        <v>0</v>
      </c>
      <c r="G23" s="189"/>
      <c r="H23" s="189"/>
      <c r="I23" s="189"/>
      <c r="J23" s="189"/>
      <c r="K23" s="30"/>
      <c r="L23" s="30"/>
      <c r="M23" s="30"/>
      <c r="N23" s="30"/>
      <c r="O23" s="30"/>
      <c r="P23" s="30"/>
      <c r="Q23" s="30"/>
      <c r="R23" s="30"/>
      <c r="S23" s="30"/>
    </row>
    <row r="24" spans="2:19" x14ac:dyDescent="0.15">
      <c r="B24" s="94">
        <v>60047</v>
      </c>
      <c r="C24" s="189">
        <v>0</v>
      </c>
      <c r="D24" s="189">
        <v>0</v>
      </c>
      <c r="E24" s="189">
        <v>0</v>
      </c>
      <c r="F24" s="189">
        <v>0</v>
      </c>
      <c r="G24" s="189"/>
      <c r="H24" s="189"/>
      <c r="I24" s="189"/>
      <c r="J24" s="189"/>
      <c r="K24" s="30"/>
      <c r="L24" s="30"/>
      <c r="M24" s="30"/>
      <c r="N24" s="30"/>
      <c r="O24" s="30"/>
      <c r="P24" s="30"/>
      <c r="Q24" s="30"/>
      <c r="R24" s="30"/>
      <c r="S24" s="30"/>
    </row>
    <row r="25" spans="2:19" x14ac:dyDescent="0.15">
      <c r="B25" s="94">
        <v>60048</v>
      </c>
      <c r="C25" s="189">
        <v>0</v>
      </c>
      <c r="D25" s="189">
        <v>0</v>
      </c>
      <c r="E25" s="189">
        <v>0</v>
      </c>
      <c r="F25" s="189">
        <v>0</v>
      </c>
      <c r="G25" s="189"/>
      <c r="H25" s="189"/>
      <c r="I25" s="189"/>
      <c r="J25" s="189"/>
      <c r="K25" s="30"/>
      <c r="L25" s="30"/>
      <c r="M25" s="30"/>
      <c r="N25" s="30"/>
      <c r="O25" s="30"/>
      <c r="P25" s="30"/>
      <c r="Q25" s="30"/>
      <c r="R25" s="30"/>
      <c r="S25" s="30"/>
    </row>
    <row r="26" spans="2:19" x14ac:dyDescent="0.15">
      <c r="B26" s="94">
        <v>60060</v>
      </c>
      <c r="C26" s="189">
        <v>0</v>
      </c>
      <c r="D26" s="189">
        <v>0</v>
      </c>
      <c r="E26" s="189">
        <v>0</v>
      </c>
      <c r="F26" s="189">
        <v>0</v>
      </c>
      <c r="G26" s="189"/>
      <c r="H26" s="189"/>
      <c r="I26" s="189"/>
      <c r="J26" s="189"/>
      <c r="K26" s="30"/>
      <c r="L26" s="30"/>
      <c r="M26" s="30"/>
      <c r="N26" s="30"/>
      <c r="O26" s="30"/>
      <c r="P26" s="30"/>
      <c r="Q26" s="30"/>
      <c r="R26" s="30"/>
      <c r="S26" s="30"/>
    </row>
    <row r="27" spans="2:19" x14ac:dyDescent="0.15">
      <c r="B27" s="94">
        <v>60061</v>
      </c>
      <c r="C27" s="189">
        <v>0</v>
      </c>
      <c r="D27" s="189">
        <v>0</v>
      </c>
      <c r="E27" s="189">
        <v>0</v>
      </c>
      <c r="F27" s="189">
        <v>0</v>
      </c>
      <c r="G27" s="189"/>
      <c r="H27" s="189"/>
      <c r="I27" s="189"/>
      <c r="J27" s="189"/>
      <c r="K27" s="30"/>
      <c r="L27" s="30"/>
      <c r="M27" s="30"/>
      <c r="N27" s="30"/>
      <c r="O27" s="30"/>
      <c r="P27" s="30"/>
      <c r="Q27" s="30"/>
      <c r="R27" s="30"/>
      <c r="S27" s="30"/>
    </row>
    <row r="28" spans="2:19" x14ac:dyDescent="0.15">
      <c r="B28" s="94">
        <v>60062</v>
      </c>
      <c r="C28" s="189">
        <v>0</v>
      </c>
      <c r="D28" s="189">
        <v>0</v>
      </c>
      <c r="E28" s="189">
        <v>0</v>
      </c>
      <c r="F28" s="189">
        <v>0</v>
      </c>
      <c r="G28" s="189"/>
      <c r="H28" s="189"/>
      <c r="I28" s="189"/>
      <c r="J28" s="189"/>
      <c r="K28" s="30"/>
      <c r="L28" s="30"/>
      <c r="M28" s="30"/>
      <c r="N28" s="30"/>
      <c r="O28" s="30"/>
      <c r="P28" s="30"/>
      <c r="Q28" s="30"/>
      <c r="R28" s="30"/>
      <c r="S28" s="30"/>
    </row>
    <row r="29" spans="2:19" x14ac:dyDescent="0.15">
      <c r="B29" s="94">
        <v>60064</v>
      </c>
      <c r="C29" s="189">
        <v>11</v>
      </c>
      <c r="D29" s="189">
        <v>58</v>
      </c>
      <c r="E29" s="189">
        <v>0</v>
      </c>
      <c r="F29" s="189">
        <v>0</v>
      </c>
      <c r="G29" s="189"/>
      <c r="H29" s="189"/>
      <c r="I29" s="189"/>
      <c r="J29" s="189"/>
      <c r="K29" s="30"/>
      <c r="L29" s="30"/>
      <c r="M29" s="30"/>
      <c r="N29" s="30"/>
      <c r="O29" s="30"/>
      <c r="P29" s="30"/>
      <c r="Q29" s="30"/>
      <c r="R29" s="30"/>
      <c r="S29" s="30"/>
    </row>
    <row r="30" spans="2:19" x14ac:dyDescent="0.15">
      <c r="B30" s="94">
        <v>60069</v>
      </c>
      <c r="C30" s="189">
        <v>0</v>
      </c>
      <c r="D30" s="189">
        <v>0</v>
      </c>
      <c r="E30" s="189">
        <v>23</v>
      </c>
      <c r="F30" s="189">
        <v>2</v>
      </c>
      <c r="G30" s="189"/>
      <c r="H30" s="189"/>
      <c r="I30" s="189"/>
      <c r="J30" s="189"/>
      <c r="K30" s="30"/>
      <c r="L30" s="30"/>
      <c r="M30" s="30"/>
      <c r="N30" s="30"/>
      <c r="O30" s="30"/>
      <c r="P30" s="30"/>
      <c r="Q30" s="30"/>
      <c r="R30" s="30"/>
      <c r="S30" s="30"/>
    </row>
    <row r="31" spans="2:19" x14ac:dyDescent="0.15">
      <c r="B31" s="94">
        <v>60075</v>
      </c>
      <c r="C31" s="189">
        <v>0</v>
      </c>
      <c r="D31" s="189">
        <v>0</v>
      </c>
      <c r="E31" s="189">
        <v>0</v>
      </c>
      <c r="F31" s="189">
        <v>0</v>
      </c>
      <c r="G31" s="189"/>
      <c r="H31" s="189"/>
      <c r="I31" s="189"/>
      <c r="J31" s="189"/>
      <c r="K31" s="30"/>
      <c r="L31" s="30"/>
      <c r="M31" s="30"/>
      <c r="N31" s="30"/>
      <c r="O31" s="30"/>
      <c r="P31" s="30"/>
      <c r="Q31" s="30"/>
      <c r="R31" s="30"/>
      <c r="S31" s="30"/>
    </row>
    <row r="32" spans="2:19" x14ac:dyDescent="0.15">
      <c r="B32" s="94">
        <v>60079</v>
      </c>
      <c r="C32" s="189">
        <v>0</v>
      </c>
      <c r="D32" s="189">
        <v>0</v>
      </c>
      <c r="E32" s="189">
        <v>0</v>
      </c>
      <c r="F32" s="189">
        <v>0</v>
      </c>
      <c r="G32" s="189"/>
      <c r="H32" s="189"/>
      <c r="I32" s="189"/>
      <c r="J32" s="189"/>
      <c r="K32" s="30"/>
      <c r="L32" s="30"/>
      <c r="M32" s="30"/>
      <c r="N32" s="30"/>
      <c r="O32" s="30"/>
      <c r="P32" s="30"/>
      <c r="Q32" s="30"/>
      <c r="R32" s="30"/>
      <c r="S32" s="30"/>
    </row>
    <row r="33" spans="2:19" x14ac:dyDescent="0.15">
      <c r="B33" s="94">
        <v>60083</v>
      </c>
      <c r="C33" s="189">
        <v>0</v>
      </c>
      <c r="D33" s="189">
        <v>0</v>
      </c>
      <c r="E33" s="189">
        <v>0</v>
      </c>
      <c r="F33" s="189">
        <v>0</v>
      </c>
      <c r="G33" s="189"/>
      <c r="H33" s="189"/>
      <c r="I33" s="189"/>
      <c r="J33" s="189"/>
      <c r="K33" s="30"/>
      <c r="L33" s="30"/>
      <c r="M33" s="30"/>
      <c r="N33" s="30"/>
      <c r="O33" s="30"/>
      <c r="P33" s="30"/>
      <c r="Q33" s="30"/>
      <c r="R33" s="30"/>
      <c r="S33" s="30"/>
    </row>
    <row r="34" spans="2:19" x14ac:dyDescent="0.15">
      <c r="B34" s="94">
        <v>60085</v>
      </c>
      <c r="C34" s="189">
        <v>54</v>
      </c>
      <c r="D34" s="189">
        <v>926</v>
      </c>
      <c r="E34" s="189">
        <v>6</v>
      </c>
      <c r="F34" s="189">
        <v>1</v>
      </c>
      <c r="G34" s="189"/>
      <c r="H34" s="189"/>
      <c r="I34" s="189"/>
      <c r="J34" s="189"/>
      <c r="K34" s="30"/>
      <c r="L34" s="30"/>
      <c r="M34" s="30"/>
      <c r="N34" s="30"/>
      <c r="O34" s="30"/>
      <c r="P34" s="30"/>
      <c r="Q34" s="30"/>
      <c r="R34" s="30"/>
      <c r="S34" s="30"/>
    </row>
    <row r="35" spans="2:19" x14ac:dyDescent="0.15">
      <c r="B35" s="94">
        <v>60087</v>
      </c>
      <c r="C35" s="189">
        <v>26</v>
      </c>
      <c r="D35" s="189">
        <v>961</v>
      </c>
      <c r="E35" s="189">
        <v>0</v>
      </c>
      <c r="F35" s="189">
        <v>0</v>
      </c>
      <c r="G35" s="189"/>
      <c r="H35" s="189"/>
      <c r="I35" s="189"/>
      <c r="J35" s="189"/>
      <c r="K35" s="30"/>
      <c r="L35" s="30"/>
      <c r="M35" s="30"/>
      <c r="N35" s="30"/>
      <c r="O35" s="30"/>
      <c r="P35" s="30"/>
      <c r="Q35" s="30"/>
      <c r="R35" s="30"/>
      <c r="S35" s="30"/>
    </row>
    <row r="36" spans="2:19" x14ac:dyDescent="0.15">
      <c r="B36" s="94">
        <v>60089</v>
      </c>
      <c r="C36" s="189">
        <v>0</v>
      </c>
      <c r="D36" s="189">
        <v>0</v>
      </c>
      <c r="E36" s="189">
        <v>20</v>
      </c>
      <c r="F36" s="189">
        <v>1</v>
      </c>
      <c r="G36" s="189"/>
      <c r="H36" s="189"/>
      <c r="I36" s="189"/>
      <c r="J36" s="189"/>
      <c r="K36" s="30"/>
      <c r="L36" s="30"/>
      <c r="M36" s="30"/>
      <c r="N36" s="30"/>
      <c r="O36" s="30"/>
      <c r="P36" s="30"/>
      <c r="Q36" s="30"/>
      <c r="R36" s="30"/>
      <c r="S36" s="30"/>
    </row>
    <row r="37" spans="2:19" x14ac:dyDescent="0.15">
      <c r="B37" s="94">
        <v>60093</v>
      </c>
      <c r="C37" s="189">
        <v>0</v>
      </c>
      <c r="D37" s="189">
        <v>0</v>
      </c>
      <c r="E37" s="189">
        <v>0</v>
      </c>
      <c r="F37" s="189">
        <v>0</v>
      </c>
      <c r="G37" s="189"/>
      <c r="H37" s="189"/>
      <c r="I37" s="189"/>
      <c r="J37" s="189"/>
      <c r="K37" s="30"/>
      <c r="L37" s="30"/>
      <c r="M37" s="30"/>
      <c r="N37" s="30"/>
      <c r="O37" s="30"/>
      <c r="P37" s="30"/>
      <c r="Q37" s="30"/>
      <c r="R37" s="30"/>
      <c r="S37" s="30"/>
    </row>
    <row r="38" spans="2:19" x14ac:dyDescent="0.15">
      <c r="B38" s="94">
        <v>60096</v>
      </c>
      <c r="C38" s="189">
        <v>0</v>
      </c>
      <c r="D38" s="189">
        <v>0</v>
      </c>
      <c r="E38" s="189">
        <v>0</v>
      </c>
      <c r="F38" s="189">
        <v>0</v>
      </c>
      <c r="G38" s="189"/>
      <c r="H38" s="189"/>
      <c r="I38" s="189"/>
      <c r="J38" s="189"/>
      <c r="K38" s="30"/>
      <c r="L38" s="30"/>
      <c r="M38" s="30"/>
      <c r="N38" s="30"/>
      <c r="O38" s="30"/>
      <c r="P38" s="30"/>
      <c r="Q38" s="30"/>
      <c r="R38" s="30"/>
      <c r="S38" s="30"/>
    </row>
    <row r="39" spans="2:19" x14ac:dyDescent="0.15">
      <c r="B39" s="94">
        <v>60099</v>
      </c>
      <c r="C39" s="189">
        <v>7</v>
      </c>
      <c r="D39" s="189">
        <v>53</v>
      </c>
      <c r="E39" s="189">
        <v>0</v>
      </c>
      <c r="F39" s="189">
        <v>0</v>
      </c>
      <c r="G39" s="189"/>
      <c r="H39" s="189"/>
      <c r="I39" s="189"/>
      <c r="J39" s="189"/>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4F75-EFD5-4AED-A32E-14A167C02C3E}">
  <sheetPr>
    <tabColor theme="7"/>
    <pageSetUpPr fitToPage="1"/>
  </sheetPr>
  <dimension ref="B1:AA80"/>
  <sheetViews>
    <sheetView zoomScaleNormal="100" zoomScaleSheetLayoutView="100" workbookViewId="0">
      <selection activeCell="B5" sqref="B5:K7"/>
    </sheetView>
  </sheetViews>
  <sheetFormatPr baseColWidth="10" defaultColWidth="11.1640625" defaultRowHeight="14" x14ac:dyDescent="0.15"/>
  <cols>
    <col min="1" max="1" width="3.33203125" customWidth="1"/>
    <col min="2" max="2" width="52" customWidth="1"/>
    <col min="3" max="12" width="15.6640625" customWidth="1"/>
    <col min="13" max="22" width="15.6640625" hidden="1" customWidth="1"/>
  </cols>
  <sheetData>
    <row r="1" spans="2:27" x14ac:dyDescent="0.15">
      <c r="B1" s="27" t="s">
        <v>35</v>
      </c>
      <c r="P1" s="30"/>
      <c r="Q1" s="30"/>
    </row>
    <row r="2" spans="2:27" x14ac:dyDescent="0.15">
      <c r="B2" s="27" t="s">
        <v>161</v>
      </c>
      <c r="P2" s="30"/>
      <c r="Q2" s="30"/>
    </row>
    <row r="3" spans="2:27" ht="15" x14ac:dyDescent="0.2">
      <c r="B3" s="28" t="str">
        <f>RIGHT('1-NSG'!B3, 4)</f>
        <v>2023</v>
      </c>
      <c r="P3" s="30"/>
      <c r="Q3" s="30"/>
    </row>
    <row r="4" spans="2:27" x14ac:dyDescent="0.15">
      <c r="B4" s="27"/>
      <c r="P4" s="30"/>
      <c r="Q4" s="30"/>
    </row>
    <row r="5" spans="2:27" ht="20" customHeight="1" x14ac:dyDescent="0.15">
      <c r="B5" s="248" t="s">
        <v>162</v>
      </c>
      <c r="C5" s="248"/>
      <c r="D5" s="248"/>
      <c r="E5" s="248"/>
      <c r="F5" s="248"/>
      <c r="G5" s="248"/>
      <c r="H5" s="248"/>
      <c r="I5" s="248"/>
      <c r="J5" s="248"/>
      <c r="K5" s="248"/>
      <c r="P5" s="30"/>
      <c r="Q5" s="30"/>
    </row>
    <row r="6" spans="2:27" ht="20" customHeight="1" x14ac:dyDescent="0.15">
      <c r="B6" s="248"/>
      <c r="C6" s="248"/>
      <c r="D6" s="248"/>
      <c r="E6" s="248"/>
      <c r="F6" s="248"/>
      <c r="G6" s="248"/>
      <c r="H6" s="248"/>
      <c r="I6" s="248"/>
      <c r="J6" s="248"/>
      <c r="K6" s="248"/>
      <c r="P6" s="30"/>
      <c r="Q6" s="30"/>
    </row>
    <row r="7" spans="2:27" ht="20" customHeight="1" x14ac:dyDescent="0.15">
      <c r="B7" s="248"/>
      <c r="C7" s="248"/>
      <c r="D7" s="248"/>
      <c r="E7" s="248"/>
      <c r="F7" s="248"/>
      <c r="G7" s="248"/>
      <c r="H7" s="248"/>
      <c r="I7" s="248"/>
      <c r="J7" s="248"/>
      <c r="K7" s="248"/>
      <c r="P7" s="30"/>
      <c r="Q7" s="30"/>
    </row>
    <row r="8" spans="2:27" ht="28" customHeight="1" x14ac:dyDescent="0.15">
      <c r="B8" s="245" t="s">
        <v>147</v>
      </c>
      <c r="C8" s="246"/>
      <c r="D8" s="246"/>
      <c r="E8" s="246"/>
      <c r="F8" s="246"/>
      <c r="G8" s="246"/>
      <c r="H8" s="246"/>
      <c r="I8" s="246"/>
      <c r="J8" s="246"/>
      <c r="K8" s="247"/>
      <c r="L8" s="29"/>
      <c r="P8" s="30"/>
      <c r="Q8" s="30"/>
    </row>
    <row r="9" spans="2:27" x14ac:dyDescent="0.15">
      <c r="B9" s="104"/>
      <c r="C9" s="104"/>
      <c r="D9" s="104"/>
      <c r="E9" s="104"/>
      <c r="F9" s="104"/>
      <c r="G9" s="104"/>
      <c r="H9" s="104"/>
      <c r="I9" s="104"/>
      <c r="J9" s="104"/>
      <c r="K9" s="104"/>
      <c r="L9" s="29"/>
      <c r="P9" s="30"/>
      <c r="Q9" s="30"/>
    </row>
    <row r="10" spans="2:27" x14ac:dyDescent="0.15">
      <c r="B10" s="43" t="s">
        <v>203</v>
      </c>
      <c r="C10" s="43"/>
      <c r="D10" s="82"/>
      <c r="E10" s="82"/>
      <c r="F10" s="103"/>
      <c r="G10" s="103"/>
      <c r="H10" s="103"/>
      <c r="I10" s="103"/>
      <c r="J10" s="103"/>
      <c r="K10" s="103"/>
      <c r="L10" s="196"/>
      <c r="M10" s="1"/>
      <c r="N10" s="1"/>
      <c r="O10" s="1"/>
      <c r="P10" s="197"/>
      <c r="Q10" s="197"/>
    </row>
    <row r="11" spans="2:27" x14ac:dyDescent="0.15">
      <c r="B11" s="43"/>
      <c r="C11" s="263">
        <v>2022</v>
      </c>
      <c r="D11" s="265"/>
      <c r="E11" s="265"/>
      <c r="F11" s="265"/>
      <c r="G11" s="264"/>
      <c r="H11" s="263">
        <v>2023</v>
      </c>
      <c r="I11" s="265"/>
      <c r="J11" s="265"/>
      <c r="K11" s="265"/>
      <c r="L11" s="264"/>
      <c r="M11" s="263">
        <v>2024</v>
      </c>
      <c r="N11" s="265"/>
      <c r="O11" s="265"/>
      <c r="P11" s="265"/>
      <c r="Q11" s="264"/>
      <c r="R11" s="263">
        <v>2025</v>
      </c>
      <c r="S11" s="265"/>
      <c r="T11" s="265"/>
      <c r="U11" s="265"/>
      <c r="V11" s="264"/>
      <c r="W11" s="1"/>
      <c r="X11" s="197"/>
      <c r="Y11" s="197"/>
      <c r="Z11" s="197"/>
      <c r="AA11" s="197"/>
    </row>
    <row r="12" spans="2:27" ht="60" x14ac:dyDescent="0.15">
      <c r="B12" s="102" t="s">
        <v>148</v>
      </c>
      <c r="C12" s="79" t="s">
        <v>163</v>
      </c>
      <c r="D12" s="79" t="s">
        <v>164</v>
      </c>
      <c r="E12" s="79" t="s">
        <v>165</v>
      </c>
      <c r="F12" s="79" t="s">
        <v>166</v>
      </c>
      <c r="G12" s="79" t="s">
        <v>167</v>
      </c>
      <c r="H12" s="79" t="s">
        <v>163</v>
      </c>
      <c r="I12" s="79" t="s">
        <v>164</v>
      </c>
      <c r="J12" s="79" t="s">
        <v>165</v>
      </c>
      <c r="K12" s="79" t="s">
        <v>166</v>
      </c>
      <c r="L12" s="79" t="s">
        <v>167</v>
      </c>
      <c r="M12" s="79" t="s">
        <v>163</v>
      </c>
      <c r="N12" s="79" t="s">
        <v>164</v>
      </c>
      <c r="O12" s="79" t="s">
        <v>165</v>
      </c>
      <c r="P12" s="79" t="s">
        <v>166</v>
      </c>
      <c r="Q12" s="79" t="s">
        <v>167</v>
      </c>
      <c r="R12" s="79" t="s">
        <v>163</v>
      </c>
      <c r="S12" s="79" t="s">
        <v>164</v>
      </c>
      <c r="T12" s="79" t="s">
        <v>165</v>
      </c>
      <c r="U12" s="79" t="s">
        <v>166</v>
      </c>
      <c r="V12" s="79" t="s">
        <v>167</v>
      </c>
      <c r="W12" s="198"/>
      <c r="X12" s="198"/>
      <c r="Y12" s="198"/>
      <c r="Z12" s="198"/>
      <c r="AA12" s="197"/>
    </row>
    <row r="13" spans="2:27" x14ac:dyDescent="0.15">
      <c r="B13" s="40">
        <v>60002</v>
      </c>
      <c r="C13" s="188">
        <v>8</v>
      </c>
      <c r="D13" s="188">
        <v>0</v>
      </c>
      <c r="E13" s="188">
        <v>4</v>
      </c>
      <c r="F13" s="188">
        <v>4</v>
      </c>
      <c r="G13" s="188">
        <v>0</v>
      </c>
      <c r="H13" s="188"/>
      <c r="I13" s="188"/>
      <c r="J13" s="188"/>
      <c r="K13" s="188"/>
      <c r="L13" s="188"/>
      <c r="M13" s="188"/>
      <c r="N13" s="188"/>
      <c r="O13" s="188"/>
      <c r="P13" s="188"/>
      <c r="Q13" s="188"/>
      <c r="R13" s="188"/>
      <c r="S13" s="188"/>
      <c r="T13" s="188"/>
      <c r="U13" s="188"/>
      <c r="V13" s="188"/>
      <c r="W13" s="199"/>
      <c r="X13" s="199"/>
      <c r="Y13" s="199"/>
      <c r="Z13" s="199"/>
      <c r="AA13" s="197"/>
    </row>
    <row r="14" spans="2:27" x14ac:dyDescent="0.15">
      <c r="B14" s="40">
        <v>60015</v>
      </c>
      <c r="C14" s="188">
        <v>48</v>
      </c>
      <c r="D14" s="188">
        <v>0</v>
      </c>
      <c r="E14" s="188">
        <v>77</v>
      </c>
      <c r="F14" s="188">
        <v>77</v>
      </c>
      <c r="G14" s="188">
        <v>0</v>
      </c>
      <c r="H14" s="188"/>
      <c r="I14" s="188"/>
      <c r="J14" s="188"/>
      <c r="K14" s="188"/>
      <c r="L14" s="188"/>
      <c r="M14" s="188"/>
      <c r="N14" s="188"/>
      <c r="O14" s="188"/>
      <c r="P14" s="188"/>
      <c r="Q14" s="188"/>
      <c r="R14" s="188"/>
      <c r="S14" s="188"/>
      <c r="T14" s="188"/>
      <c r="U14" s="188"/>
      <c r="V14" s="188"/>
      <c r="W14" s="199"/>
      <c r="X14" s="199"/>
      <c r="Y14" s="199"/>
      <c r="Z14" s="199"/>
      <c r="AA14" s="197"/>
    </row>
    <row r="15" spans="2:27" x14ac:dyDescent="0.15">
      <c r="B15" s="40">
        <v>60022</v>
      </c>
      <c r="C15" s="188">
        <v>4</v>
      </c>
      <c r="D15" s="188">
        <v>0</v>
      </c>
      <c r="E15" s="188">
        <v>26</v>
      </c>
      <c r="F15" s="188">
        <v>26</v>
      </c>
      <c r="G15" s="188">
        <v>0</v>
      </c>
      <c r="H15" s="188"/>
      <c r="I15" s="188"/>
      <c r="J15" s="188"/>
      <c r="K15" s="188"/>
      <c r="L15" s="188"/>
      <c r="M15" s="188"/>
      <c r="N15" s="188"/>
      <c r="O15" s="188"/>
      <c r="P15" s="188"/>
      <c r="Q15" s="188"/>
      <c r="R15" s="188"/>
      <c r="S15" s="188"/>
      <c r="T15" s="188"/>
      <c r="U15" s="188"/>
      <c r="V15" s="188"/>
      <c r="W15" s="199"/>
      <c r="X15" s="199"/>
      <c r="Y15" s="199"/>
      <c r="Z15" s="199"/>
      <c r="AA15" s="197"/>
    </row>
    <row r="16" spans="2:27" x14ac:dyDescent="0.15">
      <c r="B16" s="40">
        <v>60030</v>
      </c>
      <c r="C16" s="188">
        <v>74</v>
      </c>
      <c r="D16" s="188">
        <v>0</v>
      </c>
      <c r="E16" s="188">
        <v>40</v>
      </c>
      <c r="F16" s="188">
        <v>40</v>
      </c>
      <c r="G16" s="188">
        <v>0</v>
      </c>
      <c r="H16" s="188"/>
      <c r="I16" s="188"/>
      <c r="J16" s="188"/>
      <c r="K16" s="188"/>
      <c r="L16" s="188"/>
      <c r="M16" s="188"/>
      <c r="N16" s="188"/>
      <c r="O16" s="188"/>
      <c r="P16" s="188"/>
      <c r="Q16" s="188"/>
      <c r="R16" s="188"/>
      <c r="S16" s="188"/>
      <c r="T16" s="188"/>
      <c r="U16" s="188"/>
      <c r="V16" s="188"/>
      <c r="W16" s="199"/>
      <c r="X16" s="199"/>
      <c r="Y16" s="199"/>
      <c r="Z16" s="199"/>
      <c r="AA16" s="197"/>
    </row>
    <row r="17" spans="2:27" x14ac:dyDescent="0.15">
      <c r="B17" s="40">
        <v>60031</v>
      </c>
      <c r="C17" s="188">
        <v>653</v>
      </c>
      <c r="D17" s="188">
        <v>0</v>
      </c>
      <c r="E17" s="188">
        <v>57</v>
      </c>
      <c r="F17" s="188">
        <v>57</v>
      </c>
      <c r="G17" s="188">
        <v>0</v>
      </c>
      <c r="H17" s="188"/>
      <c r="I17" s="188"/>
      <c r="J17" s="188"/>
      <c r="K17" s="188"/>
      <c r="L17" s="188"/>
      <c r="M17" s="188"/>
      <c r="N17" s="188"/>
      <c r="O17" s="188"/>
      <c r="P17" s="188"/>
      <c r="Q17" s="188"/>
      <c r="R17" s="188"/>
      <c r="S17" s="188"/>
      <c r="T17" s="188"/>
      <c r="U17" s="188"/>
      <c r="V17" s="188"/>
      <c r="W17" s="199"/>
      <c r="X17" s="199"/>
      <c r="Y17" s="199"/>
      <c r="Z17" s="199"/>
      <c r="AA17" s="197"/>
    </row>
    <row r="18" spans="2:27" x14ac:dyDescent="0.15">
      <c r="B18" s="40">
        <v>60035</v>
      </c>
      <c r="C18" s="189">
        <v>53</v>
      </c>
      <c r="D18" s="189">
        <v>1</v>
      </c>
      <c r="E18" s="189">
        <v>89</v>
      </c>
      <c r="F18" s="189">
        <v>89</v>
      </c>
      <c r="G18" s="188">
        <v>1</v>
      </c>
      <c r="H18" s="189"/>
      <c r="I18" s="189"/>
      <c r="J18" s="189"/>
      <c r="K18" s="189"/>
      <c r="L18" s="188"/>
      <c r="M18" s="189"/>
      <c r="N18" s="189"/>
      <c r="O18" s="189"/>
      <c r="P18" s="189"/>
      <c r="Q18" s="188"/>
      <c r="R18" s="189"/>
      <c r="S18" s="189"/>
      <c r="T18" s="189"/>
      <c r="U18" s="189"/>
      <c r="V18" s="188"/>
      <c r="W18" s="200"/>
      <c r="X18" s="200"/>
      <c r="Y18" s="200"/>
      <c r="Z18" s="200"/>
      <c r="AA18" s="197"/>
    </row>
    <row r="19" spans="2:27" x14ac:dyDescent="0.15">
      <c r="B19" s="94">
        <v>60037</v>
      </c>
      <c r="C19" s="189">
        <v>209</v>
      </c>
      <c r="D19" s="189">
        <v>1</v>
      </c>
      <c r="E19" s="189">
        <v>179</v>
      </c>
      <c r="F19" s="189">
        <v>179</v>
      </c>
      <c r="G19" s="189">
        <v>0</v>
      </c>
      <c r="H19" s="189"/>
      <c r="I19" s="189"/>
      <c r="J19" s="189"/>
      <c r="K19" s="189"/>
      <c r="L19" s="189"/>
      <c r="M19" s="189"/>
      <c r="N19" s="189"/>
      <c r="O19" s="189"/>
      <c r="P19" s="189"/>
      <c r="Q19" s="189"/>
      <c r="R19" s="189"/>
      <c r="S19" s="189"/>
      <c r="T19" s="189"/>
      <c r="U19" s="189"/>
      <c r="V19" s="189"/>
      <c r="W19" s="200"/>
      <c r="X19" s="200"/>
      <c r="Y19" s="200"/>
      <c r="Z19" s="200"/>
      <c r="AA19" s="197"/>
    </row>
    <row r="20" spans="2:27" x14ac:dyDescent="0.15">
      <c r="B20" s="94">
        <v>60040</v>
      </c>
      <c r="C20" s="189">
        <v>10</v>
      </c>
      <c r="D20" s="189">
        <v>0</v>
      </c>
      <c r="E20" s="189">
        <v>0</v>
      </c>
      <c r="F20" s="189">
        <v>0</v>
      </c>
      <c r="G20" s="189">
        <v>0</v>
      </c>
      <c r="H20" s="189"/>
      <c r="I20" s="189"/>
      <c r="J20" s="189"/>
      <c r="K20" s="189"/>
      <c r="L20" s="189"/>
      <c r="M20" s="189"/>
      <c r="N20" s="189"/>
      <c r="O20" s="189"/>
      <c r="P20" s="189"/>
      <c r="Q20" s="189"/>
      <c r="R20" s="189"/>
      <c r="S20" s="189"/>
      <c r="T20" s="189"/>
      <c r="U20" s="189"/>
      <c r="V20" s="189"/>
      <c r="W20" s="200"/>
      <c r="X20" s="200"/>
      <c r="Y20" s="200"/>
      <c r="Z20" s="200"/>
      <c r="AA20" s="197"/>
    </row>
    <row r="21" spans="2:27" x14ac:dyDescent="0.15">
      <c r="B21" s="94">
        <v>60044</v>
      </c>
      <c r="C21" s="189">
        <v>19</v>
      </c>
      <c r="D21" s="189">
        <v>0</v>
      </c>
      <c r="E21" s="189">
        <v>21</v>
      </c>
      <c r="F21" s="189">
        <v>21</v>
      </c>
      <c r="G21" s="189">
        <v>0</v>
      </c>
      <c r="H21" s="189"/>
      <c r="I21" s="189"/>
      <c r="J21" s="189"/>
      <c r="K21" s="189"/>
      <c r="L21" s="189"/>
      <c r="M21" s="189"/>
      <c r="N21" s="189"/>
      <c r="O21" s="189"/>
      <c r="P21" s="189"/>
      <c r="Q21" s="189"/>
      <c r="R21" s="189"/>
      <c r="S21" s="189"/>
      <c r="T21" s="189"/>
      <c r="U21" s="189"/>
      <c r="V21" s="189"/>
      <c r="W21" s="197"/>
      <c r="X21" s="197"/>
      <c r="Y21" s="197"/>
      <c r="Z21" s="197"/>
      <c r="AA21" s="197"/>
    </row>
    <row r="22" spans="2:27" x14ac:dyDescent="0.15">
      <c r="B22" s="94">
        <v>60045</v>
      </c>
      <c r="C22" s="189">
        <v>14</v>
      </c>
      <c r="D22" s="189">
        <v>1</v>
      </c>
      <c r="E22" s="189">
        <v>38</v>
      </c>
      <c r="F22" s="189">
        <v>38</v>
      </c>
      <c r="G22" s="189">
        <v>1</v>
      </c>
      <c r="H22" s="189"/>
      <c r="I22" s="189"/>
      <c r="J22" s="189"/>
      <c r="K22" s="189"/>
      <c r="L22" s="189"/>
      <c r="M22" s="189"/>
      <c r="N22" s="189"/>
      <c r="O22" s="189"/>
      <c r="P22" s="189"/>
      <c r="Q22" s="189"/>
      <c r="R22" s="189"/>
      <c r="S22" s="189"/>
      <c r="T22" s="189"/>
      <c r="U22" s="189"/>
      <c r="V22" s="189"/>
      <c r="W22" s="30"/>
      <c r="X22" s="30"/>
      <c r="Y22" s="30"/>
      <c r="Z22" s="30"/>
      <c r="AA22" s="30"/>
    </row>
    <row r="23" spans="2:27" x14ac:dyDescent="0.15">
      <c r="B23" s="94">
        <v>60046</v>
      </c>
      <c r="C23" s="189">
        <v>35</v>
      </c>
      <c r="D23" s="189">
        <v>0</v>
      </c>
      <c r="E23" s="189">
        <v>27</v>
      </c>
      <c r="F23" s="189">
        <v>27</v>
      </c>
      <c r="G23" s="189">
        <v>0</v>
      </c>
      <c r="H23" s="189"/>
      <c r="I23" s="189"/>
      <c r="J23" s="189"/>
      <c r="K23" s="189"/>
      <c r="L23" s="189"/>
      <c r="M23" s="189"/>
      <c r="N23" s="189"/>
      <c r="O23" s="189"/>
      <c r="P23" s="189"/>
      <c r="Q23" s="189"/>
      <c r="R23" s="189"/>
      <c r="S23" s="189"/>
      <c r="T23" s="189"/>
      <c r="U23" s="189"/>
      <c r="V23" s="189"/>
      <c r="W23" s="30"/>
      <c r="X23" s="30"/>
      <c r="Y23" s="30"/>
      <c r="Z23" s="30"/>
      <c r="AA23" s="30"/>
    </row>
    <row r="24" spans="2:27" x14ac:dyDescent="0.15">
      <c r="B24" s="94">
        <v>60047</v>
      </c>
      <c r="C24" s="189">
        <v>0</v>
      </c>
      <c r="D24" s="189">
        <v>0</v>
      </c>
      <c r="E24" s="189">
        <v>0</v>
      </c>
      <c r="F24" s="189">
        <v>0</v>
      </c>
      <c r="G24" s="189">
        <v>0</v>
      </c>
      <c r="H24" s="189"/>
      <c r="I24" s="189"/>
      <c r="J24" s="189"/>
      <c r="K24" s="189"/>
      <c r="L24" s="189"/>
      <c r="M24" s="189"/>
      <c r="N24" s="189"/>
      <c r="O24" s="189"/>
      <c r="P24" s="189"/>
      <c r="Q24" s="189"/>
      <c r="R24" s="189"/>
      <c r="S24" s="189"/>
      <c r="T24" s="189"/>
      <c r="U24" s="189"/>
      <c r="V24" s="189"/>
      <c r="W24" s="30"/>
      <c r="X24" s="30"/>
      <c r="Y24" s="30"/>
      <c r="Z24" s="30"/>
      <c r="AA24" s="30"/>
    </row>
    <row r="25" spans="2:27" x14ac:dyDescent="0.15">
      <c r="B25" s="94">
        <v>60048</v>
      </c>
      <c r="C25" s="189">
        <v>27</v>
      </c>
      <c r="D25" s="189">
        <v>0</v>
      </c>
      <c r="E25" s="189">
        <v>42</v>
      </c>
      <c r="F25" s="189">
        <v>42</v>
      </c>
      <c r="G25" s="189">
        <v>0</v>
      </c>
      <c r="H25" s="189"/>
      <c r="I25" s="189"/>
      <c r="J25" s="189"/>
      <c r="K25" s="189"/>
      <c r="L25" s="189"/>
      <c r="M25" s="189"/>
      <c r="N25" s="189"/>
      <c r="O25" s="189"/>
      <c r="P25" s="189"/>
      <c r="Q25" s="189"/>
      <c r="R25" s="189"/>
      <c r="S25" s="189"/>
      <c r="T25" s="189"/>
      <c r="U25" s="189"/>
      <c r="V25" s="189"/>
      <c r="W25" s="30"/>
      <c r="X25" s="30"/>
      <c r="Y25" s="30"/>
      <c r="Z25" s="30"/>
      <c r="AA25" s="30"/>
    </row>
    <row r="26" spans="2:27" x14ac:dyDescent="0.15">
      <c r="B26" s="94">
        <v>60060</v>
      </c>
      <c r="C26" s="189">
        <v>105</v>
      </c>
      <c r="D26" s="189">
        <v>0</v>
      </c>
      <c r="E26" s="189">
        <v>33</v>
      </c>
      <c r="F26" s="189">
        <v>33</v>
      </c>
      <c r="G26" s="189">
        <v>0</v>
      </c>
      <c r="H26" s="189"/>
      <c r="I26" s="189"/>
      <c r="J26" s="189"/>
      <c r="K26" s="189"/>
      <c r="L26" s="189"/>
      <c r="M26" s="189"/>
      <c r="N26" s="189"/>
      <c r="O26" s="189"/>
      <c r="P26" s="189"/>
      <c r="Q26" s="189"/>
      <c r="R26" s="189"/>
      <c r="S26" s="189"/>
      <c r="T26" s="189"/>
      <c r="U26" s="189"/>
      <c r="V26" s="189"/>
      <c r="W26" s="30"/>
      <c r="X26" s="30"/>
      <c r="Y26" s="30"/>
      <c r="Z26" s="30"/>
      <c r="AA26" s="30"/>
    </row>
    <row r="27" spans="2:27" x14ac:dyDescent="0.15">
      <c r="B27" s="94">
        <v>60061</v>
      </c>
      <c r="C27" s="189">
        <v>55</v>
      </c>
      <c r="D27" s="189">
        <v>0</v>
      </c>
      <c r="E27" s="189">
        <v>59</v>
      </c>
      <c r="F27" s="189">
        <v>59</v>
      </c>
      <c r="G27" s="189">
        <v>0</v>
      </c>
      <c r="H27" s="189"/>
      <c r="I27" s="189"/>
      <c r="J27" s="189"/>
      <c r="K27" s="189"/>
      <c r="L27" s="189"/>
      <c r="M27" s="189"/>
      <c r="N27" s="189"/>
      <c r="O27" s="189"/>
      <c r="P27" s="189"/>
      <c r="Q27" s="189"/>
      <c r="R27" s="189"/>
      <c r="S27" s="189"/>
      <c r="T27" s="189"/>
      <c r="U27" s="189"/>
      <c r="V27" s="189"/>
      <c r="W27" s="30"/>
      <c r="X27" s="30"/>
      <c r="Y27" s="30"/>
      <c r="Z27" s="30"/>
      <c r="AA27" s="30"/>
    </row>
    <row r="28" spans="2:27" x14ac:dyDescent="0.15">
      <c r="B28" s="94">
        <v>60062</v>
      </c>
      <c r="C28" s="189">
        <v>0</v>
      </c>
      <c r="D28" s="189">
        <v>0</v>
      </c>
      <c r="E28" s="189">
        <v>0</v>
      </c>
      <c r="F28" s="189">
        <v>0</v>
      </c>
      <c r="G28" s="189">
        <v>0</v>
      </c>
      <c r="H28" s="189"/>
      <c r="I28" s="189"/>
      <c r="J28" s="189"/>
      <c r="K28" s="189"/>
      <c r="L28" s="189"/>
      <c r="M28" s="189"/>
      <c r="N28" s="189"/>
      <c r="O28" s="189"/>
      <c r="P28" s="189"/>
      <c r="Q28" s="189"/>
      <c r="R28" s="189"/>
      <c r="S28" s="189"/>
      <c r="T28" s="189"/>
      <c r="U28" s="189"/>
      <c r="V28" s="189"/>
      <c r="W28" s="30"/>
      <c r="X28" s="30"/>
      <c r="Y28" s="30"/>
      <c r="Z28" s="30"/>
      <c r="AA28" s="30"/>
    </row>
    <row r="29" spans="2:27" x14ac:dyDescent="0.15">
      <c r="B29" s="94">
        <v>60064</v>
      </c>
      <c r="C29" s="189">
        <v>208</v>
      </c>
      <c r="D29" s="189">
        <v>12</v>
      </c>
      <c r="E29" s="189">
        <v>52</v>
      </c>
      <c r="F29" s="189">
        <v>52</v>
      </c>
      <c r="G29" s="189">
        <v>3</v>
      </c>
      <c r="H29" s="189"/>
      <c r="I29" s="189"/>
      <c r="J29" s="189"/>
      <c r="K29" s="189"/>
      <c r="L29" s="189"/>
      <c r="M29" s="189"/>
      <c r="N29" s="189"/>
      <c r="O29" s="189"/>
      <c r="P29" s="189"/>
      <c r="Q29" s="189"/>
      <c r="R29" s="189"/>
      <c r="S29" s="189"/>
      <c r="T29" s="189"/>
      <c r="U29" s="189"/>
      <c r="V29" s="189"/>
      <c r="W29" s="30"/>
      <c r="X29" s="30"/>
      <c r="Y29" s="30"/>
      <c r="Z29" s="30"/>
      <c r="AA29" s="30"/>
    </row>
    <row r="30" spans="2:27" x14ac:dyDescent="0.15">
      <c r="B30" s="94">
        <v>60069</v>
      </c>
      <c r="C30" s="189">
        <v>12</v>
      </c>
      <c r="D30" s="189">
        <v>0</v>
      </c>
      <c r="E30" s="189">
        <v>15</v>
      </c>
      <c r="F30" s="189">
        <v>15</v>
      </c>
      <c r="G30" s="189">
        <v>0</v>
      </c>
      <c r="H30" s="189"/>
      <c r="I30" s="189"/>
      <c r="J30" s="189"/>
      <c r="K30" s="189"/>
      <c r="L30" s="189"/>
      <c r="M30" s="189"/>
      <c r="N30" s="189"/>
      <c r="O30" s="189"/>
      <c r="P30" s="189"/>
      <c r="Q30" s="189"/>
      <c r="R30" s="189"/>
      <c r="S30" s="189"/>
      <c r="T30" s="189"/>
      <c r="U30" s="189"/>
      <c r="V30" s="189"/>
      <c r="W30" s="30"/>
      <c r="X30" s="30"/>
      <c r="Y30" s="30"/>
      <c r="Z30" s="30"/>
      <c r="AA30" s="30"/>
    </row>
    <row r="31" spans="2:27" x14ac:dyDescent="0.15">
      <c r="B31" s="94">
        <v>60075</v>
      </c>
      <c r="C31" s="189">
        <v>0</v>
      </c>
      <c r="D31" s="189">
        <v>0</v>
      </c>
      <c r="E31" s="189">
        <v>0</v>
      </c>
      <c r="F31" s="189">
        <v>0</v>
      </c>
      <c r="G31" s="189">
        <v>0</v>
      </c>
      <c r="H31" s="189"/>
      <c r="I31" s="189"/>
      <c r="J31" s="189"/>
      <c r="K31" s="189"/>
      <c r="L31" s="189"/>
      <c r="M31" s="189"/>
      <c r="N31" s="189"/>
      <c r="O31" s="189"/>
      <c r="P31" s="189"/>
      <c r="Q31" s="189"/>
      <c r="R31" s="189"/>
      <c r="S31" s="189"/>
      <c r="T31" s="189"/>
      <c r="U31" s="189"/>
      <c r="V31" s="189"/>
      <c r="W31" s="30"/>
      <c r="X31" s="30"/>
      <c r="Y31" s="30"/>
      <c r="Z31" s="30"/>
      <c r="AA31" s="30"/>
    </row>
    <row r="32" spans="2:27" x14ac:dyDescent="0.15">
      <c r="B32" s="94">
        <v>60079</v>
      </c>
      <c r="C32" s="189">
        <v>0</v>
      </c>
      <c r="D32" s="189">
        <v>0</v>
      </c>
      <c r="E32" s="189">
        <v>0</v>
      </c>
      <c r="F32" s="189">
        <v>0</v>
      </c>
      <c r="G32" s="189">
        <v>0</v>
      </c>
      <c r="H32" s="189"/>
      <c r="I32" s="189"/>
      <c r="J32" s="189"/>
      <c r="K32" s="189"/>
      <c r="L32" s="189"/>
      <c r="M32" s="189"/>
      <c r="N32" s="189"/>
      <c r="O32" s="189"/>
      <c r="P32" s="189"/>
      <c r="Q32" s="189"/>
      <c r="R32" s="189"/>
      <c r="S32" s="189"/>
      <c r="T32" s="189"/>
      <c r="U32" s="189"/>
      <c r="V32" s="189"/>
      <c r="W32" s="30"/>
      <c r="X32" s="30"/>
      <c r="Y32" s="30"/>
      <c r="Z32" s="30"/>
      <c r="AA32" s="30"/>
    </row>
    <row r="33" spans="2:27" x14ac:dyDescent="0.15">
      <c r="B33" s="94">
        <v>60083</v>
      </c>
      <c r="C33" s="189">
        <v>31</v>
      </c>
      <c r="D33" s="189">
        <v>0</v>
      </c>
      <c r="E33" s="189">
        <v>18</v>
      </c>
      <c r="F33" s="189">
        <v>18</v>
      </c>
      <c r="G33" s="189">
        <v>0</v>
      </c>
      <c r="H33" s="189"/>
      <c r="I33" s="189"/>
      <c r="J33" s="189"/>
      <c r="K33" s="189"/>
      <c r="L33" s="189"/>
      <c r="M33" s="189"/>
      <c r="N33" s="189"/>
      <c r="O33" s="189"/>
      <c r="P33" s="189"/>
      <c r="Q33" s="189"/>
      <c r="R33" s="189"/>
      <c r="S33" s="189"/>
      <c r="T33" s="189"/>
      <c r="U33" s="189"/>
      <c r="V33" s="189"/>
      <c r="W33" s="30"/>
      <c r="X33" s="30"/>
      <c r="Y33" s="30"/>
      <c r="Z33" s="30"/>
      <c r="AA33" s="30"/>
    </row>
    <row r="34" spans="2:27" x14ac:dyDescent="0.15">
      <c r="B34" s="94">
        <v>60085</v>
      </c>
      <c r="C34" s="189">
        <v>1288</v>
      </c>
      <c r="D34" s="189">
        <v>18</v>
      </c>
      <c r="E34" s="189">
        <v>179</v>
      </c>
      <c r="F34" s="189">
        <v>182</v>
      </c>
      <c r="G34" s="189">
        <v>16</v>
      </c>
      <c r="H34" s="189"/>
      <c r="I34" s="189"/>
      <c r="J34" s="189"/>
      <c r="K34" s="189"/>
      <c r="L34" s="189"/>
      <c r="M34" s="189"/>
      <c r="N34" s="189"/>
      <c r="O34" s="189"/>
      <c r="P34" s="189"/>
      <c r="Q34" s="189"/>
      <c r="R34" s="189"/>
      <c r="S34" s="189"/>
      <c r="T34" s="189"/>
      <c r="U34" s="189"/>
      <c r="V34" s="189"/>
      <c r="W34" s="30"/>
      <c r="X34" s="30"/>
      <c r="Y34" s="30"/>
      <c r="Z34" s="30"/>
      <c r="AA34" s="30"/>
    </row>
    <row r="35" spans="2:27" x14ac:dyDescent="0.15">
      <c r="B35" s="94">
        <v>60087</v>
      </c>
      <c r="C35" s="189">
        <v>217</v>
      </c>
      <c r="D35" s="189">
        <v>3</v>
      </c>
      <c r="E35" s="189">
        <v>125</v>
      </c>
      <c r="F35" s="189">
        <v>125</v>
      </c>
      <c r="G35" s="189">
        <v>4</v>
      </c>
      <c r="H35" s="189"/>
      <c r="I35" s="189"/>
      <c r="J35" s="189"/>
      <c r="K35" s="189"/>
      <c r="L35" s="189"/>
      <c r="M35" s="189"/>
      <c r="N35" s="189"/>
      <c r="O35" s="189"/>
      <c r="P35" s="189"/>
      <c r="Q35" s="189"/>
      <c r="R35" s="189"/>
      <c r="S35" s="189"/>
      <c r="T35" s="189"/>
      <c r="U35" s="189"/>
      <c r="V35" s="189"/>
      <c r="W35" s="30"/>
      <c r="X35" s="30"/>
      <c r="Y35" s="30"/>
      <c r="Z35" s="30"/>
      <c r="AA35" s="30"/>
    </row>
    <row r="36" spans="2:27" x14ac:dyDescent="0.15">
      <c r="B36" s="94">
        <v>60089</v>
      </c>
      <c r="C36" s="189">
        <v>26</v>
      </c>
      <c r="D36" s="189">
        <v>0</v>
      </c>
      <c r="E36" s="189">
        <v>38</v>
      </c>
      <c r="F36" s="189">
        <v>38</v>
      </c>
      <c r="G36" s="189">
        <v>0</v>
      </c>
      <c r="H36" s="189"/>
      <c r="I36" s="189"/>
      <c r="J36" s="189"/>
      <c r="K36" s="189"/>
      <c r="L36" s="189"/>
      <c r="M36" s="189"/>
      <c r="N36" s="189"/>
      <c r="O36" s="189"/>
      <c r="P36" s="189"/>
      <c r="Q36" s="189"/>
      <c r="R36" s="189"/>
      <c r="S36" s="189"/>
      <c r="T36" s="189"/>
      <c r="U36" s="189"/>
      <c r="V36" s="189"/>
      <c r="W36" s="30"/>
      <c r="X36" s="30"/>
      <c r="Y36" s="30"/>
      <c r="Z36" s="30"/>
      <c r="AA36" s="30"/>
    </row>
    <row r="37" spans="2:27" x14ac:dyDescent="0.15">
      <c r="B37" s="94">
        <v>60093</v>
      </c>
      <c r="C37" s="189">
        <v>0</v>
      </c>
      <c r="D37" s="189">
        <v>0</v>
      </c>
      <c r="E37" s="189">
        <v>0</v>
      </c>
      <c r="F37" s="189">
        <v>0</v>
      </c>
      <c r="G37" s="189">
        <v>0</v>
      </c>
      <c r="H37" s="189"/>
      <c r="I37" s="189"/>
      <c r="J37" s="189"/>
      <c r="K37" s="189"/>
      <c r="L37" s="189"/>
      <c r="M37" s="189"/>
      <c r="N37" s="189"/>
      <c r="O37" s="189"/>
      <c r="P37" s="189"/>
      <c r="Q37" s="189"/>
      <c r="R37" s="189"/>
      <c r="S37" s="189"/>
      <c r="T37" s="189"/>
      <c r="U37" s="189"/>
      <c r="V37" s="189"/>
      <c r="W37" s="30"/>
      <c r="X37" s="30"/>
      <c r="Y37" s="30"/>
      <c r="Z37" s="30"/>
      <c r="AA37" s="30"/>
    </row>
    <row r="38" spans="2:27" x14ac:dyDescent="0.15">
      <c r="B38" s="94">
        <v>60096</v>
      </c>
      <c r="C38" s="189">
        <v>32</v>
      </c>
      <c r="D38" s="189">
        <v>0</v>
      </c>
      <c r="E38" s="189">
        <v>5</v>
      </c>
      <c r="F38" s="189">
        <v>5</v>
      </c>
      <c r="G38" s="189">
        <v>0</v>
      </c>
      <c r="H38" s="189"/>
      <c r="I38" s="189"/>
      <c r="J38" s="189"/>
      <c r="K38" s="189"/>
      <c r="L38" s="189"/>
      <c r="M38" s="189"/>
      <c r="N38" s="189"/>
      <c r="O38" s="189"/>
      <c r="P38" s="189"/>
      <c r="Q38" s="189"/>
      <c r="R38" s="189"/>
      <c r="S38" s="189"/>
      <c r="T38" s="189"/>
      <c r="U38" s="189"/>
      <c r="V38" s="189"/>
      <c r="W38" s="30"/>
      <c r="X38" s="30"/>
      <c r="Y38" s="30"/>
      <c r="Z38" s="30"/>
      <c r="AA38" s="30"/>
    </row>
    <row r="39" spans="2:27" x14ac:dyDescent="0.15">
      <c r="B39" s="94">
        <v>60099</v>
      </c>
      <c r="C39" s="189">
        <v>375</v>
      </c>
      <c r="D39" s="189">
        <v>10</v>
      </c>
      <c r="E39" s="189">
        <v>85</v>
      </c>
      <c r="F39" s="189">
        <v>86</v>
      </c>
      <c r="G39" s="189">
        <v>2</v>
      </c>
      <c r="H39" s="189"/>
      <c r="I39" s="189"/>
      <c r="J39" s="189"/>
      <c r="K39" s="189"/>
      <c r="L39" s="189"/>
      <c r="M39" s="189"/>
      <c r="N39" s="189"/>
      <c r="O39" s="189"/>
      <c r="P39" s="189"/>
      <c r="Q39" s="189"/>
      <c r="R39" s="189"/>
      <c r="S39" s="189"/>
      <c r="T39" s="189"/>
      <c r="U39" s="189"/>
      <c r="V39" s="189"/>
      <c r="W39" s="30"/>
      <c r="X39" s="30"/>
      <c r="Y39" s="30"/>
      <c r="Z39" s="30"/>
      <c r="AA39" s="30"/>
    </row>
    <row r="42" spans="2:27" x14ac:dyDescent="0.15">
      <c r="B42" s="43" t="s">
        <v>204</v>
      </c>
      <c r="C42" s="44"/>
      <c r="D42" s="44"/>
      <c r="E42" s="44"/>
      <c r="F42" s="30"/>
    </row>
    <row r="43" spans="2:27" ht="15" x14ac:dyDescent="0.15">
      <c r="B43" s="195" t="s">
        <v>168</v>
      </c>
      <c r="C43" s="81">
        <v>2022</v>
      </c>
      <c r="D43" s="81">
        <v>2023</v>
      </c>
      <c r="E43" s="81">
        <v>2024</v>
      </c>
      <c r="F43" s="81">
        <v>2025</v>
      </c>
    </row>
    <row r="44" spans="2:27" x14ac:dyDescent="0.15">
      <c r="B44" s="194" t="s">
        <v>169</v>
      </c>
      <c r="C44" s="188">
        <v>7</v>
      </c>
      <c r="D44" s="101"/>
      <c r="E44" s="101"/>
      <c r="F44" s="101"/>
    </row>
    <row r="45" spans="2:27" x14ac:dyDescent="0.15">
      <c r="B45" s="194" t="s">
        <v>170</v>
      </c>
      <c r="C45" s="188">
        <v>39</v>
      </c>
      <c r="D45" s="101"/>
      <c r="E45" s="101"/>
      <c r="F45" s="101"/>
    </row>
    <row r="46" spans="2:27" x14ac:dyDescent="0.15">
      <c r="B46" s="194" t="s">
        <v>171</v>
      </c>
      <c r="C46" s="188">
        <v>11</v>
      </c>
      <c r="D46" s="101"/>
      <c r="E46" s="101"/>
      <c r="F46" s="101"/>
    </row>
    <row r="47" spans="2:27" x14ac:dyDescent="0.15">
      <c r="B47" s="194" t="s">
        <v>172</v>
      </c>
      <c r="C47" s="188">
        <v>0</v>
      </c>
      <c r="D47" s="101"/>
      <c r="E47" s="101"/>
      <c r="F47" s="101"/>
    </row>
    <row r="48" spans="2:27" x14ac:dyDescent="0.15">
      <c r="B48" s="201" t="s">
        <v>173</v>
      </c>
      <c r="C48" s="202"/>
      <c r="D48" s="203"/>
      <c r="E48" s="203"/>
      <c r="F48" s="204"/>
    </row>
    <row r="49" spans="2:6" x14ac:dyDescent="0.15">
      <c r="B49" s="205" t="s">
        <v>174</v>
      </c>
      <c r="C49" s="188">
        <v>0</v>
      </c>
      <c r="D49" s="101"/>
      <c r="E49" s="101"/>
      <c r="F49" s="101"/>
    </row>
    <row r="50" spans="2:6" x14ac:dyDescent="0.15">
      <c r="B50" s="205" t="s">
        <v>175</v>
      </c>
      <c r="C50" s="188">
        <v>0</v>
      </c>
      <c r="D50" s="93"/>
      <c r="E50" s="93"/>
      <c r="F50" s="93"/>
    </row>
    <row r="51" spans="2:6" x14ac:dyDescent="0.15">
      <c r="B51" s="205" t="s">
        <v>176</v>
      </c>
      <c r="C51" s="188">
        <v>7</v>
      </c>
      <c r="D51" s="93"/>
      <c r="E51" s="93"/>
      <c r="F51" s="93"/>
    </row>
    <row r="52" spans="2:6" x14ac:dyDescent="0.15">
      <c r="B52" s="206" t="s">
        <v>177</v>
      </c>
      <c r="C52" s="188">
        <v>7</v>
      </c>
      <c r="D52" s="93"/>
      <c r="E52" s="93"/>
      <c r="F52" s="93"/>
    </row>
    <row r="53" spans="2:6" x14ac:dyDescent="0.15">
      <c r="B53" s="206" t="s">
        <v>178</v>
      </c>
      <c r="C53" s="188">
        <v>4</v>
      </c>
      <c r="D53" s="93"/>
      <c r="E53" s="93"/>
      <c r="F53" s="93"/>
    </row>
    <row r="54" spans="2:6" x14ac:dyDescent="0.15">
      <c r="B54" s="103"/>
      <c r="C54" s="103"/>
      <c r="D54" s="103"/>
      <c r="E54" s="30"/>
      <c r="F54" s="103"/>
    </row>
    <row r="55" spans="2:6" x14ac:dyDescent="0.15">
      <c r="B55" s="103"/>
      <c r="C55" s="103"/>
      <c r="D55" s="103"/>
      <c r="E55" s="30"/>
      <c r="F55" s="30"/>
    </row>
    <row r="56" spans="2:6" x14ac:dyDescent="0.15">
      <c r="B56" s="43" t="s">
        <v>205</v>
      </c>
      <c r="C56" s="103"/>
      <c r="D56" s="103"/>
      <c r="E56" s="103"/>
      <c r="F56" s="30"/>
    </row>
    <row r="57" spans="2:6" ht="15" x14ac:dyDescent="0.15">
      <c r="B57" s="195" t="s">
        <v>179</v>
      </c>
      <c r="C57" s="81">
        <v>2022</v>
      </c>
      <c r="D57" s="81">
        <v>2023</v>
      </c>
      <c r="E57" s="81">
        <v>2024</v>
      </c>
      <c r="F57" s="81">
        <v>2025</v>
      </c>
    </row>
    <row r="58" spans="2:6" x14ac:dyDescent="0.15">
      <c r="B58" s="201" t="s">
        <v>180</v>
      </c>
      <c r="C58" s="202"/>
      <c r="D58" s="203"/>
      <c r="E58" s="203"/>
      <c r="F58" s="204"/>
    </row>
    <row r="59" spans="2:6" x14ac:dyDescent="0.15">
      <c r="B59" s="205" t="s">
        <v>181</v>
      </c>
      <c r="C59" s="188">
        <v>3</v>
      </c>
      <c r="D59" s="101"/>
      <c r="E59" s="101"/>
      <c r="F59" s="101"/>
    </row>
    <row r="60" spans="2:6" x14ac:dyDescent="0.15">
      <c r="B60" s="205" t="s">
        <v>182</v>
      </c>
      <c r="C60" s="188">
        <v>16</v>
      </c>
      <c r="D60" s="101"/>
      <c r="E60" s="101"/>
      <c r="F60" s="101"/>
    </row>
    <row r="61" spans="2:6" x14ac:dyDescent="0.15">
      <c r="B61" s="205" t="s">
        <v>183</v>
      </c>
      <c r="C61" s="188">
        <v>5</v>
      </c>
      <c r="D61" s="101"/>
      <c r="E61" s="101"/>
      <c r="F61" s="101"/>
    </row>
    <row r="62" spans="2:6" x14ac:dyDescent="0.15">
      <c r="B62" s="205" t="s">
        <v>184</v>
      </c>
      <c r="C62" s="188">
        <v>3</v>
      </c>
      <c r="D62" s="101"/>
      <c r="E62" s="101"/>
      <c r="F62" s="101"/>
    </row>
    <row r="63" spans="2:6" x14ac:dyDescent="0.15">
      <c r="B63" s="205" t="s">
        <v>185</v>
      </c>
      <c r="C63" s="188">
        <v>0</v>
      </c>
      <c r="D63" s="101"/>
      <c r="E63" s="101"/>
      <c r="F63" s="101"/>
    </row>
    <row r="64" spans="2:6" x14ac:dyDescent="0.15">
      <c r="B64" s="205" t="s">
        <v>186</v>
      </c>
      <c r="C64" s="188">
        <v>0</v>
      </c>
      <c r="D64" s="101"/>
      <c r="E64" s="101"/>
      <c r="F64" s="101"/>
    </row>
    <row r="65" spans="2:6" x14ac:dyDescent="0.15">
      <c r="B65" s="205" t="s">
        <v>187</v>
      </c>
      <c r="C65" s="188">
        <v>0</v>
      </c>
      <c r="D65" s="101"/>
      <c r="E65" s="101"/>
      <c r="F65" s="101"/>
    </row>
    <row r="66" spans="2:6" x14ac:dyDescent="0.15">
      <c r="B66" s="205" t="s">
        <v>188</v>
      </c>
      <c r="C66" s="188">
        <v>0</v>
      </c>
      <c r="D66" s="101"/>
      <c r="E66" s="101"/>
      <c r="F66" s="101"/>
    </row>
    <row r="67" spans="2:6" x14ac:dyDescent="0.15">
      <c r="B67" s="201" t="s">
        <v>189</v>
      </c>
      <c r="C67" s="202"/>
      <c r="D67" s="203"/>
      <c r="E67" s="203"/>
      <c r="F67" s="204"/>
    </row>
    <row r="68" spans="2:6" x14ac:dyDescent="0.15">
      <c r="B68" s="205" t="s">
        <v>190</v>
      </c>
      <c r="C68" s="188">
        <v>0</v>
      </c>
      <c r="D68" s="101"/>
      <c r="E68" s="101"/>
      <c r="F68" s="101"/>
    </row>
    <row r="69" spans="2:6" x14ac:dyDescent="0.15">
      <c r="B69" s="205" t="s">
        <v>191</v>
      </c>
      <c r="C69" s="188">
        <v>0</v>
      </c>
      <c r="D69" s="101"/>
      <c r="E69" s="101"/>
      <c r="F69" s="101"/>
    </row>
    <row r="70" spans="2:6" x14ac:dyDescent="0.15">
      <c r="B70" s="205" t="s">
        <v>192</v>
      </c>
      <c r="C70" s="188">
        <v>0</v>
      </c>
      <c r="D70" s="101"/>
      <c r="E70" s="101"/>
      <c r="F70" s="101"/>
    </row>
    <row r="71" spans="2:6" x14ac:dyDescent="0.15">
      <c r="B71" s="205" t="s">
        <v>193</v>
      </c>
      <c r="C71" s="188">
        <v>0</v>
      </c>
      <c r="D71" s="101"/>
      <c r="E71" s="101"/>
      <c r="F71" s="101"/>
    </row>
    <row r="72" spans="2:6" x14ac:dyDescent="0.15">
      <c r="B72" s="205" t="s">
        <v>194</v>
      </c>
      <c r="C72" s="188">
        <v>0</v>
      </c>
      <c r="D72" s="101"/>
      <c r="E72" s="101"/>
      <c r="F72" s="101"/>
    </row>
    <row r="73" spans="2:6" x14ac:dyDescent="0.15">
      <c r="B73" s="205" t="s">
        <v>195</v>
      </c>
      <c r="C73" s="188">
        <v>0</v>
      </c>
      <c r="D73" s="101"/>
      <c r="E73" s="101"/>
      <c r="F73" s="101"/>
    </row>
    <row r="74" spans="2:6" x14ac:dyDescent="0.15">
      <c r="B74" s="201" t="s">
        <v>196</v>
      </c>
      <c r="C74" s="202"/>
      <c r="D74" s="203"/>
      <c r="E74" s="203"/>
      <c r="F74" s="204"/>
    </row>
    <row r="75" spans="2:6" x14ac:dyDescent="0.15">
      <c r="B75" s="205" t="s">
        <v>197</v>
      </c>
      <c r="C75" s="188">
        <v>0</v>
      </c>
      <c r="D75" s="101"/>
      <c r="E75" s="101"/>
      <c r="F75" s="101"/>
    </row>
    <row r="76" spans="2:6" x14ac:dyDescent="0.15">
      <c r="B76" s="205" t="s">
        <v>198</v>
      </c>
      <c r="C76" s="188">
        <v>0</v>
      </c>
      <c r="D76" s="101"/>
      <c r="E76" s="101"/>
      <c r="F76" s="101"/>
    </row>
    <row r="77" spans="2:6" x14ac:dyDescent="0.15">
      <c r="B77" s="205" t="s">
        <v>199</v>
      </c>
      <c r="C77" s="188">
        <v>0</v>
      </c>
      <c r="D77" s="101"/>
      <c r="E77" s="101"/>
      <c r="F77" s="101"/>
    </row>
    <row r="78" spans="2:6" x14ac:dyDescent="0.15">
      <c r="B78" s="205" t="s">
        <v>200</v>
      </c>
      <c r="C78" s="188">
        <v>0</v>
      </c>
      <c r="D78" s="101"/>
      <c r="E78" s="101"/>
      <c r="F78" s="101"/>
    </row>
    <row r="79" spans="2:6" x14ac:dyDescent="0.15">
      <c r="B79" s="205" t="s">
        <v>201</v>
      </c>
      <c r="C79" s="188">
        <v>0</v>
      </c>
      <c r="D79" s="101"/>
      <c r="E79" s="101"/>
      <c r="F79" s="101"/>
    </row>
    <row r="80" spans="2:6" x14ac:dyDescent="0.15">
      <c r="B80" s="205" t="s">
        <v>202</v>
      </c>
      <c r="C80" s="188">
        <v>0</v>
      </c>
      <c r="D80" s="101"/>
      <c r="E80" s="101"/>
      <c r="F80" s="101"/>
    </row>
  </sheetData>
  <mergeCells count="6">
    <mergeCell ref="R11:V11"/>
    <mergeCell ref="B5:K7"/>
    <mergeCell ref="B8:K8"/>
    <mergeCell ref="C11:G11"/>
    <mergeCell ref="H11:L11"/>
    <mergeCell ref="M11:Q11"/>
  </mergeCells>
  <pageMargins left="0.7" right="0.7" top="0.75" bottom="0.75" header="0.3" footer="0.3"/>
  <pageSetup scale="4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02C5E550E55C4F81C58343758521F1" ma:contentTypeVersion="18" ma:contentTypeDescription="Create a new document." ma:contentTypeScope="" ma:versionID="4d663ed9c6e24daa0b2b5b63d5321e5f">
  <xsd:schema xmlns:xsd="http://www.w3.org/2001/XMLSchema" xmlns:xs="http://www.w3.org/2001/XMLSchema" xmlns:p="http://schemas.microsoft.com/office/2006/metadata/properties" xmlns:ns1="http://schemas.microsoft.com/sharepoint/v3" xmlns:ns2="b9f302bb-887f-4985-9b7b-bb8d76ba7726" xmlns:ns3="16ee2607-0efc-40d3-a690-b2770d6a8267" targetNamespace="http://schemas.microsoft.com/office/2006/metadata/properties" ma:root="true" ma:fieldsID="6d55f627d5965a696d98f2a2bbd72e07" ns1:_="" ns2:_="" ns3:_="">
    <xsd:import namespace="http://schemas.microsoft.com/sharepoint/v3"/>
    <xsd:import namespace="b9f302bb-887f-4985-9b7b-bb8d76ba7726"/>
    <xsd:import namespace="16ee2607-0efc-40d3-a690-b2770d6a826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f302bb-887f-4985-9b7b-bb8d76ba77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2c17ef7-dc3c-42f5-8e39-6fd87fabc12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ee2607-0efc-40d3-a690-b2770d6a82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c0d98ba-beed-472b-869b-319a29c5cd43}" ma:internalName="TaxCatchAll" ma:showField="CatchAllData" ma:web="16ee2607-0efc-40d3-a690-b2770d6a8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9f302bb-887f-4985-9b7b-bb8d76ba7726">
      <Terms xmlns="http://schemas.microsoft.com/office/infopath/2007/PartnerControls"/>
    </lcf76f155ced4ddcb4097134ff3c332f>
    <TaxCatchAll xmlns="16ee2607-0efc-40d3-a690-b2770d6a82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F82F72-9297-469B-AE8D-093D6D2C6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f302bb-887f-4985-9b7b-bb8d76ba7726"/>
    <ds:schemaRef ds:uri="16ee2607-0efc-40d3-a690-b2770d6a8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7CD1E2-8A36-46EA-884B-CB0CFD6A02A8}">
  <ds:schemaRefs>
    <ds:schemaRef ds:uri="http://purl.org/dc/elements/1.1/"/>
    <ds:schemaRef ds:uri="http://purl.org/dc/dcmitype/"/>
    <ds:schemaRef ds:uri="16ee2607-0efc-40d3-a690-b2770d6a8267"/>
    <ds:schemaRef ds:uri="http://www.w3.org/XML/1998/namespace"/>
    <ds:schemaRef ds:uri="http://schemas.microsoft.com/sharepoint/v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b9f302bb-887f-4985-9b7b-bb8d76ba7726"/>
    <ds:schemaRef ds:uri="http://schemas.microsoft.com/office/2006/metadata/properties"/>
  </ds:schemaRefs>
</ds:datastoreItem>
</file>

<file path=customXml/itemProps3.xml><?xml version="1.0" encoding="utf-8"?>
<ds:datastoreItem xmlns:ds="http://schemas.openxmlformats.org/officeDocument/2006/customXml" ds:itemID="{3A49CE3A-26ED-41A4-9C42-848B7E067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1-NSG</vt:lpstr>
      <vt:lpstr>2-NSG</vt:lpstr>
      <vt:lpstr>3- NSG</vt:lpstr>
      <vt:lpstr>4- Other NSG</vt:lpstr>
      <vt:lpstr>6 - Historical Costs NSG</vt:lpstr>
      <vt:lpstr>7 - Historical IQ MF Partcptn</vt:lpstr>
      <vt:lpstr>8 - Historical IQ Prt, Ms, H&amp;S</vt:lpstr>
      <vt:lpstr>'7 - Historical IQ MF Partcptn'!Print_Area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Selena Worster Walde</dc:creator>
  <cp:lastModifiedBy>Selena Worster Walde</cp:lastModifiedBy>
  <cp:lastPrinted>2023-05-15T20:00:00Z</cp:lastPrinted>
  <dcterms:created xsi:type="dcterms:W3CDTF">2022-04-29T20:13:26Z</dcterms:created>
  <dcterms:modified xsi:type="dcterms:W3CDTF">2023-05-15T20:01:41Z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0x0101009702C5E550E55C4F81C58343758521F1</vt:lpwstr>
  </property>
  <property fmtid="{D5CDD505-2E9C-101B-9397-08002B2CF9AE}" pid="3" name="MediaServiceImageTags">
    <vt:lpwstr/>
  </property>
</Properties>
</file>