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rp.dirsrv.com\data\homes\Chicago\e53070\"/>
    </mc:Choice>
  </mc:AlternateContent>
  <bookViews>
    <workbookView xWindow="30036" yWindow="1884" windowWidth="38016" windowHeight="26484"/>
  </bookViews>
  <sheets>
    <sheet name="1-NSG" sheetId="1" r:id="rId1"/>
    <sheet name="2-NSG" sheetId="2" r:id="rId2"/>
    <sheet name="3- NSG" sheetId="3" r:id="rId3"/>
    <sheet name="4- Other NSG" sheetId="4" r:id="rId4"/>
    <sheet name="6 - Historical Costs NSG" sheetId="5" r:id="rId5"/>
    <sheet name="7 - Historical IQ MF Partcptn"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'[1]Ptnr Returns'!#REF!</definedName>
    <definedName name="\S">'[1]Ptnr Returns'!#REF!</definedName>
    <definedName name="\T" localSheetId="2">#REF!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__123Graph_A" localSheetId="2" hidden="1">'[1]Ptnr Returns'!#REF!</definedName>
    <definedName name="__123Graph_A" hidden="1">'[1]Ptnr Returns'!#REF!</definedName>
    <definedName name="__123Graph_B" localSheetId="2" hidden="1">'[2]Forecast Fuel'!#REF!</definedName>
    <definedName name="__123Graph_B" hidden="1">'[2]Forecast Fuel'!#REF!</definedName>
    <definedName name="__DEP1" localSheetId="2">#REF!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[3]Inputs!$D$277</definedName>
    <definedName name="_IDC20" localSheetId="2">#REF!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'[4]Case2 (50-50) $1.185'!$A$14:$O$47</definedName>
    <definedName name="_NAV1" localSheetId="2">#REF!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[3]Inputs!$C$235</definedName>
    <definedName name="AVERGE" localSheetId="2">#REF!</definedName>
    <definedName name="AVERGE">#REF!</definedName>
    <definedName name="Bank_Financing">[5]RockGen!$AB$20</definedName>
    <definedName name="BASIS_YEAR" localSheetId="2">#REF!</definedName>
    <definedName name="BASIS_YEAR">#REF!</definedName>
    <definedName name="BKBASIS" localSheetId="2">#REF!</definedName>
    <definedName name="BKBASIS">#REF!</definedName>
    <definedName name="BKLF" localSheetId="2">#REF!</definedName>
    <definedName name="BKLF">#REF!</definedName>
    <definedName name="Bond_Financing">[5]RockGen!$AB$20</definedName>
    <definedName name="BondTakeoutYN">[3]Inputs!$D$80</definedName>
    <definedName name="BondTakeoutYN_bis" localSheetId="2">#REF!</definedName>
    <definedName name="BondTakeoutYN_bis">#REF!</definedName>
    <definedName name="BR" localSheetId="2">#REF!</definedName>
    <definedName name="BR">#REF!</definedName>
    <definedName name="BR_2" localSheetId="2">#REF!</definedName>
    <definedName name="BR_2">#REF!</definedName>
    <definedName name="Brazilian_CPI_Index">[6]Assumptions!$E$198:$AH$198</definedName>
    <definedName name="Breakeven_point" localSheetId="2">#REF!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[7]Inputs!#REF!</definedName>
    <definedName name="carville_case">[7]Inputs!#REF!</definedName>
    <definedName name="case" localSheetId="2">#REF!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[8]Inputs1!$D$314</definedName>
    <definedName name="CH_LeasePmt">[8]Inputs1!$C$314</definedName>
    <definedName name="CHANGE" localSheetId="2">#REF!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'[9]Program Screening'!#REF!</definedName>
    <definedName name="ComProg">'[9]Program Screening'!#REF!</definedName>
    <definedName name="COST15" localSheetId="2">#REF!</definedName>
    <definedName name="COST15">#REF!</definedName>
    <definedName name="COST30" localSheetId="2">#REF!</definedName>
    <definedName name="COST30">#REF!</definedName>
    <definedName name="CPI">[3]Inputs!$C$21</definedName>
    <definedName name="CRATE" localSheetId="2">#REF!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'[10]CASE INFO'!$B$5</definedName>
    <definedName name="DEBT" localSheetId="2">#REF!</definedName>
    <definedName name="DEBT">#REF!</definedName>
    <definedName name="DECDATA?" localSheetId="2">#REF!</definedName>
    <definedName name="DECDATA?">#REF!</definedName>
    <definedName name="Delta3rdParty" localSheetId="2">#REF!</definedName>
    <definedName name="Delta3rdParty">#REF!</definedName>
    <definedName name="DepCase">[3]Inputs!$G$29</definedName>
    <definedName name="DEPINP" localSheetId="2">#REF!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[10]ROUNDING!$B$4</definedName>
    <definedName name="env" localSheetId="2">#REF!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[11]ProForma!#REF!</definedName>
    <definedName name="EQUITY">[11]ProForma!#REF!</definedName>
    <definedName name="EquityOpt3rdParty" localSheetId="2">#REF!</definedName>
    <definedName name="EquityOpt3rdParty">#REF!</definedName>
    <definedName name="EquivLease" localSheetId="2">[12]LeaseAdjustments!#REF!</definedName>
    <definedName name="EquivLease">[12]LeaseAdjustments!#REF!</definedName>
    <definedName name="Excel_BuiltIn_Print_Titles_2" localSheetId="2">#REF!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'[13]Master Task List'!$J$2:$M$2</definedName>
    <definedName name="Fixed_costs" localSheetId="2">#REF!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'[14]Maintenance Model'!#REF!</definedName>
    <definedName name="fr">'[14]Maintenance Model'!#REF!</definedName>
    <definedName name="FYMY" localSheetId="2">#REF!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[3]Inputs!$A$1:$Q$63</definedName>
    <definedName name="Inputs" localSheetId="2">#REF!</definedName>
    <definedName name="Inputs">#REF!</definedName>
    <definedName name="INPUTS2">[3]Inputs!$A$64:$O$160</definedName>
    <definedName name="INPUTS3">[3]Inputs!$A$161:$Q$257</definedName>
    <definedName name="INPUTS4">[3]Inputs!$A$291:$Q$365</definedName>
    <definedName name="INPUTS5">[3]Inputs!$A$367:$Q$460</definedName>
    <definedName name="INPUTS6">[3]Inputs!$P$148:$AE$173</definedName>
    <definedName name="IntroPrintArea" localSheetId="2" hidden="1">#REF!</definedName>
    <definedName name="IntroPrintArea" hidden="1">#REF!</definedName>
    <definedName name="ip" localSheetId="2">[15]Assumptions!#REF!</definedName>
    <definedName name="ip">[15]Assumptions!#REF!</definedName>
    <definedName name="IRV4_C" localSheetId="2">#REF!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'[16]Kelley 15-15 Assumptions'!$F$23</definedName>
    <definedName name="KeTOLLPERC2">'[16]Kelley 15-15 Assumptions'!$F$24</definedName>
    <definedName name="LeaseLookups">[3]LeaseAdjust!$H$67:$AL$104</definedName>
    <definedName name="LeaseMonthly" localSheetId="2">#REF!</definedName>
    <definedName name="LeaseMonthly">#REF!</definedName>
    <definedName name="LeaseRunYN">[3]Inputs!$D$79</definedName>
    <definedName name="LeaseYrFraction" localSheetId="2">[12]LeaseAdjustments!#REF!</definedName>
    <definedName name="LeaseYrFraction">[12]LeaseAdjustments!#REF!</definedName>
    <definedName name="Leasing" localSheetId="2">'[16]Kelley 15-15 Assumptions'!#REF!</definedName>
    <definedName name="Leasing">'[16]Kelley 15-15 Assumptions'!#REF!</definedName>
    <definedName name="light">SUM([10]GUL!$G$24:$G$46,[10]GUL!$G$80:$G$82)</definedName>
    <definedName name="LOAD" localSheetId="2">#REF!</definedName>
    <definedName name="LOAD">#REF!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'[3]lease run'!$A$14:$O$47</definedName>
    <definedName name="lstMetrics">OFFSET('[17]Invoice Tracker'!$B$9:$B$24,0,0,COUNTA('[17]Invoice Tracker'!$B$9:$B$24))</definedName>
    <definedName name="lstYears">OFFSET('[17]Invoice Tracker'!$B$8:$O$8,0,1,1,COUNTA('[17]Invoice Tracker'!$B$8:$O$8)-1)</definedName>
    <definedName name="MARDATA?" localSheetId="2">#REF!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[3]Inputs!$H$81</definedName>
    <definedName name="MiniPermYN">[3]Inputs!$H$79</definedName>
    <definedName name="MMLB_SO_DECEMBE" localSheetId="2">#REF!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[3]Inputs!$D$171</definedName>
    <definedName name="Net_profit" localSheetId="2">#REF!</definedName>
    <definedName name="Net_profit">#REF!</definedName>
    <definedName name="NetCapacityU3">[3]Inputs!$D$263</definedName>
    <definedName name="New_Plants_Switch">[18]Sensitivites!$D$23</definedName>
    <definedName name="NH3Slip1">[3]Inputs!$D$298</definedName>
    <definedName name="NH3Slip2">[3]Inputs!$F$298</definedName>
    <definedName name="NLGT" localSheetId="2">#REF!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[8]Inputs1!$C$13</definedName>
    <definedName name="NOVDATA?" localSheetId="2">#REF!</definedName>
    <definedName name="NOVDATA?">#REF!</definedName>
    <definedName name="NOx_MBtu1">[3]Inputs!$D$295</definedName>
    <definedName name="NOx_MBtu2">[3]Inputs!$F$295</definedName>
    <definedName name="NOxConvEffy2">[3]Inputs!$F$296</definedName>
    <definedName name="NOxpMB1">[3]Inputs!$D$294</definedName>
    <definedName name="NOxpMB2" localSheetId="2">[3]Inputs!#REF!</definedName>
    <definedName name="NOxpMB2">[3]Inputs!#REF!</definedName>
    <definedName name="NOxUncontNorm1">[3]Inputs!$D$297</definedName>
    <definedName name="NOxUncontNorm2">[3]Inputs!$F$297</definedName>
    <definedName name="NPV_of_Build_Option" localSheetId="2">'[14]Maintenance Model'!#REF!</definedName>
    <definedName name="NPV_of_Build_Option">'[14]Maintenance Model'!#REF!</definedName>
    <definedName name="OANDM" localSheetId="2">#REF!</definedName>
    <definedName name="OANDM">#REF!</definedName>
    <definedName name="OCTDATA?" localSheetId="2">#REF!</definedName>
    <definedName name="OCTDATA?">#REF!</definedName>
    <definedName name="ODEBT" localSheetId="2">#REF!</definedName>
    <definedName name="ODEBT">#REF!</definedName>
    <definedName name="old_1" hidden="1">[19]old!$V$5</definedName>
    <definedName name="OpDateU3">[8]Inputs1!$C$21</definedName>
    <definedName name="OpDateU4">[8]Inputs1!$D$21</definedName>
    <definedName name="OPEXP" localSheetId="2">#REF!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[16]Input!$H$15</definedName>
    <definedName name="Party3Equity" localSheetId="2">[12]Inputs!#REF!</definedName>
    <definedName name="Party3Equity">[12]Inputs!#REF!</definedName>
    <definedName name="PB" localSheetId="2">#REF!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'[20]1. Proposal Information'!$E$8</definedName>
    <definedName name="period2">'[20]1. Proposal Information'!$E$9</definedName>
    <definedName name="period3">'[20]1. Proposal Information'!$E$10</definedName>
    <definedName name="PERKW" localSheetId="2">#REF!</definedName>
    <definedName name="PERKW">#REF!</definedName>
    <definedName name="PIND" localSheetId="2">#REF!</definedName>
    <definedName name="PIND">#REF!</definedName>
    <definedName name="PLANT" localSheetId="2">#REF!</definedName>
    <definedName name="PLANT">#REF!</definedName>
    <definedName name="ppi">[21]Assumptions!$E$10</definedName>
    <definedName name="PR_Factor" localSheetId="2">#REF!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2">#REF!</definedName>
    <definedName name="_xlnm.Print_Area">#REF!</definedName>
    <definedName name="PRINT_AREA_MI" localSheetId="2">#REF!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[22]Inputs1!$D$76</definedName>
    <definedName name="ProjectName">[22]Inputs1!$C$6</definedName>
    <definedName name="PROP" localSheetId="2">#REF!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'[16]Master Assumption Page'!$E$12</definedName>
    <definedName name="rent_a" localSheetId="2">#REF!</definedName>
    <definedName name="rent_a">#REF!</definedName>
    <definedName name="RES" localSheetId="2">#REF!</definedName>
    <definedName name="RES">#REF!</definedName>
    <definedName name="RESERVES" localSheetId="2">[11]ProForma!#REF!</definedName>
    <definedName name="RESERVES">[11]ProForma!#REF!</definedName>
    <definedName name="ResProg" localSheetId="2">'[9]Program Screening'!#REF!</definedName>
    <definedName name="ResProg">'[9]Program Screening'!#REF!</definedName>
    <definedName name="REUNITS" localSheetId="2">#REF!</definedName>
    <definedName name="REUNITS">#REF!</definedName>
    <definedName name="REUNITSTATUS" localSheetId="2">#REF!</definedName>
    <definedName name="REUNITSTATUS">#REF!</definedName>
    <definedName name="rev">[10]ROUNDING!$B$6</definedName>
    <definedName name="RG" localSheetId="2">#REF!</definedName>
    <definedName name="RG">#REF!</definedName>
    <definedName name="RG_2" localSheetId="2">#REF!</definedName>
    <definedName name="RG_2">#REF!</definedName>
    <definedName name="s">[11]Inputs!$B$109:$F$124</definedName>
    <definedName name="Sales_price_unit" localSheetId="2">#REF!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'[20]1. Proposal Information'!$E$7</definedName>
    <definedName name="STATETAX" localSheetId="2">#REF!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[3]Summary!$A$1:$T$64</definedName>
    <definedName name="SUNIT" localSheetId="2">#REF!</definedName>
    <definedName name="SUNIT">#REF!</definedName>
    <definedName name="SupDebtU4">[22]SupportableDebtU4!$E$24</definedName>
    <definedName name="SynthLeaseYN">[3]Inputs!$H$80</definedName>
    <definedName name="t">[11]Inputs!$B$109:$F$124</definedName>
    <definedName name="T_DEBT" localSheetId="2">#REF!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[3]Rev!$A$1:$S$62</definedName>
    <definedName name="TEMP6">[3]Rev!$A$69:$S$115</definedName>
    <definedName name="TEMP8" localSheetId="2">[3]Performance!#REF!</definedName>
    <definedName name="TEMP8">[3]Performance!#REF!</definedName>
    <definedName name="TemplatePrintArea" localSheetId="2">#REF!</definedName>
    <definedName name="TemplatePrintArea">#REF!</definedName>
    <definedName name="test" localSheetId="2">#REF!</definedName>
    <definedName name="test">#REF!</definedName>
    <definedName name="TestAdd">"Test RefersTo1"</definedName>
    <definedName name="Title">[22]Options!$E$2</definedName>
    <definedName name="titles" localSheetId="2">#REF!</definedName>
    <definedName name="titles">#REF!</definedName>
    <definedName name="titles_sec" localSheetId="2">#REF!</definedName>
    <definedName name="titles_sec">#REF!</definedName>
    <definedName name="TOLLPER2">[23]Assumptions!$F$23</definedName>
    <definedName name="TOLLPERC1">[23]Assumptions!$F$22</definedName>
    <definedName name="Total_fixed" localSheetId="2">#REF!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[3]Inputs!$F$24</definedName>
    <definedName name="U2OutageWks">[3]Inputs!$F$25</definedName>
    <definedName name="Unit_contrib_margin" localSheetId="2">#REF!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'[10]CASE INFO'!$B$4</definedName>
    <definedName name="wp">'[24]CASE INFO'!$B$7</definedName>
    <definedName name="Years">[25]Assumptions!$D$49:$D$52</definedName>
    <definedName name="YP_ALL" localSheetId="2">#REF!</definedName>
    <definedName name="YP_ALL">#REF!</definedName>
    <definedName name="YP_STANDARD" localSheetId="2">#REF!</definedName>
    <definedName name="YP_STANDARD">#REF!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L48" i="1"/>
  <c r="K48" i="1"/>
  <c r="J48" i="1"/>
  <c r="H47" i="1"/>
  <c r="H48" i="1"/>
  <c r="M48" i="1"/>
  <c r="D35" i="5"/>
  <c r="E34" i="5"/>
  <c r="E33" i="5"/>
  <c r="E32" i="5"/>
  <c r="C35" i="5"/>
  <c r="E35" i="5"/>
  <c r="C30" i="5"/>
  <c r="D28" i="5"/>
  <c r="D29" i="5"/>
  <c r="E29" i="5"/>
  <c r="E27" i="5"/>
  <c r="D27" i="5"/>
  <c r="E26" i="5"/>
  <c r="F24" i="5"/>
  <c r="E24" i="5"/>
  <c r="G24" i="5"/>
  <c r="D24" i="5"/>
  <c r="C24" i="5"/>
  <c r="G23" i="5"/>
  <c r="C23" i="5"/>
  <c r="G22" i="5"/>
  <c r="C22" i="5"/>
  <c r="G21" i="5"/>
  <c r="C21" i="5"/>
  <c r="F20" i="5"/>
  <c r="E20" i="5"/>
  <c r="D20" i="5"/>
  <c r="G19" i="5"/>
  <c r="C19" i="5"/>
  <c r="G18" i="5"/>
  <c r="C18" i="5"/>
  <c r="G17" i="5"/>
  <c r="C17" i="5"/>
  <c r="F16" i="5"/>
  <c r="D16" i="5"/>
  <c r="E16" i="5"/>
  <c r="G16" i="5"/>
  <c r="C16" i="5"/>
  <c r="E15" i="5"/>
  <c r="G15" i="5"/>
  <c r="G14" i="5"/>
  <c r="E14" i="5"/>
  <c r="E13" i="5"/>
  <c r="G13" i="5"/>
  <c r="F34" i="3"/>
  <c r="E34" i="3"/>
  <c r="G33" i="3"/>
  <c r="G32" i="3"/>
  <c r="G31" i="3"/>
  <c r="G30" i="3"/>
  <c r="D34" i="3"/>
  <c r="E29" i="3"/>
  <c r="D29" i="3"/>
  <c r="G28" i="3"/>
  <c r="G27" i="3"/>
  <c r="G26" i="3"/>
  <c r="F25" i="3"/>
  <c r="F29" i="3"/>
  <c r="E24" i="3"/>
  <c r="D24" i="3"/>
  <c r="G23" i="3"/>
  <c r="F22" i="3"/>
  <c r="G22" i="3"/>
  <c r="F21" i="3"/>
  <c r="G21" i="3"/>
  <c r="E20" i="3"/>
  <c r="F20" i="3"/>
  <c r="D20" i="3"/>
  <c r="G19" i="3"/>
  <c r="F19" i="3"/>
  <c r="F18" i="3"/>
  <c r="G18" i="3"/>
  <c r="F17" i="3"/>
  <c r="G17" i="3"/>
  <c r="C26" i="2"/>
  <c r="C19" i="2"/>
  <c r="L46" i="1"/>
  <c r="K46" i="1"/>
  <c r="J46" i="1"/>
  <c r="I46" i="1"/>
  <c r="H46" i="1"/>
  <c r="C46" i="1"/>
  <c r="K41" i="1"/>
  <c r="E41" i="1"/>
  <c r="D41" i="1"/>
  <c r="H39" i="1"/>
  <c r="H38" i="1"/>
  <c r="H37" i="1"/>
  <c r="H36" i="1"/>
  <c r="J35" i="1"/>
  <c r="H34" i="1"/>
  <c r="H33" i="1"/>
  <c r="I35" i="1"/>
  <c r="C35" i="1"/>
  <c r="K30" i="1"/>
  <c r="E30" i="1"/>
  <c r="D30" i="1"/>
  <c r="H29" i="1"/>
  <c r="M29" i="1"/>
  <c r="G29" i="1"/>
  <c r="L30" i="1"/>
  <c r="J30" i="1"/>
  <c r="I30" i="1"/>
  <c r="G28" i="1"/>
  <c r="K26" i="1"/>
  <c r="E26" i="1"/>
  <c r="D26" i="1"/>
  <c r="C26" i="1"/>
  <c r="K25" i="1"/>
  <c r="E25" i="1"/>
  <c r="D25" i="1"/>
  <c r="K24" i="1"/>
  <c r="I24" i="1"/>
  <c r="E24" i="1"/>
  <c r="E49" i="1"/>
  <c r="D24" i="1"/>
  <c r="D49" i="1"/>
  <c r="L26" i="1"/>
  <c r="J26" i="1"/>
  <c r="I26" i="1"/>
  <c r="F26" i="1"/>
  <c r="L24" i="1"/>
  <c r="H22" i="1"/>
  <c r="M22" i="1"/>
  <c r="I25" i="1"/>
  <c r="C24" i="1"/>
  <c r="B3" i="5"/>
  <c r="B3" i="4"/>
  <c r="B3" i="3"/>
  <c r="B3" i="2"/>
  <c r="I48" i="1"/>
  <c r="G34" i="3"/>
  <c r="E28" i="5"/>
  <c r="C20" i="5"/>
  <c r="D30" i="5"/>
  <c r="E30" i="5"/>
  <c r="E31" i="5"/>
  <c r="G20" i="5"/>
  <c r="G25" i="3"/>
  <c r="G20" i="3"/>
  <c r="G29" i="3"/>
  <c r="F24" i="3"/>
  <c r="G24" i="3"/>
  <c r="C32" i="2"/>
  <c r="E32" i="2"/>
  <c r="C27" i="2"/>
  <c r="K49" i="1"/>
  <c r="F40" i="1"/>
  <c r="J24" i="1"/>
  <c r="G26" i="1"/>
  <c r="I40" i="1"/>
  <c r="I41" i="1"/>
  <c r="L25" i="1"/>
  <c r="F35" i="1"/>
  <c r="J40" i="1"/>
  <c r="J41" i="1"/>
  <c r="G21" i="1"/>
  <c r="L40" i="1"/>
  <c r="G22" i="1"/>
  <c r="F30" i="1"/>
  <c r="C40" i="1"/>
  <c r="J25" i="1"/>
  <c r="L35" i="1"/>
  <c r="H40" i="1"/>
  <c r="C30" i="1"/>
  <c r="H21" i="1"/>
  <c r="H23" i="1"/>
  <c r="F24" i="1"/>
  <c r="C25" i="1"/>
  <c r="H28" i="1"/>
  <c r="G23" i="1"/>
  <c r="F25" i="1"/>
  <c r="H32" i="1"/>
  <c r="H35" i="1"/>
  <c r="I49" i="1"/>
  <c r="F41" i="1"/>
  <c r="G40" i="1"/>
  <c r="J49" i="1"/>
  <c r="M40" i="1"/>
  <c r="G35" i="1"/>
  <c r="G30" i="1"/>
  <c r="C41" i="1"/>
  <c r="G41" i="1"/>
  <c r="F49" i="1"/>
  <c r="L41" i="1"/>
  <c r="L49" i="1"/>
  <c r="H41" i="1"/>
  <c r="M41" i="1"/>
  <c r="M35" i="1"/>
  <c r="H25" i="1"/>
  <c r="M25" i="1"/>
  <c r="M21" i="1"/>
  <c r="H24" i="1"/>
  <c r="M28" i="1"/>
  <c r="H30" i="1"/>
  <c r="M30" i="1"/>
  <c r="G25" i="1"/>
  <c r="G24" i="1"/>
  <c r="M23" i="1"/>
  <c r="H26" i="1"/>
  <c r="M26" i="1"/>
  <c r="C49" i="1"/>
  <c r="G49" i="1"/>
  <c r="H49" i="1"/>
  <c r="M49" i="1"/>
  <c r="M24" i="1"/>
</calcChain>
</file>

<file path=xl/sharedStrings.xml><?xml version="1.0" encoding="utf-8"?>
<sst xmlns="http://schemas.openxmlformats.org/spreadsheetml/2006/main" count="282" uniqueCount="176">
  <si>
    <t>Statewide Quarterly Report Template</t>
  </si>
  <si>
    <t>Tab 1: Ex Ante Results</t>
  </si>
  <si>
    <t>Q3 2022</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</si>
  <si>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</si>
  <si>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</si>
  <si>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Ex Ante Results - Section 8-103B/8-104 (EEPS) Programs - Q3 2022</t>
  </si>
  <si>
    <t xml:space="preserve"> Section 8-103B/8-104
(EEPS) Program</t>
  </si>
  <si>
    <t>Net Energy Savings Achieved
(therms)</t>
  </si>
  <si>
    <t>2022 Original Plan 
Savings Goal
(therms)****</t>
  </si>
  <si>
    <t>Approved Net Energy Savings Goal (therms)***</t>
  </si>
  <si>
    <t>Implementation Plan Savings Goal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</si>
  <si>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</si>
  <si>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</si>
  <si>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</si>
  <si>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</si>
  <si>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</si>
  <si>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</si>
  <si>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</si>
  <si>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Business Programs</t>
  </si>
  <si>
    <t>Commercial &amp; Industrial Program (Includes Commercial Food Service)</t>
  </si>
  <si>
    <t>Small Business</t>
  </si>
  <si>
    <t>Public Sector</t>
  </si>
  <si>
    <t>Business Programs Subtotal</t>
  </si>
  <si>
    <t>Business Programs - Private Sector Total</t>
  </si>
  <si>
    <t>Business Programs - Public Sector Total</t>
  </si>
  <si>
    <t>Residential Programs</t>
  </si>
  <si>
    <t>Single Family</t>
  </si>
  <si>
    <t>Multi-Family</t>
  </si>
  <si>
    <t>Residential Programs Subtotal</t>
  </si>
  <si>
    <t>Income Qualified Programs</t>
  </si>
  <si>
    <t>IHWAP-braided - Single Family</t>
  </si>
  <si>
    <t>N/A</t>
  </si>
  <si>
    <t>IHWAP Utility-only - Single Family</t>
  </si>
  <si>
    <t>Non-IHWAP - Single Family</t>
  </si>
  <si>
    <t>Single Family Subtotal</t>
  </si>
  <si>
    <t>IHWAP-braided - Multi-Family</t>
  </si>
  <si>
    <t>IHWAP Utility-only - Multi-Family</t>
  </si>
  <si>
    <t>Non-IHWAP - Multi-Family</t>
  </si>
  <si>
    <t>Gas-only-TA - Multi-Family</t>
  </si>
  <si>
    <t>Multi Family Subtotal</t>
  </si>
  <si>
    <t>Income Qualified Programs Subtotal</t>
  </si>
  <si>
    <t>Third Party Programs (Section 8-103B - Beginning in 2019)</t>
  </si>
  <si>
    <t>Third Party Programs (Section 8-103B - Beginning in 2019) Subtotal</t>
  </si>
  <si>
    <t>Demonstration of Breakthrough Equipment and Devices</t>
  </si>
  <si>
    <t>Research and Development and Market Transformation</t>
  </si>
  <si>
    <t>Demonstration of Breakthrough Equipment and Devices Subtotal</t>
  </si>
  <si>
    <t>Market Development Initiative</t>
  </si>
  <si>
    <t>Market Development Initiative Subtotal</t>
  </si>
  <si>
    <t>Overall Total North Shore Gas Section 8-103B/8-104 (EEPS) Programs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</si>
  <si>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</si>
  <si>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</si>
  <si>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</si>
  <si>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</si>
  <si>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</si>
  <si>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</si>
  <si>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</si>
  <si>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Section 8-103B/8-104 (EEPS) Costs - Q3 2022</t>
  </si>
  <si>
    <t>Section 8-103B/8-104 (EEPS) Cost Category</t>
  </si>
  <si>
    <t xml:space="preserve"> 2022
Actual Costs YTD</t>
  </si>
  <si>
    <t>Program Expenditures by Sector</t>
  </si>
  <si>
    <t>C&amp;I Programs (private sector)</t>
  </si>
  <si>
    <t xml:space="preserve">Public Sector Programs </t>
  </si>
  <si>
    <t>Third Party Programs (Beginning in 2019)</t>
  </si>
  <si>
    <t>Total North Shore Gas Program Costs</t>
  </si>
  <si>
    <t>Portfolio-Level Costs by Portfolio Cost Category (Section 8-103B/8-104 EEPS)</t>
  </si>
  <si>
    <t xml:space="preserve">Research and Development - Demonstration of Breakthrough Equipment and Devices Costs </t>
  </si>
  <si>
    <t>Market Transformation Programs</t>
  </si>
  <si>
    <t>Evaluation Costs</t>
  </si>
  <si>
    <t>Marketing Costs (including education and outreach)</t>
  </si>
  <si>
    <t xml:space="preserve">Portfolio Administrative Costs </t>
  </si>
  <si>
    <t>Total North Shore Gas Portfolio-Level Costs</t>
  </si>
  <si>
    <t>Total North Shore Gas Program and Portfolio-Level Section 8-103B/8-104 (EEPS) Costs</t>
  </si>
  <si>
    <t>Section 8-103B/8-104 (EEPS) Costs - Q3 2022</t>
  </si>
  <si>
    <t>Overall Total Costs</t>
  </si>
  <si>
    <t>2022
Actual Costs YTD</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</si>
  <si>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</si>
  <si>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</si>
  <si>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</si>
  <si>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North Shore Gas Section 8-103B/8-104 (EEPS) Energy Saved (therms) as of Q3 2022</t>
  </si>
  <si>
    <t xml:space="preserve">IL Department of Commerce and Economic Opportunity Energy Saved (therms) </t>
  </si>
  <si>
    <t>Program Year</t>
  </si>
  <si>
    <t>Evaluation Status
(Ex Ante, Verified***, or ICC Approved)</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</si>
  <si>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</si>
  <si>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</si>
  <si>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</si>
  <si>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</si>
  <si>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</si>
  <si>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</si>
  <si>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</si>
  <si>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</si>
  <si>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</si>
  <si>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</si>
  <si>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</si>
  <si>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</si>
  <si>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</si>
  <si>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</si>
  <si>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</si>
  <si>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</si>
  <si>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</si>
  <si>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</si>
  <si>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EPY3- 6/1/10-5/31/11</t>
  </si>
  <si>
    <t>Source</t>
  </si>
  <si>
    <t>Docket 15-0298</t>
  </si>
  <si>
    <t>DCEO Summary Impact Evaluation Report EPY7-9 GPY4-6</t>
  </si>
  <si>
    <t>EPY7/GPY4 DCEO Cost Effectiveness Summary Report, p. 7.</t>
  </si>
  <si>
    <t>Electric Plan 1 Total</t>
  </si>
  <si>
    <t>EPY4/GPY1- 6/1/11-5/31/12</t>
  </si>
  <si>
    <t>Footnotes:</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</si>
  <si>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</si>
  <si>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</si>
  <si>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</si>
  <si>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</si>
  <si>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</si>
  <si>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</si>
  <si>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Verified</t>
  </si>
  <si>
    <t>EPY8/GPY5- 6/1/15-5/31/16</t>
  </si>
  <si>
    <t>EPY9/GPY6- 6/1/16-12/31/17</t>
  </si>
  <si>
    <t>Electric Plan 3/Gas Plan 2 Total</t>
  </si>
  <si>
    <t>Verified - 2/17/22</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</si>
  <si>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</si>
  <si>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</si>
  <si>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</si>
  <si>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</si>
  <si>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</si>
  <si>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</si>
  <si>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xml:space="preserve">****The % Net Energy Savings Achieved reflects the percent to the Adjusted Energy Savings Goal, which may vary from the Implementation Plan Savings Goal and percentage shown on Tab 1. </t>
  </si>
  <si>
    <t>Tab 4: Historical Other - Environmental and Economic Impacts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</si>
  <si>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</si>
  <si>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</si>
  <si>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Environmental and Economic Impacts for the North Shore Gas Service Territory as of Q3 2022</t>
  </si>
  <si>
    <t>Performance Metrics (Equivalents)*</t>
  </si>
  <si>
    <t>EPY9/
GPY6****</t>
  </si>
  <si>
    <t>Net Energy Savings Achieved (therms)**</t>
  </si>
  <si>
    <t>Carbon reduction (tons)</t>
  </si>
  <si>
    <t>Cars removed from the road</t>
  </si>
  <si>
    <t>Acres of trees planted</t>
  </si>
  <si>
    <t>Number of homes powered for 1 year*^</t>
  </si>
  <si>
    <t>Direct Portfolio Jobs *****</t>
  </si>
  <si>
    <t>Income qualified homes served***</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</si>
  <si>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</si>
  <si>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</si>
  <si>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</si>
  <si>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</si>
  <si>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</si>
  <si>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*^Number of homes powered for 1 year is derived from the U.S. EPA Greenhouse Gas Equivalencies Calculator: https://www.epa.gov/energy/greenhouse-gas-equivalencies-calculator</t>
  </si>
  <si>
    <t>Tab 6: Historical Costs</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</si>
  <si>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</si>
  <si>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North Shore Gas Service Territory Historical Energy Efficiency Costs as of Q3 2022</t>
  </si>
  <si>
    <t>Actual North Shore Gas EEPS Costs</t>
  </si>
  <si>
    <t>Actual DCEO EEPS Costs</t>
  </si>
  <si>
    <t>Total Actual EEPS Costs (North Shore Gas + DCEO)</t>
  </si>
  <si>
    <t>Actual Section 16-111.5B Costs</t>
  </si>
  <si>
    <t>Total Actual EEPS + Section 16-111.5B Costs</t>
  </si>
  <si>
    <t>Actual North Shore Gas EEPS Costs YTD</t>
  </si>
  <si>
    <t>Approved North Shore Gas EEPS Budget</t>
  </si>
  <si>
    <t>2018 - Verified 2/17/22</t>
  </si>
  <si>
    <t>2019 - Verified 2/17/22</t>
  </si>
  <si>
    <t>2020 - Verified 2/17/22</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</si>
  <si>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</si>
  <si>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</si>
  <si>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</si>
  <si>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</si>
  <si>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IQ Multi-Family Participation for the North Shore Gas Service Territory as of Q3 2022</t>
  </si>
  <si>
    <t>IQ Trade-Ally-Driven Multi-Family Participation for the North Shore Gas Service Territory as of Q3 2022</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</si>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</sst>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s>
  <fonts count="38"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s>
  <fills count="15">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50">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xf numFmtId="0" fontId="2" fillId="0" borderId="0" xfId="3" applyNumberFormat="1" applyFont="1"/>
    <xf numFmtId="164" fontId="4" fillId="0" borderId="1" xfId="1" applyNumberFormat="1" applyFont="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xf numFmtId="166" fontId="2" fillId="0" borderId="0" xfId="0" applyNumberFormat="1" applyFont="1"/>
    <xf numFmtId="9" fontId="4" fillId="0" borderId="1" xfId="3" applyFont="1" applyBorder="1" applyAlignment="1">
      <alignment horizontal="center"/>
    </xf>
    <xf numFmtId="164" fontId="4" fillId="0" borderId="1" xfId="1" applyNumberFormat="1" applyFont="1" applyBorder="1" applyAlignment="1">
      <alignment horizontal="right"/>
    </xf>
    <xf numFmtId="167" fontId="2" fillId="0" borderId="0" xfId="3" applyNumberFormat="1" applyFont="1"/>
    <xf numFmtId="9" fontId="4" fillId="0" borderId="1" xfId="3" applyFont="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3" fontId="17" fillId="3" borderId="1" xfId="0" applyNumberFormat="1" applyFont="1" applyFill="1" applyBorder="1" applyAlignment="1">
      <alignment horizontal="center"/>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xf numFmtId="9" fontId="0" fillId="0" borderId="0" xfId="0" applyNumberFormat="1"/>
    <xf numFmtId="165" fontId="3" fillId="0" borderId="0" xfId="2" applyNumberFormat="1" applyFont="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xf numFmtId="165" fontId="14" fillId="0" borderId="0" xfId="2" applyNumberFormat="1" applyFont="1" applyAlignment="1">
      <alignment vertical="center"/>
    </xf>
    <xf numFmtId="0" fontId="3" fillId="0" borderId="1" xfId="0" applyFont="1" applyBorder="1" applyAlignment="1">
      <alignment horizontal="left" wrapText="1"/>
    </xf>
    <xf numFmtId="165" fontId="4" fillId="0" borderId="1" xfId="2" applyNumberFormat="1" applyFont="1" applyBorder="1"/>
    <xf numFmtId="0" fontId="36" fillId="0" borderId="0" xfId="0" applyFont="1"/>
    <xf numFmtId="165" fontId="4" fillId="0" borderId="0" xfId="2" applyNumberFormat="1" applyFont="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0" fontId="35" fillId="0" borderId="0" xfId="0" applyFont="1" applyAlignment="1">
      <alignment vertical="center"/>
    </xf>
    <xf numFmtId="3" fontId="3" fillId="8"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165" fontId="34" fillId="10" borderId="1" xfId="0" applyNumberFormat="1" applyFont="1" applyFill="1" applyBorder="1"/>
    <xf numFmtId="1" fontId="10" fillId="8" borderId="1" xfId="0" applyNumberFormat="1" applyFont="1" applyFill="1" applyBorder="1" applyAlignment="1">
      <alignment horizontal="center"/>
    </xf>
    <xf numFmtId="165" fontId="4" fillId="0" borderId="1" xfId="2" applyNumberFormat="1" applyFont="1" applyBorder="1" applyAlignment="1">
      <alignment horizontal="center"/>
    </xf>
    <xf numFmtId="43" fontId="1" fillId="0" borderId="0" xfId="0" applyNumberFormat="1" applyFont="1"/>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3" fillId="0" borderId="10" xfId="0" applyFont="1" applyBorder="1" applyAlignment="1"/>
    <xf numFmtId="0" fontId="3" fillId="0" borderId="9" xfId="0" applyFont="1" applyBorder="1" applyAlignment="1"/>
    <xf numFmtId="0" fontId="3" fillId="0" borderId="8" xfId="0" applyFont="1" applyBorder="1" applyAlignment="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customXml" Target="../customXml/item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theenergysolutions.sharepoint.com/Tepfiler1/acumen/Personal/Deals/Unisource/Springerville%20model/Springerville34_Base%207%2025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ranklinenergy.sharepoint.com/TEMP/notesE97E9E/2009%20Electric%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franklinenergy.sharepoint.com/DePere/Operations%20&amp;%20Maintenance/Depere%202000%20Operating%20Budget.rev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rtheenergysolutions.sharepoint.com/Tepfiler1/acumen/Users/joshua/Documents/Joshua/Work_CSFB/UNS/3%2015%202002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franklinenergy.sharepoint.com/Users/ecarroll/AppData/Local/Microsoft/Windows/Temporary%20Internet%20Files/Content.Outlook/XMD5B94U/NJCEP-Franklin-Proposal%20Pricing%20Form%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ranklinenergy.sharepoint.com/TEP/Planner%20Studies/2004%20SGS%20&amp;%20Sundt%20Unit%20Profitability%20Studies/Sundt%20Unit%20Profitability%20Study/Gas%20Turbines%20Depreciation/Copy%20of%20Gas%20Turbine%20Mode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rtheenergysolutions.sharepoint.com/Tepfiler1/acumen/Models/skygenRoll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rtheenergysolutions.sharepoint.com/Tepfiler1/acumen/unzipped/RUNS/Book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rtheenergysolutions.sharepoint.com/sites/ErtheEnergySolutions/Clients/PGL_NSG/Projects/Portfolio%20Admin/2022/05-Ops%20Report/Portfolio/PGL%20NSG%20Ops_Budget%20Savings%20Tracking_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Debt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rtheenergysolutions.sharepoint.com/Boulder-data/webdrive/Common/DSM/DSM%20Incentive%20Analysis/SUMMIT%20BLUE%2006-01-05/Lighting%20100s/Incentive%20analysis%20-%20ligh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ranklinenergy.sharepoint.com/Excel2000f/ROA%20v.%20Bundled/Templates/Rev%20Credi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franklinenergy.sharepoint.com/Users/bmiller/AppData/Local/Microsoft/Windows/Temporary%20Internet%20Files/Content.Outlook/V6R8CNMU/CPS%20Energy%20Res%20%20Comm%202016-2019_Final%20v2%20BAF%20Apr18_R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TEMP/skygen_csfb_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05%2005%202002%20Unit%203%20analysi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ertheenergysolutions.sharepoint.com/Tepfiler1/acumen/GenPower/Financing%20Options/Kelley_Anderson%20Models/Consolidated%20-%20Mar%2001/Anderson%20Tolling%2015%20-%20Mar%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franklinenergy.sharepoint.com/TEMP/notesE97E9E/July08Work/Revenue%20Calc%20Mode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franklinenergy.sharepoint.com/Users/dan.PORT1/Documents/Work/2-%20Proposals-New%20Business/Michigan/DTE/2013-2015%20MF%20RFP/2013-15%20DTE%20MF%20pricing%20-%20vFINAL-revise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ranklinenergy.sharepoint.com/Documents%20and%20Settings/ua00955/Local%20Settings/Temporary%20Internet%20Files/OLK142/SGS3_Model/SGS_10_14_03_Revised-by-D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Administrator/My%20Documents/Pinter%20Economics/Unisource/Springerville/Model%20Runs/S_10_05/UnisourceModel/UnisourceModel/Uni-leaseru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rockgen_csfb_0322bo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TT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My%20Documents/SkyGen%20Consolidated%20041400%20m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rtheenergysolutions.sharepoint.com/Tepfiler1/acumen/Temp/07222002%20-%20Unit%203%20Only%20dw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anklinenergy.sharepoint.com/Users/dan.PORT1/AppData/Local/Microsoft/Windows/Temporary%20Internet%20Files/Content.Outlook/LUCARLR7/Option%208%202011%20CE%20Program%20Design%20Planning%20-%20201008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Assumptions &amp; Log"/>
      <sheetName val="Inputs"/>
      <sheetName val="Con"/>
      <sheetName val="Summary"/>
      <sheetName val="Ptnr Returns (Lease)"/>
      <sheetName val="UNS Retuns"/>
      <sheetName val="Performance"/>
      <sheetName val="Costs"/>
      <sheetName val="Rev"/>
      <sheetName val="Inc (Lease)"/>
      <sheetName val="Cash (Lease)"/>
      <sheetName val="Bal"/>
      <sheetName val="Depn"/>
      <sheetName val="Property Tax"/>
      <sheetName val="Common Facilities"/>
      <sheetName val="Debt"/>
      <sheetName val="CSFB Debt"/>
      <sheetName val="EPC Calcs"/>
      <sheetName val="50 50 "/>
      <sheetName val="100"/>
      <sheetName val="Cash"/>
      <sheetName val="Inc"/>
      <sheetName val="Ptnr Returns"/>
      <sheetName val="CLEAResult Rates"/>
      <sheetName val="Tool 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D)"/>
      <sheetName val="GSD (GED)"/>
      <sheetName val="GP (GED)"/>
      <sheetName val="GPD (GED)"/>
      <sheetName val="Present09"/>
      <sheetName val="ROUNDING"/>
      <sheetName val="CASE INF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Electricity"/>
      <sheetName val="ProForma"/>
      <sheetName val="Major Maint Ph1"/>
      <sheetName val="Maint Interval"/>
      <sheetName val="Production"/>
      <sheetName val="OandM"/>
      <sheetName val="OandM Breakdown"/>
      <sheetName val="Fuel"/>
      <sheetName val="LR Plan"/>
      <sheetName val="OandM wout lab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Log"/>
      <sheetName val="Errors"/>
      <sheetName val="Cases"/>
      <sheetName val="Inputs"/>
      <sheetName val="Con"/>
      <sheetName val="ConCashflow"/>
      <sheetName val="EPCCurveAdjustment"/>
      <sheetName val="Summary"/>
      <sheetName val="PtnrReturns"/>
      <sheetName val="LeaseAdjustments"/>
      <sheetName val="Performance"/>
      <sheetName val="Costs"/>
      <sheetName val="Rev"/>
      <sheetName val="Inc"/>
      <sheetName val="Cash"/>
      <sheetName val="Bal"/>
      <sheetName val="Depn"/>
      <sheetName val="Debt"/>
      <sheetName val="SupportableDebt"/>
      <sheetName val="CSFBDebt"/>
      <sheetName val="PropertyTax"/>
      <sheetName val="PROPOSAL TO SRP"/>
      <sheetName val="EPCCalcs"/>
      <sheetName val="LeaseRun"/>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ster Task List"/>
      <sheetName val="Task 1-Transition Services"/>
      <sheetName val="Support Task 1"/>
      <sheetName val="Task 2-Operation &amp; Implementati"/>
      <sheetName val="Support Task 2"/>
      <sheetName val="TASK 3-Prog Admin"/>
      <sheetName val="Support Task 3"/>
      <sheetName val="TASK 4-Planning,Develop, Suppor"/>
      <sheetName val="Support Task 4"/>
      <sheetName val="TASK 5-IMS"/>
      <sheetName val="Support Task 5"/>
      <sheetName val="TASK 6-Mkt"/>
      <sheetName val="Support Task 6"/>
      <sheetName val="TASK 7-Other Services"/>
      <sheetName val="Support Task 7"/>
      <sheetName val="Program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
      <sheetName val="Maintenance Model"/>
      <sheetName val="GE7EA-Merchant"/>
      <sheetName val="MarketWise Dispatch"/>
      <sheetName val="NL Dispatch"/>
      <sheetName val="Inspection &amp; Maintenace"/>
      <sheetName val="Influence Digram"/>
      <sheetName val="Decision Tree"/>
    </sheetNames>
    <sheetDataSet>
      <sheetData sheetId="0" refreshError="1"/>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Master Assumption Page"/>
      <sheetName val="Kelley 15-15 Assumptions"/>
      <sheetName val="Input"/>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r Staff"/>
      <sheetName val="PGLNSG_Portfolio Report"/>
      <sheetName val="PGL_Ops Report"/>
      <sheetName val="NSG_Ops Report"/>
      <sheetName val="Invoice Tracker"/>
      <sheetName val="Forecast_Accruals Tracker"/>
      <sheetName val="Financial Perf"/>
      <sheetName val="Savings Tracker"/>
      <sheetName val="Savings Perf"/>
      <sheetName val="4yr Rollup"/>
      <sheetName val="4yr Rollup-ProgLvl"/>
      <sheetName val="4yr Rollup 2018-2021"/>
      <sheetName val="Mnthly_Qtrly Data"/>
      <sheetName val="Diversity Tracker"/>
      <sheetName val="Franklin SOW"/>
      <sheetName val="PGL ICC"/>
      <sheetName val="NSG ICC"/>
      <sheetName val="Drop-Downs"/>
      <sheetName val="Data Update Checklist"/>
      <sheetName val="PBi-PGL Prog Offerings"/>
      <sheetName val="PBi-NSG Prog Offerings"/>
      <sheetName val="PGL NSG Highlights"/>
      <sheetName val="Franklin Forcast PGL NSG"/>
    </sheetNames>
    <sheetDataSet>
      <sheetData sheetId="0"/>
      <sheetData sheetId="1"/>
      <sheetData sheetId="2"/>
      <sheetData sheetId="3"/>
      <sheetData sheetId="4"/>
      <sheetData sheetId="5">
        <row r="8">
          <cell r="C8" t="str">
            <v>DESCRIPTION</v>
          </cell>
          <cell r="D8" t="str">
            <v>ADMIN</v>
          </cell>
          <cell r="E8" t="str">
            <v>INCENTIVE</v>
          </cell>
          <cell r="F8" t="str">
            <v>TOTAL</v>
          </cell>
          <cell r="G8" t="str">
            <v>ADMIN</v>
          </cell>
          <cell r="H8" t="str">
            <v>INCENTIVE</v>
          </cell>
          <cell r="I8" t="str">
            <v>TOTAL</v>
          </cell>
          <cell r="J8" t="str">
            <v>ADMIN</v>
          </cell>
          <cell r="K8" t="str">
            <v>INCENTIVE</v>
          </cell>
          <cell r="L8" t="str">
            <v>TOTAL</v>
          </cell>
          <cell r="M8" t="str">
            <v>ADMIN</v>
          </cell>
          <cell r="N8" t="str">
            <v>INCENTIVE</v>
          </cell>
          <cell r="O8" t="str">
            <v>TOTAL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es"/>
      <sheetName val="Fund Draw and IDC"/>
      <sheetName val="DEBT"/>
      <sheetName val="Worst Case Repayment"/>
      <sheetName val="Refinance (Bank 15 Yr.)"/>
      <sheetName val="Refinance Bond 20 Y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old"/>
      <sheetName val="list"/>
    </sheetNames>
    <sheetDataSet>
      <sheetData sheetId="0" refreshError="1"/>
      <sheetData sheetId="1">
        <row r="5">
          <cell r="V5">
            <v>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te Tbl"/>
      <sheetName val="Input"/>
      <sheetName val="Revenue"/>
      <sheetName val="MC"/>
      <sheetName val="PF"/>
      <sheetName val="Max Capital"/>
      <sheetName val="Summary"/>
      <sheetName val="Financials"/>
      <sheetName val="Principal Int."/>
      <sheetName val="Rates"/>
      <sheetName val="Rate Table"/>
      <sheetName val="Forecast Fuel"/>
      <sheetName val="Depreciation"/>
      <sheetName val="Capital Invest"/>
      <sheetName val="Inpu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roposal Information"/>
      <sheetName val="2. Pricing Summary"/>
      <sheetName val="Attachment J"/>
      <sheetName val="BAF-detail"/>
      <sheetName val="BAF-2"/>
      <sheetName val="BAF-Table"/>
      <sheetName val="Summary for Marketing"/>
      <sheetName val="Staffing Summary"/>
      <sheetName val="FY2015 Results"/>
      <sheetName val="3. Proposal Goals"/>
      <sheetName val="4. Production Plan "/>
      <sheetName val="5. Direct Install (Eng)"/>
      <sheetName val="5. Direct Install Measures"/>
      <sheetName val="6. Other Measures"/>
      <sheetName val="7. Start-up"/>
      <sheetName val="8. Staffing"/>
      <sheetName val="8b. by portfolio"/>
      <sheetName val="9. Other Direct Costs"/>
      <sheetName val="10. Subs - Clearesults"/>
      <sheetName val="10. Subs -Proctor Engineering"/>
      <sheetName val="10. Subs -Energy Savvy"/>
      <sheetName val="10. Subs - SeventhWave"/>
      <sheetName val="10. Subcontractor Management"/>
      <sheetName val="11. Program Financials"/>
      <sheetName val="12. Benchmarks"/>
      <sheetName val="Attachment C"/>
      <sheetName val="Unlocked Attch J"/>
      <sheetName val="Notes"/>
      <sheetName val="Labor Classes"/>
      <sheetName val="Rate Table"/>
      <sheetName val="Rates"/>
      <sheetName val="Pricing Calculator"/>
      <sheetName val="Pricing Table"/>
      <sheetName val="Lists"/>
      <sheetName val="Burden"/>
      <sheetName val="Commercial Lighting"/>
      <sheetName val="Commercial HVAC"/>
      <sheetName val="Commercial New Conc."/>
      <sheetName val="Customer Audits"/>
      <sheetName val="Commercial VFDs"/>
      <sheetName val="Commercial RCx"/>
      <sheetName val="IT Cost Estimates"/>
      <sheetName val="Office Build-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ons"/>
      <sheetName val="CSFBDebtU3"/>
      <sheetName val="DebtU3"/>
      <sheetName val="IncU3"/>
      <sheetName val="PtnrReturnsU3"/>
      <sheetName val="CashU3"/>
      <sheetName val="DEBT SIZING"/>
      <sheetName val="Log"/>
      <sheetName val="PrintMacro"/>
      <sheetName val="Errors"/>
      <sheetName val="SellU4"/>
      <sheetName val="Inputs1"/>
      <sheetName val="Inputs2"/>
      <sheetName val="Inputs3"/>
      <sheetName val="ConU3"/>
      <sheetName val="ConU4"/>
      <sheetName val="ConCashflow"/>
      <sheetName val="OwnerScopePricing"/>
      <sheetName val="Summary"/>
      <sheetName val="PtnrReturnsU4"/>
      <sheetName val="PtnrReturns"/>
      <sheetName val="LeaseAdjustments"/>
      <sheetName val="Performance"/>
      <sheetName val="CostsU3"/>
      <sheetName val="CostsU4"/>
      <sheetName val="RevU3"/>
      <sheetName val="RevU4"/>
      <sheetName val="IncU4"/>
      <sheetName val="CashU4"/>
      <sheetName val="BalU3"/>
      <sheetName val="BalU4"/>
      <sheetName val="DeprU3"/>
      <sheetName val="DeprU4"/>
      <sheetName val="DebtU4"/>
      <sheetName val="SupportableDebtU3"/>
      <sheetName val="SupportableDebtU4"/>
      <sheetName val="CSFBDebtU4"/>
      <sheetName val="PropertyTax"/>
      <sheetName val="PROPOSAL TO SRP"/>
      <sheetName val="LeaseRunU3"/>
      <sheetName val="LeaseRunU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onstruction"/>
      <sheetName val="Debt Sizing"/>
      <sheetName val="Debt Sizing-Mini Perm"/>
      <sheetName val="Projections"/>
      <sheetName val="Debt Amortization"/>
      <sheetName val="Debt Reserve"/>
      <sheetName val="Working Capital"/>
      <sheetName val="Market"/>
      <sheetName val="Fuel"/>
      <sheetName val="O&amp;M"/>
      <sheetName val="Depreciation"/>
      <sheetName val="Degradation"/>
      <sheetName val="Lease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RCPP"/>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I)"/>
      <sheetName val="GSD (GEI)"/>
      <sheetName val="GP (GEI)"/>
      <sheetName val="GPD (GEI)"/>
      <sheetName val="Present09"/>
      <sheetName val="MC (Present)"/>
      <sheetName val="MC (Prospective)"/>
      <sheetName val="ROUNDING"/>
      <sheetName val="CAS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argin13"/>
      <sheetName val="Margin14"/>
      <sheetName val="Margin15"/>
      <sheetName val="OUTPUT13"/>
      <sheetName val="OUTPUT14"/>
      <sheetName val="OUTPUT15"/>
      <sheetName val="INPUT13"/>
      <sheetName val="INPUT14"/>
      <sheetName val="INPUT15"/>
      <sheetName val="INPUT-direct"/>
      <sheetName val="FTEs"/>
      <sheetName val="FTE-DI"/>
      <sheetName val="Direct Install"/>
      <sheetName val="Proj Incentives"/>
      <sheetName val="PLAN savings"/>
      <sheetName val="PLAN Budgets"/>
      <sheetName val="Rates"/>
      <sheetName val="Partners"/>
      <sheetName val="Labor%"/>
      <sheetName val="Addl Wo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3 (50-50) $1.185 (150mm)"/>
      <sheetName val="Case1 (50-50) $1.199"/>
      <sheetName val="Case2 (50-50) $1.185"/>
      <sheetName val="Case-13 (50%M) $1.380 (150m)"/>
      <sheetName val="Case-12 (50%M) $1.290 (150m)"/>
      <sheetName val="Case-11 (50%M) $1.388 (150m)"/>
      <sheetName val="Case-10 (50%M) $1.260 (200mm)"/>
      <sheetName val="Case-9 (75%M) $1.260 (200mm)"/>
      <sheetName val="Case-8 (100M) $1.185 (150mm)"/>
      <sheetName val="Case-7 (100P) $1.185 (150mm)"/>
      <sheetName val="Case-6 (50-50) $1.197 (150mm)"/>
      <sheetName val="Case-5 (50-50) $1.260 (175mm)"/>
      <sheetName val="Case-4 (50-50) $1.260 (200mm)"/>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RockGen"/>
      <sheetName val="Debt"/>
      <sheetName val="Cross-Coll"/>
      <sheetName val="SkyEnergy"/>
      <sheetName val="Gas&amp;Electric_High"/>
    </sheetNames>
    <sheetDataSet>
      <sheetData sheetId="0"/>
      <sheetData sheetId="1"/>
      <sheetData sheetId="2"/>
      <sheetData sheetId="3"/>
      <sheetData sheetId="4"/>
      <sheetData sheetId="5" refreshError="1"/>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EIC Rev"/>
      <sheetName val="O&amp;M "/>
      <sheetName val="OpCo Income BGAAP"/>
      <sheetName val="OpCo Income USGAAP"/>
      <sheetName val="OpCO Taxes Local"/>
      <sheetName val="OpCo Cash Flow"/>
      <sheetName val="OpCo Balance BGAAP"/>
      <sheetName val="OpCo Balance USGAAP"/>
      <sheetName val="HoldCo BGAAP $R"/>
      <sheetName val="HoldCo USGAAP $R"/>
      <sheetName val="HoldCo Consol $R"/>
      <sheetName val="HoldCo USGAAP $US"/>
      <sheetName val="HoldCo Consol $US"/>
      <sheetName val="TT Debt"/>
      <sheetName val="PP Debt"/>
      <sheetName val="HC Debt"/>
      <sheetName val="US Tax"/>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ies"/>
      <sheetName val="Inputs"/>
      <sheetName val="HoldCo"/>
      <sheetName val="Annual"/>
      <sheetName val="Sources &amp; Uses"/>
      <sheetName val="Limit Calculation"/>
      <sheetName val="Consolidated"/>
      <sheetName val="Beg Summary"/>
      <sheetName val="Begin_HoldCo"/>
      <sheetName val="DePere Summary"/>
      <sheetName val="Andro Summary"/>
      <sheetName val="Broad River Summary"/>
      <sheetName val="Pine Bluff Summary"/>
      <sheetName val="Hog Summary"/>
      <sheetName val="RockGen Summary"/>
      <sheetName val="Santa Rosa Summary"/>
      <sheetName val="Carville Summary"/>
      <sheetName val="End_HoldCo"/>
      <sheetName val="CorpusSummary"/>
      <sheetName val="ZionSummary"/>
      <sheetName val="Georgia Summary"/>
      <sheetName val="Indiana Summary"/>
      <sheetName val="Louisiana I Summary"/>
      <sheetName val="North Carolina Summary"/>
      <sheetName val="South Carolina Summary"/>
      <sheetName val="Louisiana II Summary"/>
      <sheetName val="Other Turbine Summary"/>
      <sheetName val="End Summary"/>
      <sheetName val="Beg HoldCo Proj"/>
      <sheetName val="De Pere"/>
      <sheetName val="Andro"/>
      <sheetName val="Broad River"/>
      <sheetName val="Pine Bluff"/>
      <sheetName val="Hog Bayou"/>
      <sheetName val="Rockgen"/>
      <sheetName val="Santa Rosa"/>
      <sheetName val="Carville"/>
      <sheetName val="Corpus Christi"/>
      <sheetName val="Zion"/>
      <sheetName val="End HoldCo Proj"/>
      <sheetName val="Beg Other Proj"/>
      <sheetName val="Georgia"/>
      <sheetName val="Indiana"/>
      <sheetName val="Louisiana I"/>
      <sheetName val="North Carolina"/>
      <sheetName val="South Carolina"/>
      <sheetName val="Louisiana II"/>
      <sheetName val="End of Other Proj"/>
      <sheetName val="Tubine Differential"/>
      <sheetName val="TEPC"/>
      <sheetName val="Turbi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cro"/>
      <sheetName val="Errors"/>
      <sheetName val="Options"/>
      <sheetName val="Inputs1"/>
      <sheetName val="Inputs2"/>
      <sheetName val="Inputs3"/>
      <sheetName val="Summary"/>
      <sheetName val="Performance"/>
      <sheetName val="PtnrReturnsU3"/>
      <sheetName val="PtnrReturnsU4"/>
      <sheetName val="UNSReturnsU3"/>
      <sheetName val="UNSReturnsU4"/>
      <sheetName val="ConU3"/>
      <sheetName val="ConU4"/>
      <sheetName val="CostsU3"/>
      <sheetName val="CostsU4"/>
      <sheetName val="RevU3"/>
      <sheetName val="RevU4"/>
      <sheetName val="IncU3"/>
      <sheetName val="IncU4"/>
      <sheetName val="CashU3"/>
      <sheetName val="CashU4"/>
      <sheetName val="BalU3"/>
      <sheetName val="BalU4"/>
      <sheetName val="DeprU3"/>
      <sheetName val="DeprU4"/>
      <sheetName val="DebtU3"/>
      <sheetName val="DebtU4"/>
      <sheetName val="CSFBDebtU3"/>
      <sheetName val="CSFBDebtU4"/>
      <sheetName val="Appendices"/>
      <sheetName val="LeaseRunU3"/>
      <sheetName val="LeaseRunU4"/>
      <sheetName val="LeaseAdjustments"/>
      <sheetName val="PROPOSAL TO SRP"/>
      <sheetName val="Comparison"/>
      <sheetName val="DataLog"/>
      <sheetName val="CodeLog"/>
      <sheetName val="SummaryU3"/>
      <sheetName val="SummaryU4"/>
      <sheetName val="ConCashflow"/>
      <sheetName val="UNSConPeriod"/>
      <sheetName val="SupportableDebtU3"/>
      <sheetName val="SupportableDebtU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C-1"/>
      <sheetName val="Table B-2"/>
      <sheetName val="Table B-1"/>
      <sheetName val="Directions_Tool Notes"/>
      <sheetName val="ES1-ES5"/>
      <sheetName val="ES-6"/>
      <sheetName val="ES-7"/>
      <sheetName val="5-9"/>
      <sheetName val="Goal Check"/>
      <sheetName val="Measure Screening"/>
      <sheetName val="Program Budget"/>
      <sheetName val="Program Screening"/>
      <sheetName val="Budget Caps"/>
      <sheetName val="IC Budgets"/>
      <sheetName val="2009 Plan Budget"/>
      <sheetName val="Inputs"/>
      <sheetName val="season weightings"/>
      <sheetName val="Support Services Budget"/>
      <sheetName val="CE RES Deemed"/>
      <sheetName val="CE C&amp;I Deemed"/>
      <sheetName val="MI RES Deemed"/>
      <sheetName val="MI C&amp;I Deemed"/>
      <sheetName val="RES NTG"/>
      <sheetName val="09Plan RES Inputs"/>
      <sheetName val="09Plan C&amp;I Inputs"/>
      <sheetName val="MI Database"/>
      <sheetName val="Plot Data Summary"/>
      <sheetName val="Chart3"/>
      <sheetName val="Chart4"/>
      <sheetName val="Incentive Change Plot"/>
      <sheetName val="Com"/>
      <sheetName val="Res"/>
      <sheetName val="2009 Summary by Program"/>
      <sheetName val="2009 Expenses"/>
      <sheetName val="1.10 Res Existing Home Retrofit"/>
      <sheetName val="1.6 Res New Construction"/>
      <sheetName val="2009 Program Spending"/>
      <sheetName val="Res Actuals '09"/>
      <sheetName val="C&amp;I Actuals '09"/>
      <sheetName val="RES Actuals '10"/>
      <sheetName val="C&amp;I Actuals '10"/>
      <sheetName val="2010 Exp"/>
      <sheetName val="C&amp;I DSMore 2009"/>
      <sheetName val="RES DSMore 2009"/>
      <sheetName val="Electric EO Program Spend Caps"/>
      <sheetName val="Gas EO Program Spend Caps"/>
      <sheetName val="Elec Sales"/>
      <sheetName val="Gas Sale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S60"/>
  <sheetViews>
    <sheetView tabSelected="1" zoomScale="110" zoomScaleNormal="110" workbookViewId="0">
      <selection activeCell="B1" sqref="B1"/>
    </sheetView>
  </sheetViews>
  <sheetFormatPr defaultColWidth="9.3984375" defaultRowHeight="13.8" x14ac:dyDescent="0.25"/>
  <cols>
    <col min="1" max="1" width="2.59765625" style="1" customWidth="1"/>
    <col min="2" max="2" width="84.8984375" style="1" customWidth="1"/>
    <col min="3" max="3" width="18.59765625" style="1" customWidth="1"/>
    <col min="4" max="4" width="17" style="1" customWidth="1"/>
    <col min="5" max="5" width="16" style="1" customWidth="1"/>
    <col min="6" max="6" width="15.3984375" style="1" customWidth="1"/>
    <col min="7" max="7" width="19.3984375" style="1" customWidth="1"/>
    <col min="8" max="8" width="14.3984375" style="1" customWidth="1"/>
    <col min="9" max="9" width="19" style="1" customWidth="1"/>
    <col min="10" max="10" width="19.59765625" style="1" customWidth="1"/>
    <col min="11" max="11" width="17" style="1" customWidth="1"/>
    <col min="12" max="12" width="12.3984375" style="1" customWidth="1"/>
    <col min="13" max="13" width="13.59765625" style="1" customWidth="1"/>
    <col min="14" max="15" width="9.3984375" style="1"/>
    <col min="16" max="16" width="15.3984375" style="1" customWidth="1"/>
    <col min="17" max="16384" width="9.3984375" style="1"/>
  </cols>
  <sheetData>
    <row r="1" spans="2:13" customFormat="1" x14ac:dyDescent="0.25">
      <c r="B1" s="26" t="s">
        <v>0</v>
      </c>
      <c r="C1" s="26"/>
    </row>
    <row r="2" spans="2:13" customFormat="1" x14ac:dyDescent="0.25">
      <c r="B2" s="26" t="s">
        <v>1</v>
      </c>
      <c r="C2" s="26"/>
    </row>
    <row r="3" spans="2:13" customFormat="1" ht="14.4" x14ac:dyDescent="0.3">
      <c r="B3" s="27" t="s">
        <v>2</v>
      </c>
      <c r="C3" s="26"/>
    </row>
    <row r="4" spans="2:13" customFormat="1" x14ac:dyDescent="0.25">
      <c r="B4" s="26"/>
      <c r="C4" s="26"/>
    </row>
    <row r="5" spans="2:13" customFormat="1" ht="23.1" customHeight="1" x14ac:dyDescent="0.25">
      <c r="B5" s="193" t="s">
        <v>3</v>
      </c>
      <c r="C5" s="194"/>
      <c r="D5" s="194"/>
      <c r="E5" s="194"/>
      <c r="F5" s="194"/>
      <c r="G5" s="194"/>
      <c r="H5" s="194"/>
      <c r="I5" s="194"/>
      <c r="J5" s="194"/>
      <c r="K5" s="194"/>
      <c r="L5" s="194"/>
      <c r="M5" s="195"/>
    </row>
    <row r="6" spans="2:13" customFormat="1" ht="33" customHeight="1" x14ac:dyDescent="0.25">
      <c r="B6" s="196"/>
      <c r="C6" s="197"/>
      <c r="D6" s="197"/>
      <c r="E6" s="197"/>
      <c r="F6" s="197"/>
      <c r="G6" s="197"/>
      <c r="H6" s="197"/>
      <c r="I6" s="197"/>
      <c r="J6" s="197"/>
      <c r="K6" s="197"/>
      <c r="L6" s="197"/>
      <c r="M6" s="198"/>
    </row>
    <row r="7" spans="2:13" customFormat="1" ht="14.4" x14ac:dyDescent="0.3">
      <c r="B7" s="116"/>
      <c r="C7" s="117"/>
      <c r="D7" s="118"/>
      <c r="E7" s="118"/>
      <c r="F7" s="118"/>
      <c r="G7" s="118"/>
      <c r="H7" s="118"/>
      <c r="I7" s="118"/>
      <c r="J7" s="118"/>
      <c r="K7" s="118"/>
      <c r="L7" s="118"/>
      <c r="M7" s="118"/>
    </row>
    <row r="8" spans="2:13" customFormat="1" ht="14.1" customHeight="1" x14ac:dyDescent="0.25">
      <c r="B8" s="199" t="s">
        <v>4</v>
      </c>
      <c r="C8" s="199"/>
      <c r="D8" s="199"/>
      <c r="E8" s="199"/>
      <c r="F8" s="199"/>
      <c r="G8" s="199"/>
      <c r="H8" s="199"/>
      <c r="I8" s="199"/>
      <c r="J8" s="199"/>
      <c r="K8" s="199"/>
      <c r="L8" s="199"/>
      <c r="M8" s="199"/>
    </row>
    <row r="9" spans="2:13" customFormat="1" x14ac:dyDescent="0.25">
      <c r="B9" s="199"/>
      <c r="C9" s="199"/>
      <c r="D9" s="199"/>
      <c r="E9" s="199"/>
      <c r="F9" s="199"/>
      <c r="G9" s="199"/>
      <c r="H9" s="199"/>
      <c r="I9" s="199"/>
      <c r="J9" s="199"/>
      <c r="K9" s="199"/>
      <c r="L9" s="199"/>
      <c r="M9" s="199"/>
    </row>
    <row r="10" spans="2:13" customFormat="1" x14ac:dyDescent="0.25">
      <c r="B10" s="199"/>
      <c r="C10" s="199"/>
      <c r="D10" s="199"/>
      <c r="E10" s="199"/>
      <c r="F10" s="199"/>
      <c r="G10" s="199"/>
      <c r="H10" s="199"/>
      <c r="I10" s="199"/>
      <c r="J10" s="199"/>
      <c r="K10" s="199"/>
      <c r="L10" s="199"/>
      <c r="M10" s="199"/>
    </row>
    <row r="11" spans="2:13" customFormat="1" x14ac:dyDescent="0.25">
      <c r="B11" s="199"/>
      <c r="C11" s="199"/>
      <c r="D11" s="199"/>
      <c r="E11" s="199"/>
      <c r="F11" s="199"/>
      <c r="G11" s="199"/>
      <c r="H11" s="199"/>
      <c r="I11" s="199"/>
      <c r="J11" s="199"/>
      <c r="K11" s="199"/>
      <c r="L11" s="199"/>
      <c r="M11" s="199"/>
    </row>
    <row r="12" spans="2:13" customFormat="1" x14ac:dyDescent="0.25">
      <c r="B12" s="199"/>
      <c r="C12" s="199"/>
      <c r="D12" s="199"/>
      <c r="E12" s="199"/>
      <c r="F12" s="199"/>
      <c r="G12" s="199"/>
      <c r="H12" s="199"/>
      <c r="I12" s="199"/>
      <c r="J12" s="199"/>
      <c r="K12" s="199"/>
      <c r="L12" s="199"/>
      <c r="M12" s="199"/>
    </row>
    <row r="13" spans="2:13" customFormat="1" x14ac:dyDescent="0.25">
      <c r="B13" s="199"/>
      <c r="C13" s="199"/>
      <c r="D13" s="199"/>
      <c r="E13" s="199"/>
      <c r="F13" s="199"/>
      <c r="G13" s="199"/>
      <c r="H13" s="199"/>
      <c r="I13" s="199"/>
      <c r="J13" s="199"/>
      <c r="K13" s="199"/>
      <c r="L13" s="199"/>
      <c r="M13" s="199"/>
    </row>
    <row r="14" spans="2:13" customFormat="1" x14ac:dyDescent="0.25">
      <c r="B14" s="199"/>
      <c r="C14" s="199"/>
      <c r="D14" s="199"/>
      <c r="E14" s="199"/>
      <c r="F14" s="199"/>
      <c r="G14" s="199"/>
      <c r="H14" s="199"/>
      <c r="I14" s="199"/>
      <c r="J14" s="199"/>
      <c r="K14" s="199"/>
      <c r="L14" s="199"/>
      <c r="M14" s="199"/>
    </row>
    <row r="15" spans="2:13" customFormat="1" x14ac:dyDescent="0.25">
      <c r="B15" s="199"/>
      <c r="C15" s="199"/>
      <c r="D15" s="199"/>
      <c r="E15" s="199"/>
      <c r="F15" s="199"/>
      <c r="G15" s="199"/>
      <c r="H15" s="199"/>
      <c r="I15" s="199"/>
      <c r="J15" s="199"/>
      <c r="K15" s="199"/>
      <c r="L15" s="199"/>
      <c r="M15" s="199"/>
    </row>
    <row r="16" spans="2:13" customFormat="1" x14ac:dyDescent="0.25">
      <c r="B16" s="199"/>
      <c r="C16" s="199"/>
      <c r="D16" s="199"/>
      <c r="E16" s="199"/>
      <c r="F16" s="199"/>
      <c r="G16" s="199"/>
      <c r="H16" s="199"/>
      <c r="I16" s="199"/>
      <c r="J16" s="199"/>
      <c r="K16" s="199"/>
      <c r="L16" s="199"/>
      <c r="M16" s="199"/>
    </row>
    <row r="17" spans="2:16" customFormat="1" x14ac:dyDescent="0.25">
      <c r="B17" s="119"/>
      <c r="C17" s="119"/>
      <c r="D17" s="119"/>
      <c r="E17" s="119"/>
      <c r="F17" s="119"/>
      <c r="G17" s="119"/>
      <c r="H17" s="119"/>
      <c r="I17" s="119"/>
      <c r="J17" s="119"/>
      <c r="K17" s="119"/>
      <c r="L17" s="119"/>
      <c r="M17" s="119"/>
    </row>
    <row r="18" spans="2:16" customFormat="1" x14ac:dyDescent="0.25">
      <c r="B18" s="25" t="s">
        <v>5</v>
      </c>
      <c r="C18" s="119"/>
      <c r="D18" s="119"/>
      <c r="E18" s="119"/>
      <c r="F18" s="119"/>
      <c r="G18" s="119"/>
      <c r="H18" s="119"/>
      <c r="I18" s="119"/>
      <c r="J18" s="119"/>
      <c r="K18" s="119"/>
      <c r="L18" s="119"/>
      <c r="M18" s="119"/>
    </row>
    <row r="19" spans="2:16" customFormat="1" ht="50.4" x14ac:dyDescent="0.25">
      <c r="B19" s="120" t="s">
        <v>6</v>
      </c>
      <c r="C19" s="120" t="s">
        <v>7</v>
      </c>
      <c r="D19" s="120" t="s">
        <v>8</v>
      </c>
      <c r="E19" s="120" t="s">
        <v>9</v>
      </c>
      <c r="F19" s="120" t="s">
        <v>10</v>
      </c>
      <c r="G19" s="120" t="s">
        <v>11</v>
      </c>
      <c r="H19" s="120" t="s">
        <v>12</v>
      </c>
      <c r="I19" s="120" t="s">
        <v>13</v>
      </c>
      <c r="J19" s="120" t="s">
        <v>14</v>
      </c>
      <c r="K19" s="120" t="s">
        <v>15</v>
      </c>
      <c r="L19" s="120" t="s">
        <v>16</v>
      </c>
      <c r="M19" s="120" t="s">
        <v>17</v>
      </c>
    </row>
    <row r="20" spans="2:16" s="23" customFormat="1" ht="13.2" x14ac:dyDescent="0.25">
      <c r="B20" s="121" t="s">
        <v>18</v>
      </c>
      <c r="C20" s="122"/>
      <c r="D20" s="122"/>
      <c r="E20" s="122"/>
      <c r="F20" s="122"/>
      <c r="G20" s="122"/>
      <c r="H20" s="122"/>
      <c r="I20" s="122"/>
      <c r="J20" s="122"/>
      <c r="K20" s="122"/>
      <c r="L20" s="122"/>
      <c r="M20" s="123"/>
    </row>
    <row r="21" spans="2:16" x14ac:dyDescent="0.25">
      <c r="B21" s="14" t="s">
        <v>19</v>
      </c>
      <c r="C21" s="13">
        <v>344636.82039999997</v>
      </c>
      <c r="D21" s="22">
        <v>737754.17147437611</v>
      </c>
      <c r="E21" s="22">
        <v>738120.87209926895</v>
      </c>
      <c r="F21" s="22">
        <v>657297</v>
      </c>
      <c r="G21" s="21">
        <f>C21/F21</f>
        <v>0.52432434713683462</v>
      </c>
      <c r="H21" s="190">
        <f>SUM(I21:J21)</f>
        <v>241659.58000000002</v>
      </c>
      <c r="I21" s="190">
        <v>79409</v>
      </c>
      <c r="J21" s="190">
        <v>162250.58000000002</v>
      </c>
      <c r="K21" s="8">
        <v>887178</v>
      </c>
      <c r="L21" s="8">
        <v>883187</v>
      </c>
      <c r="M21" s="7">
        <f>H21/L21</f>
        <v>0.27362221137765841</v>
      </c>
    </row>
    <row r="22" spans="2:16" x14ac:dyDescent="0.25">
      <c r="B22" s="14" t="s">
        <v>20</v>
      </c>
      <c r="C22" s="13">
        <v>136736.0374</v>
      </c>
      <c r="D22" s="22">
        <v>189097.74046694589</v>
      </c>
      <c r="E22" s="22">
        <v>189725.82778148755</v>
      </c>
      <c r="F22" s="22">
        <v>186984</v>
      </c>
      <c r="G22" s="21">
        <f>C22/F22</f>
        <v>0.73127132481923585</v>
      </c>
      <c r="H22" s="190">
        <f t="shared" ref="H22:H23" si="0">SUM(I22:J22)</f>
        <v>202196.94</v>
      </c>
      <c r="I22" s="190">
        <v>79365.86</v>
      </c>
      <c r="J22" s="190">
        <v>122831.07999999999</v>
      </c>
      <c r="K22" s="8">
        <v>356833</v>
      </c>
      <c r="L22" s="8">
        <v>340723</v>
      </c>
      <c r="M22" s="7">
        <f>H22/L22</f>
        <v>0.59343496036369725</v>
      </c>
    </row>
    <row r="23" spans="2:16" x14ac:dyDescent="0.25">
      <c r="B23" s="14" t="s">
        <v>21</v>
      </c>
      <c r="C23" s="13">
        <v>75077.042600000001</v>
      </c>
      <c r="D23" s="22">
        <v>48311.14389670793</v>
      </c>
      <c r="E23" s="22">
        <v>48704.65231336985</v>
      </c>
      <c r="F23" s="22">
        <v>125760</v>
      </c>
      <c r="G23" s="21">
        <f>C23/F23</f>
        <v>0.59698666189567429</v>
      </c>
      <c r="H23" s="190">
        <f t="shared" si="0"/>
        <v>327188.14</v>
      </c>
      <c r="I23" s="190">
        <v>151907</v>
      </c>
      <c r="J23" s="190">
        <v>175281.14</v>
      </c>
      <c r="K23" s="8">
        <v>356724</v>
      </c>
      <c r="L23" s="8">
        <v>341420</v>
      </c>
      <c r="M23" s="7">
        <f>H23/L23</f>
        <v>0.95831568156522762</v>
      </c>
    </row>
    <row r="24" spans="2:16" x14ac:dyDescent="0.25">
      <c r="B24" s="125" t="s">
        <v>22</v>
      </c>
      <c r="C24" s="126">
        <f>SUM(C21:C23)</f>
        <v>556449.90040000004</v>
      </c>
      <c r="D24" s="127">
        <f>SUM(D21:D23)</f>
        <v>975163.05583802995</v>
      </c>
      <c r="E24" s="128">
        <f>SUM(E21:E23)</f>
        <v>976551.35219412623</v>
      </c>
      <c r="F24" s="128">
        <f>SUM(F21:F23)</f>
        <v>970041</v>
      </c>
      <c r="G24" s="129">
        <f>C24/F24</f>
        <v>0.57363544468738958</v>
      </c>
      <c r="H24" s="130">
        <f>SUM(H21:H23)</f>
        <v>771044.66</v>
      </c>
      <c r="I24" s="130">
        <f>SUM(I21:I23)</f>
        <v>310681.86</v>
      </c>
      <c r="J24" s="130">
        <f>SUM(J21:J23)</f>
        <v>460362.80000000005</v>
      </c>
      <c r="K24" s="130">
        <f t="shared" ref="K24:L24" si="1">SUM(K21:K23)</f>
        <v>1600735</v>
      </c>
      <c r="L24" s="130">
        <f t="shared" si="1"/>
        <v>1565330</v>
      </c>
      <c r="M24" s="129">
        <f>H24/L24</f>
        <v>0.49257642797365414</v>
      </c>
    </row>
    <row r="25" spans="2:16" x14ac:dyDescent="0.25">
      <c r="B25" s="131" t="s">
        <v>23</v>
      </c>
      <c r="C25" s="132">
        <f>SUM(C21:C22)</f>
        <v>481372.8578</v>
      </c>
      <c r="D25" s="133">
        <f>SUM(D21:D22)</f>
        <v>926851.91194132203</v>
      </c>
      <c r="E25" s="134">
        <f>SUM(E21+E22)</f>
        <v>927846.69988075644</v>
      </c>
      <c r="F25" s="134">
        <f>SUM(F21,F22)</f>
        <v>844281</v>
      </c>
      <c r="G25" s="135">
        <f t="shared" ref="G25:G26" si="2">C25/F25</f>
        <v>0.57015716070834233</v>
      </c>
      <c r="H25" s="136">
        <f>H21+H22</f>
        <v>443856.52</v>
      </c>
      <c r="I25" s="136">
        <f>SUM(I21:I22)</f>
        <v>158774.85999999999</v>
      </c>
      <c r="J25" s="136">
        <f>SUM(J21:J22)</f>
        <v>285081.66000000003</v>
      </c>
      <c r="K25" s="136">
        <f t="shared" ref="K25:L25" si="3">SUM(K21:K22)</f>
        <v>1244011</v>
      </c>
      <c r="L25" s="136">
        <f t="shared" si="3"/>
        <v>1223910</v>
      </c>
      <c r="M25" s="135">
        <f>H25/L25</f>
        <v>0.36265454159211052</v>
      </c>
      <c r="O25" s="2"/>
      <c r="P25" s="2"/>
    </row>
    <row r="26" spans="2:16" x14ac:dyDescent="0.25">
      <c r="B26" s="131" t="s">
        <v>24</v>
      </c>
      <c r="C26" s="132">
        <f>C23</f>
        <v>75077.042600000001</v>
      </c>
      <c r="D26" s="133">
        <f>D23</f>
        <v>48311.14389670793</v>
      </c>
      <c r="E26" s="134">
        <f>E23</f>
        <v>48704.65231336985</v>
      </c>
      <c r="F26" s="134">
        <f>F23</f>
        <v>125760</v>
      </c>
      <c r="G26" s="135">
        <f t="shared" si="2"/>
        <v>0.59698666189567429</v>
      </c>
      <c r="H26" s="136">
        <f>H23</f>
        <v>327188.14</v>
      </c>
      <c r="I26" s="136">
        <f>I23</f>
        <v>151907</v>
      </c>
      <c r="J26" s="136">
        <f>J23</f>
        <v>175281.14</v>
      </c>
      <c r="K26" s="136">
        <f t="shared" ref="K26:L26" si="4">K23</f>
        <v>356724</v>
      </c>
      <c r="L26" s="136">
        <f t="shared" si="4"/>
        <v>341420</v>
      </c>
      <c r="M26" s="135">
        <f t="shared" ref="M26:M40" si="5">H26/L26</f>
        <v>0.95831568156522762</v>
      </c>
      <c r="O26" s="2"/>
      <c r="P26" s="2"/>
    </row>
    <row r="27" spans="2:16" x14ac:dyDescent="0.25">
      <c r="B27" s="121" t="s">
        <v>25</v>
      </c>
      <c r="C27" s="122"/>
      <c r="D27" s="137"/>
      <c r="E27" s="137"/>
      <c r="F27" s="137"/>
      <c r="G27" s="122"/>
      <c r="H27" s="122"/>
      <c r="I27" s="138"/>
      <c r="J27" s="139"/>
      <c r="K27" s="140"/>
      <c r="L27" s="122"/>
      <c r="M27" s="123"/>
      <c r="N27" s="20"/>
      <c r="O27" s="2"/>
      <c r="P27" s="2"/>
    </row>
    <row r="28" spans="2:16" x14ac:dyDescent="0.25">
      <c r="B28" s="14" t="s">
        <v>26</v>
      </c>
      <c r="C28" s="13">
        <v>155674.92752926692</v>
      </c>
      <c r="D28" s="22">
        <v>525256.98233124393</v>
      </c>
      <c r="E28" s="19">
        <v>550509.55440701672</v>
      </c>
      <c r="F28" s="19">
        <v>491044</v>
      </c>
      <c r="G28" s="18">
        <f t="shared" ref="G28:G30" si="6">C28/F28</f>
        <v>0.31702846899517539</v>
      </c>
      <c r="H28" s="190">
        <f t="shared" ref="H28:H29" si="7">SUM(I28:J28)</f>
        <v>489579.95</v>
      </c>
      <c r="I28" s="9">
        <v>195008.37</v>
      </c>
      <c r="J28" s="9">
        <v>294571.58</v>
      </c>
      <c r="K28" s="8">
        <v>1025671</v>
      </c>
      <c r="L28" s="8">
        <v>893539</v>
      </c>
      <c r="M28" s="7">
        <f>H28/L28</f>
        <v>0.54791111523951386</v>
      </c>
      <c r="O28" s="2"/>
      <c r="P28" s="2"/>
    </row>
    <row r="29" spans="2:16" x14ac:dyDescent="0.25">
      <c r="B29" s="14" t="s">
        <v>27</v>
      </c>
      <c r="C29" s="13">
        <v>16566.165000000034</v>
      </c>
      <c r="D29" s="141">
        <v>82117.93734065094</v>
      </c>
      <c r="E29" s="19">
        <v>85358.657384099279</v>
      </c>
      <c r="F29" s="19">
        <v>54510</v>
      </c>
      <c r="G29" s="18">
        <f>C29/F29</f>
        <v>0.30391056686846513</v>
      </c>
      <c r="H29" s="190">
        <f t="shared" si="7"/>
        <v>56218.924800000001</v>
      </c>
      <c r="I29" s="9">
        <v>15038.68</v>
      </c>
      <c r="J29" s="9">
        <v>41180.2448</v>
      </c>
      <c r="K29" s="8">
        <v>172795</v>
      </c>
      <c r="L29" s="8">
        <v>87248</v>
      </c>
      <c r="M29" s="7">
        <f>H29/L29</f>
        <v>0.64435774802860812</v>
      </c>
      <c r="O29" s="2"/>
      <c r="P29" s="2"/>
    </row>
    <row r="30" spans="2:16" x14ac:dyDescent="0.25">
      <c r="B30" s="125" t="s">
        <v>28</v>
      </c>
      <c r="C30" s="127">
        <f>SUM(C28:C29)</f>
        <v>172241.09252926696</v>
      </c>
      <c r="D30" s="127">
        <f>SUM(D28:D29)</f>
        <v>607374.91967189487</v>
      </c>
      <c r="E30" s="142">
        <f>SUM(E28+E29)</f>
        <v>635868.21179111605</v>
      </c>
      <c r="F30" s="142">
        <f>SUM(F28:F29)</f>
        <v>545554</v>
      </c>
      <c r="G30" s="143">
        <f t="shared" si="6"/>
        <v>0.31571777043018101</v>
      </c>
      <c r="H30" s="130">
        <f>SUM(H28:H29)</f>
        <v>545798.87479999999</v>
      </c>
      <c r="I30" s="130">
        <f>SUM(I28:I29)</f>
        <v>210047.05</v>
      </c>
      <c r="J30" s="130">
        <f>SUM(J28:J29)</f>
        <v>335751.8248</v>
      </c>
      <c r="K30" s="130">
        <f t="shared" ref="K30:L30" si="8">SUM(K28:K29)</f>
        <v>1198466</v>
      </c>
      <c r="L30" s="130">
        <f t="shared" si="8"/>
        <v>980787</v>
      </c>
      <c r="M30" s="129">
        <f>H30/L30</f>
        <v>0.55649073121890891</v>
      </c>
      <c r="O30" s="2"/>
      <c r="P30" s="2"/>
    </row>
    <row r="31" spans="2:16" x14ac:dyDescent="0.25">
      <c r="B31" s="121" t="s">
        <v>29</v>
      </c>
      <c r="C31" s="144"/>
      <c r="D31" s="144"/>
      <c r="E31" s="144"/>
      <c r="F31" s="144"/>
      <c r="G31" s="144"/>
      <c r="H31" s="144"/>
      <c r="I31" s="145"/>
      <c r="J31" s="146"/>
      <c r="K31" s="144"/>
      <c r="L31" s="144"/>
      <c r="M31" s="147"/>
      <c r="O31" s="2"/>
      <c r="P31" s="2"/>
    </row>
    <row r="32" spans="2:16" x14ac:dyDescent="0.25">
      <c r="B32" s="14" t="s">
        <v>30</v>
      </c>
      <c r="C32" s="13">
        <v>0</v>
      </c>
      <c r="D32" s="13"/>
      <c r="E32" s="13"/>
      <c r="F32" s="13">
        <v>7218</v>
      </c>
      <c r="G32" s="9" t="s">
        <v>31</v>
      </c>
      <c r="H32" s="190">
        <f t="shared" ref="H32:H34" si="9">SUM(I32:J32)</f>
        <v>13831.189999999999</v>
      </c>
      <c r="I32" s="148">
        <v>0</v>
      </c>
      <c r="J32" s="148">
        <v>13831.189999999999</v>
      </c>
      <c r="K32" s="9" t="s">
        <v>31</v>
      </c>
      <c r="L32" s="9">
        <v>106063</v>
      </c>
      <c r="M32" s="7" t="s">
        <v>31</v>
      </c>
      <c r="O32" s="2"/>
      <c r="P32" s="2"/>
    </row>
    <row r="33" spans="2:19" x14ac:dyDescent="0.25">
      <c r="B33" s="14" t="s">
        <v>32</v>
      </c>
      <c r="C33" s="9" t="s">
        <v>31</v>
      </c>
      <c r="D33" s="13"/>
      <c r="E33" s="13"/>
      <c r="F33" s="9" t="s">
        <v>31</v>
      </c>
      <c r="G33" s="9" t="s">
        <v>31</v>
      </c>
      <c r="H33" s="124">
        <f t="shared" si="9"/>
        <v>0</v>
      </c>
      <c r="I33" s="9" t="s">
        <v>31</v>
      </c>
      <c r="J33" s="9" t="s">
        <v>31</v>
      </c>
      <c r="K33" s="9" t="s">
        <v>31</v>
      </c>
      <c r="L33" s="9" t="s">
        <v>31</v>
      </c>
      <c r="M33" s="7" t="s">
        <v>31</v>
      </c>
      <c r="O33" s="2"/>
      <c r="P33" s="2"/>
    </row>
    <row r="34" spans="2:19" x14ac:dyDescent="0.25">
      <c r="B34" s="14" t="s">
        <v>33</v>
      </c>
      <c r="C34" s="13">
        <v>24135.839865498325</v>
      </c>
      <c r="D34" s="13"/>
      <c r="E34" s="13"/>
      <c r="F34" s="13">
        <v>94453</v>
      </c>
      <c r="G34" s="9" t="s">
        <v>31</v>
      </c>
      <c r="H34" s="190">
        <f t="shared" si="9"/>
        <v>97791.39</v>
      </c>
      <c r="I34" s="148">
        <v>25769.11</v>
      </c>
      <c r="J34" s="148">
        <v>72022.28</v>
      </c>
      <c r="K34" s="9" t="s">
        <v>31</v>
      </c>
      <c r="L34" s="9">
        <v>462046</v>
      </c>
      <c r="M34" s="7" t="s">
        <v>31</v>
      </c>
      <c r="O34" s="2"/>
      <c r="P34" s="2"/>
    </row>
    <row r="35" spans="2:19" x14ac:dyDescent="0.25">
      <c r="B35" s="131" t="s">
        <v>34</v>
      </c>
      <c r="C35" s="132">
        <f>SUM(C32:C34)</f>
        <v>24135.839865498325</v>
      </c>
      <c r="D35" s="133">
        <v>53302.034331020062</v>
      </c>
      <c r="E35" s="133">
        <v>57257.653237998886</v>
      </c>
      <c r="F35" s="133">
        <f>SUM(F32:F34)</f>
        <v>101671</v>
      </c>
      <c r="G35" s="135">
        <f>C35/F35</f>
        <v>0.23739158526520174</v>
      </c>
      <c r="H35" s="136">
        <f>SUM(H32:H34)</f>
        <v>111622.58</v>
      </c>
      <c r="I35" s="136">
        <f>SUM(I32:I34)</f>
        <v>25769.11</v>
      </c>
      <c r="J35" s="136">
        <f>SUM(J32:J34)</f>
        <v>85853.47</v>
      </c>
      <c r="K35" s="136">
        <v>292734</v>
      </c>
      <c r="L35" s="136">
        <f>SUM(L32:L34)</f>
        <v>568109</v>
      </c>
      <c r="M35" s="135">
        <f>H35/L35</f>
        <v>0.19648092179493723</v>
      </c>
      <c r="O35" s="16"/>
      <c r="P35" s="16"/>
      <c r="Q35" s="17"/>
    </row>
    <row r="36" spans="2:19" x14ac:dyDescent="0.25">
      <c r="B36" s="14" t="s">
        <v>35</v>
      </c>
      <c r="C36" s="13">
        <v>0</v>
      </c>
      <c r="D36" s="13"/>
      <c r="E36" s="13"/>
      <c r="F36" s="13">
        <v>0</v>
      </c>
      <c r="G36" s="9" t="s">
        <v>31</v>
      </c>
      <c r="H36" s="190">
        <f t="shared" ref="H36:H39" si="10">SUM(I36:J36)</f>
        <v>0</v>
      </c>
      <c r="I36" s="148">
        <v>0</v>
      </c>
      <c r="J36" s="148">
        <v>0</v>
      </c>
      <c r="K36" s="9" t="s">
        <v>31</v>
      </c>
      <c r="L36" s="9">
        <v>0</v>
      </c>
      <c r="M36" s="7" t="s">
        <v>31</v>
      </c>
      <c r="O36" s="16"/>
      <c r="P36" s="16"/>
      <c r="Q36" s="15"/>
    </row>
    <row r="37" spans="2:19" x14ac:dyDescent="0.25">
      <c r="B37" s="14" t="s">
        <v>36</v>
      </c>
      <c r="C37" s="9" t="s">
        <v>31</v>
      </c>
      <c r="D37" s="13"/>
      <c r="E37" s="13"/>
      <c r="F37" s="9" t="s">
        <v>31</v>
      </c>
      <c r="G37" s="9" t="s">
        <v>31</v>
      </c>
      <c r="H37" s="124">
        <f t="shared" si="10"/>
        <v>0</v>
      </c>
      <c r="I37" s="9" t="s">
        <v>31</v>
      </c>
      <c r="J37" s="9" t="s">
        <v>31</v>
      </c>
      <c r="K37" s="9" t="s">
        <v>31</v>
      </c>
      <c r="L37" s="9" t="s">
        <v>31</v>
      </c>
      <c r="M37" s="7" t="s">
        <v>31</v>
      </c>
      <c r="O37" s="2"/>
      <c r="P37" s="12"/>
    </row>
    <row r="38" spans="2:19" x14ac:dyDescent="0.25">
      <c r="B38" s="14" t="s">
        <v>37</v>
      </c>
      <c r="C38" s="13">
        <v>6810.522170000002</v>
      </c>
      <c r="D38" s="13"/>
      <c r="E38" s="13"/>
      <c r="F38" s="13">
        <v>19170</v>
      </c>
      <c r="G38" s="9" t="s">
        <v>31</v>
      </c>
      <c r="H38" s="190">
        <f t="shared" si="10"/>
        <v>71157.715200000006</v>
      </c>
      <c r="I38" s="148">
        <v>7249.17</v>
      </c>
      <c r="J38" s="148">
        <v>63908.5452</v>
      </c>
      <c r="K38" s="9" t="s">
        <v>31</v>
      </c>
      <c r="L38" s="9">
        <v>173329</v>
      </c>
      <c r="M38" s="7" t="s">
        <v>31</v>
      </c>
      <c r="O38" s="11"/>
      <c r="P38" s="2"/>
    </row>
    <row r="39" spans="2:19" x14ac:dyDescent="0.25">
      <c r="B39" s="14" t="s">
        <v>38</v>
      </c>
      <c r="C39" s="13">
        <v>0</v>
      </c>
      <c r="D39" s="13"/>
      <c r="E39" s="13"/>
      <c r="F39" s="13">
        <v>0</v>
      </c>
      <c r="G39" s="9" t="s">
        <v>31</v>
      </c>
      <c r="H39" s="190">
        <f t="shared" si="10"/>
        <v>0</v>
      </c>
      <c r="I39" s="148">
        <v>0</v>
      </c>
      <c r="J39" s="148">
        <v>0</v>
      </c>
      <c r="K39" s="9" t="s">
        <v>31</v>
      </c>
      <c r="L39" s="9">
        <v>0</v>
      </c>
      <c r="M39" s="7" t="s">
        <v>31</v>
      </c>
      <c r="O39" s="2"/>
      <c r="P39" s="2"/>
    </row>
    <row r="40" spans="2:19" x14ac:dyDescent="0.25">
      <c r="B40" s="131" t="s">
        <v>39</v>
      </c>
      <c r="C40" s="132">
        <f>SUM(C36:C39)</f>
        <v>6810.522170000002</v>
      </c>
      <c r="D40" s="132">
        <v>29012.689941793225</v>
      </c>
      <c r="E40" s="132">
        <v>30419.126668676246</v>
      </c>
      <c r="F40" s="132">
        <f>SUM(F36:F39)</f>
        <v>19170</v>
      </c>
      <c r="G40" s="135">
        <f>C40/F40</f>
        <v>0.35526980542514358</v>
      </c>
      <c r="H40" s="136">
        <f>SUM(H36:H39)</f>
        <v>71157.715200000006</v>
      </c>
      <c r="I40" s="136">
        <f>SUM(I36:I39)</f>
        <v>7249.17</v>
      </c>
      <c r="J40" s="136">
        <f>SUM(J36:J39)</f>
        <v>63908.5452</v>
      </c>
      <c r="K40" s="136">
        <v>248220</v>
      </c>
      <c r="L40" s="136">
        <f>SUM(L36:L39)</f>
        <v>173329</v>
      </c>
      <c r="M40" s="135">
        <f t="shared" si="5"/>
        <v>0.41053554338858472</v>
      </c>
      <c r="O40" s="2"/>
    </row>
    <row r="41" spans="2:19" x14ac:dyDescent="0.25">
      <c r="B41" s="125" t="s">
        <v>40</v>
      </c>
      <c r="C41" s="126">
        <f>C35+C40</f>
        <v>30946.362035498329</v>
      </c>
      <c r="D41" s="126">
        <f>D35+D40</f>
        <v>82314.724272813284</v>
      </c>
      <c r="E41" s="126">
        <f>E35+E40</f>
        <v>87676.779906675132</v>
      </c>
      <c r="F41" s="126">
        <f>SUM(F35,F40)</f>
        <v>120841</v>
      </c>
      <c r="G41" s="143">
        <f>C41/F41</f>
        <v>0.25609157517314762</v>
      </c>
      <c r="H41" s="130">
        <f>H35+H40</f>
        <v>182780.29519999999</v>
      </c>
      <c r="I41" s="130">
        <f>I35+I40</f>
        <v>33018.28</v>
      </c>
      <c r="J41" s="130">
        <f>J35+J40</f>
        <v>149762.01519999999</v>
      </c>
      <c r="K41" s="130">
        <f>K35+K40</f>
        <v>540954</v>
      </c>
      <c r="L41" s="130">
        <f>L35+L40</f>
        <v>741438</v>
      </c>
      <c r="M41" s="149">
        <f>H41/L41</f>
        <v>0.24652134797515099</v>
      </c>
      <c r="O41" s="2"/>
    </row>
    <row r="42" spans="2:19" x14ac:dyDescent="0.25">
      <c r="B42" s="121" t="s">
        <v>41</v>
      </c>
      <c r="C42" s="150"/>
      <c r="D42" s="122"/>
      <c r="E42" s="122"/>
      <c r="F42" s="122"/>
      <c r="G42" s="122"/>
      <c r="H42" s="122"/>
      <c r="I42" s="151"/>
      <c r="J42" s="139"/>
      <c r="K42" s="122"/>
      <c r="L42" s="122"/>
      <c r="M42" s="123"/>
      <c r="O42" s="2"/>
    </row>
    <row r="43" spans="2:19" x14ac:dyDescent="0.25">
      <c r="B43" s="152" t="s">
        <v>42</v>
      </c>
      <c r="C43" s="153"/>
      <c r="D43" s="154"/>
      <c r="E43" s="154"/>
      <c r="F43" s="154"/>
      <c r="G43" s="129"/>
      <c r="H43" s="130"/>
      <c r="I43" s="130"/>
      <c r="J43" s="130"/>
      <c r="K43" s="130"/>
      <c r="L43" s="130"/>
      <c r="M43" s="129"/>
      <c r="O43" s="2"/>
      <c r="P43" s="2"/>
    </row>
    <row r="44" spans="2:19" x14ac:dyDescent="0.25">
      <c r="B44" s="155" t="s">
        <v>43</v>
      </c>
      <c r="C44" s="156"/>
      <c r="D44" s="157"/>
      <c r="E44" s="157"/>
      <c r="F44" s="157"/>
      <c r="G44" s="158"/>
      <c r="H44" s="159"/>
      <c r="I44" s="159"/>
      <c r="J44" s="159"/>
      <c r="K44" s="159"/>
      <c r="L44" s="159"/>
      <c r="M44" s="158"/>
      <c r="O44" s="2"/>
      <c r="P44" s="2"/>
    </row>
    <row r="45" spans="2:19" x14ac:dyDescent="0.25">
      <c r="B45" s="10" t="s">
        <v>44</v>
      </c>
      <c r="C45" s="160">
        <v>0</v>
      </c>
      <c r="D45" s="22">
        <v>0</v>
      </c>
      <c r="E45" s="22">
        <v>0</v>
      </c>
      <c r="F45" s="22">
        <v>0</v>
      </c>
      <c r="G45" s="9" t="s">
        <v>31</v>
      </c>
      <c r="H45" s="124">
        <v>0</v>
      </c>
      <c r="I45" s="9" t="s">
        <v>31</v>
      </c>
      <c r="J45" s="9" t="s">
        <v>31</v>
      </c>
      <c r="K45" s="9" t="s">
        <v>31</v>
      </c>
      <c r="L45" s="9" t="s">
        <v>31</v>
      </c>
      <c r="M45" s="9" t="s">
        <v>31</v>
      </c>
      <c r="O45" s="2"/>
    </row>
    <row r="46" spans="2:19" x14ac:dyDescent="0.25">
      <c r="B46" s="152" t="s">
        <v>45</v>
      </c>
      <c r="C46" s="126">
        <f>SUM(C45:C45)</f>
        <v>0</v>
      </c>
      <c r="D46" s="126"/>
      <c r="E46" s="126"/>
      <c r="F46" s="126"/>
      <c r="G46" s="143"/>
      <c r="H46" s="130">
        <f>SUM(H45:H45)</f>
        <v>0</v>
      </c>
      <c r="I46" s="130">
        <f>SUM(I45:I45)</f>
        <v>0</v>
      </c>
      <c r="J46" s="130">
        <f>SUM(J45:J45)</f>
        <v>0</v>
      </c>
      <c r="K46" s="130">
        <f>SUM(K45:K45)</f>
        <v>0</v>
      </c>
      <c r="L46" s="130">
        <f>SUM(L45:L45)</f>
        <v>0</v>
      </c>
      <c r="M46" s="129" t="s">
        <v>31</v>
      </c>
      <c r="O46" s="2"/>
    </row>
    <row r="47" spans="2:19" x14ac:dyDescent="0.25">
      <c r="B47" s="155" t="s">
        <v>46</v>
      </c>
      <c r="C47" s="156"/>
      <c r="D47" s="157"/>
      <c r="E47" s="157"/>
      <c r="F47" s="157"/>
      <c r="G47" s="158"/>
      <c r="H47" s="124">
        <f t="shared" ref="H47" si="11">SUM(I47:J47)</f>
        <v>22860.799999999999</v>
      </c>
      <c r="I47" s="188">
        <v>0</v>
      </c>
      <c r="J47" s="188">
        <v>22860.799999999999</v>
      </c>
      <c r="K47" s="188">
        <v>100000</v>
      </c>
      <c r="L47" s="188">
        <v>40006.080000000002</v>
      </c>
      <c r="M47" s="158"/>
      <c r="N47" s="5"/>
      <c r="O47" s="5"/>
      <c r="P47" s="5"/>
      <c r="Q47" s="5"/>
      <c r="R47" s="5"/>
      <c r="S47" s="5"/>
    </row>
    <row r="48" spans="2:19" x14ac:dyDescent="0.25">
      <c r="B48" s="152" t="s">
        <v>47</v>
      </c>
      <c r="C48" s="161" t="s">
        <v>31</v>
      </c>
      <c r="D48" s="161" t="s">
        <v>31</v>
      </c>
      <c r="E48" s="161" t="s">
        <v>31</v>
      </c>
      <c r="F48" s="161" t="s">
        <v>31</v>
      </c>
      <c r="G48" s="161" t="s">
        <v>31</v>
      </c>
      <c r="H48" s="130">
        <f>SUM(H47:H47)</f>
        <v>22860.799999999999</v>
      </c>
      <c r="I48" s="130">
        <f>SUM(I47:I47)</f>
        <v>0</v>
      </c>
      <c r="J48" s="130">
        <f>SUM(J47:J47)</f>
        <v>22860.799999999999</v>
      </c>
      <c r="K48" s="130">
        <f>SUM(K47:K47)</f>
        <v>100000</v>
      </c>
      <c r="L48" s="130">
        <f>SUM(L47:L47)</f>
        <v>40006.080000000002</v>
      </c>
      <c r="M48" s="129">
        <f>H48/L48</f>
        <v>0.57143314216239127</v>
      </c>
    </row>
    <row r="49" spans="2:13" customFormat="1" x14ac:dyDescent="0.25">
      <c r="B49" s="162" t="s">
        <v>48</v>
      </c>
      <c r="C49" s="163">
        <f>C24+C30+C41+C46</f>
        <v>759637.35496476537</v>
      </c>
      <c r="D49" s="163">
        <f>D24+D30+D41+D46</f>
        <v>1664852.699782738</v>
      </c>
      <c r="E49" s="163">
        <f>E24+E30+E41+E46</f>
        <v>1700096.3438919175</v>
      </c>
      <c r="F49" s="163">
        <f>F24+F30+F41+F46</f>
        <v>1636436</v>
      </c>
      <c r="G49" s="164">
        <f>C49/F49</f>
        <v>0.46420229997675766</v>
      </c>
      <c r="H49" s="165">
        <f>H24+H30+H41+H46+H48</f>
        <v>1522484.6300000001</v>
      </c>
      <c r="I49" s="165">
        <f t="shared" ref="I49:L49" si="12">I24+I30+I41+I46+I48</f>
        <v>553747.18999999994</v>
      </c>
      <c r="J49" s="165">
        <f t="shared" si="12"/>
        <v>968737.44000000018</v>
      </c>
      <c r="K49" s="165">
        <f t="shared" si="12"/>
        <v>3440155</v>
      </c>
      <c r="L49" s="165">
        <f t="shared" si="12"/>
        <v>3327561.08</v>
      </c>
      <c r="M49" s="164">
        <f>H49/L49</f>
        <v>0.45753769604734051</v>
      </c>
    </row>
    <row r="50" spans="2:13" customFormat="1" ht="14.1" customHeight="1" x14ac:dyDescent="0.25">
      <c r="B50" s="200" t="s">
        <v>49</v>
      </c>
      <c r="C50" s="201"/>
      <c r="D50" s="201"/>
      <c r="E50" s="201"/>
      <c r="F50" s="201"/>
      <c r="G50" s="201"/>
      <c r="H50" s="201"/>
      <c r="I50" s="201"/>
      <c r="J50" s="201"/>
      <c r="K50" s="201"/>
      <c r="L50" s="201"/>
      <c r="M50" s="202"/>
    </row>
    <row r="51" spans="2:13" customFormat="1" ht="14.1" customHeight="1" x14ac:dyDescent="0.25">
      <c r="B51" s="203" t="s">
        <v>50</v>
      </c>
      <c r="C51" s="204"/>
      <c r="D51" s="204"/>
      <c r="E51" s="204"/>
      <c r="F51" s="204"/>
      <c r="G51" s="204"/>
      <c r="H51" s="204"/>
      <c r="I51" s="204"/>
      <c r="J51" s="204"/>
      <c r="K51" s="204"/>
      <c r="L51" s="204"/>
      <c r="M51" s="205"/>
    </row>
    <row r="52" spans="2:13" customFormat="1" ht="14.1" customHeight="1" x14ac:dyDescent="0.25">
      <c r="B52" s="206" t="s">
        <v>51</v>
      </c>
      <c r="C52" s="207"/>
      <c r="D52" s="207"/>
      <c r="E52" s="207"/>
      <c r="F52" s="207"/>
      <c r="G52" s="207"/>
      <c r="H52" s="207"/>
      <c r="I52" s="207"/>
      <c r="J52" s="207"/>
      <c r="K52" s="207"/>
      <c r="L52" s="207"/>
      <c r="M52" s="208"/>
    </row>
    <row r="53" spans="2:13" customFormat="1" x14ac:dyDescent="0.25">
      <c r="B53" s="192" t="s">
        <v>52</v>
      </c>
      <c r="C53" s="192"/>
      <c r="D53" s="192"/>
      <c r="E53" s="192"/>
      <c r="F53" s="192"/>
      <c r="G53" s="192"/>
      <c r="H53" s="192"/>
      <c r="I53" s="192"/>
      <c r="J53" s="192"/>
      <c r="K53" s="192"/>
      <c r="L53" s="192"/>
      <c r="M53" s="192"/>
    </row>
    <row r="54" spans="2:13" customFormat="1" x14ac:dyDescent="0.25"/>
    <row r="55" spans="2:13" customFormat="1" x14ac:dyDescent="0.25">
      <c r="C55" s="4"/>
      <c r="D55" s="4"/>
      <c r="H55" s="4"/>
    </row>
    <row r="56" spans="2:13" x14ac:dyDescent="0.25">
      <c r="C56" s="2"/>
      <c r="D56" s="2"/>
      <c r="E56" s="3"/>
      <c r="H56" s="2"/>
    </row>
    <row r="57" spans="2:13" x14ac:dyDescent="0.25">
      <c r="C57" s="2"/>
      <c r="D57" s="2"/>
      <c r="H57" s="2"/>
    </row>
    <row r="58" spans="2:13" x14ac:dyDescent="0.25">
      <c r="D58" s="2"/>
      <c r="H58" s="2"/>
    </row>
    <row r="59" spans="2:13" x14ac:dyDescent="0.25">
      <c r="H59" s="2"/>
    </row>
    <row r="60" spans="2:13" x14ac:dyDescent="0.25">
      <c r="H60" s="2"/>
    </row>
  </sheetData>
  <mergeCells count="6">
    <mergeCell ref="B53:M53"/>
    <mergeCell ref="B5:M6"/>
    <mergeCell ref="B8:M16"/>
    <mergeCell ref="B50:M50"/>
    <mergeCell ref="B51:M51"/>
    <mergeCell ref="B52:M52"/>
  </mergeCells>
  <conditionalFormatting sqref="H47">
    <cfRule type="containsBlanks" dxfId="0" priority="1">
      <formula>LEN(TRIM(H47))=0</formula>
    </cfRule>
  </conditionalFormatting>
  <pageMargins left="0.25" right="0.25" top="0.75" bottom="0.75" header="0.3" footer="0.3"/>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H32"/>
  <sheetViews>
    <sheetView zoomScale="110" zoomScaleNormal="110" workbookViewId="0">
      <selection activeCell="B1" sqref="B1"/>
    </sheetView>
  </sheetViews>
  <sheetFormatPr defaultColWidth="8.8984375" defaultRowHeight="13.8" x14ac:dyDescent="0.25"/>
  <cols>
    <col min="1" max="1" width="3.3984375" customWidth="1"/>
    <col min="2" max="2" width="62.59765625" style="28" customWidth="1"/>
    <col min="3" max="3" width="30.3984375" style="28" customWidth="1"/>
    <col min="4" max="4" width="15" customWidth="1"/>
    <col min="5" max="5" width="31.09765625" customWidth="1"/>
    <col min="6" max="6" width="12.09765625" customWidth="1"/>
  </cols>
  <sheetData>
    <row r="1" spans="2:5" x14ac:dyDescent="0.25">
      <c r="B1" s="26" t="s">
        <v>0</v>
      </c>
    </row>
    <row r="2" spans="2:5" x14ac:dyDescent="0.25">
      <c r="B2" s="26" t="s">
        <v>53</v>
      </c>
    </row>
    <row r="3" spans="2:5" ht="14.4" x14ac:dyDescent="0.3">
      <c r="B3" s="27" t="str">
        <f>'1-NSG'!B3</f>
        <v>Q3 2022</v>
      </c>
    </row>
    <row r="4" spans="2:5" x14ac:dyDescent="0.25">
      <c r="B4" s="26"/>
    </row>
    <row r="5" spans="2:5" ht="21.9" customHeight="1" x14ac:dyDescent="0.25">
      <c r="B5" s="209" t="s">
        <v>54</v>
      </c>
      <c r="C5" s="210"/>
      <c r="D5" s="210"/>
      <c r="E5" s="211"/>
    </row>
    <row r="6" spans="2:5" ht="21.9" customHeight="1" x14ac:dyDescent="0.25">
      <c r="B6" s="212"/>
      <c r="C6" s="213"/>
      <c r="D6" s="213"/>
      <c r="E6" s="214"/>
    </row>
    <row r="7" spans="2:5" ht="21.9" customHeight="1" x14ac:dyDescent="0.25">
      <c r="B7" s="215"/>
      <c r="C7" s="216"/>
      <c r="D7" s="216"/>
      <c r="E7" s="217"/>
    </row>
    <row r="8" spans="2:5" ht="167.1" customHeight="1" x14ac:dyDescent="0.25">
      <c r="B8" s="218" t="s">
        <v>55</v>
      </c>
      <c r="C8" s="218"/>
      <c r="D8" s="218"/>
      <c r="E8" s="218"/>
    </row>
    <row r="9" spans="2:5" ht="20.25" customHeight="1" x14ac:dyDescent="0.25">
      <c r="B9" s="166"/>
      <c r="C9" s="166"/>
      <c r="D9" s="166"/>
      <c r="E9" s="166"/>
    </row>
    <row r="10" spans="2:5" ht="20.25" customHeight="1" x14ac:dyDescent="0.25">
      <c r="B10" s="42" t="s">
        <v>56</v>
      </c>
    </row>
    <row r="11" spans="2:5" ht="33" customHeight="1" x14ac:dyDescent="0.25">
      <c r="B11" s="41" t="s">
        <v>57</v>
      </c>
      <c r="C11" s="33" t="s">
        <v>58</v>
      </c>
    </row>
    <row r="12" spans="2:5" s="29" customFormat="1" ht="21" customHeight="1" x14ac:dyDescent="0.2">
      <c r="B12" s="219" t="s">
        <v>59</v>
      </c>
      <c r="C12" s="220"/>
    </row>
    <row r="13" spans="2:5" x14ac:dyDescent="0.25">
      <c r="B13" s="39" t="s">
        <v>60</v>
      </c>
      <c r="C13" s="167">
        <v>443856.52</v>
      </c>
      <c r="D13" s="168"/>
      <c r="E13" s="169"/>
    </row>
    <row r="14" spans="2:5" x14ac:dyDescent="0.25">
      <c r="B14" s="39" t="s">
        <v>61</v>
      </c>
      <c r="C14" s="167">
        <v>327188.14</v>
      </c>
      <c r="D14" s="170"/>
      <c r="E14" s="169"/>
    </row>
    <row r="15" spans="2:5" x14ac:dyDescent="0.25">
      <c r="B15" s="39" t="s">
        <v>25</v>
      </c>
      <c r="C15" s="167">
        <v>545798.87479999999</v>
      </c>
      <c r="D15" s="170"/>
      <c r="E15" s="169"/>
    </row>
    <row r="16" spans="2:5" x14ac:dyDescent="0.25">
      <c r="B16" s="39" t="s">
        <v>29</v>
      </c>
      <c r="C16" s="167">
        <v>182780.29519999999</v>
      </c>
      <c r="D16" s="170"/>
      <c r="E16" s="169"/>
    </row>
    <row r="17" spans="2:8" x14ac:dyDescent="0.25">
      <c r="B17" s="40" t="s">
        <v>46</v>
      </c>
      <c r="C17" s="167">
        <v>22860.799999999999</v>
      </c>
      <c r="D17" s="171"/>
      <c r="E17" s="169"/>
    </row>
    <row r="18" spans="2:8" x14ac:dyDescent="0.25">
      <c r="B18" s="39" t="s">
        <v>62</v>
      </c>
      <c r="C18" s="167"/>
      <c r="D18" s="171"/>
      <c r="E18" s="169"/>
    </row>
    <row r="19" spans="2:8" s="29" customFormat="1" ht="21.75" customHeight="1" x14ac:dyDescent="0.2">
      <c r="B19" s="172" t="s">
        <v>63</v>
      </c>
      <c r="C19" s="173">
        <f>SUM(C13:C18)</f>
        <v>1522484.6300000001</v>
      </c>
      <c r="E19" s="174"/>
    </row>
    <row r="20" spans="2:8" s="29" customFormat="1" ht="30" customHeight="1" x14ac:dyDescent="0.2">
      <c r="B20" s="219" t="s">
        <v>64</v>
      </c>
      <c r="C20" s="220"/>
    </row>
    <row r="21" spans="2:8" ht="30" customHeight="1" x14ac:dyDescent="0.25">
      <c r="B21" s="175" t="s">
        <v>65</v>
      </c>
      <c r="C21" s="167">
        <v>52002.1</v>
      </c>
      <c r="E21" s="169"/>
    </row>
    <row r="22" spans="2:8" x14ac:dyDescent="0.25">
      <c r="B22" s="39" t="s">
        <v>66</v>
      </c>
      <c r="C22" s="167">
        <v>28111.46</v>
      </c>
      <c r="D22" s="170"/>
      <c r="E22" s="169"/>
    </row>
    <row r="23" spans="2:8" x14ac:dyDescent="0.25">
      <c r="B23" s="39" t="s">
        <v>67</v>
      </c>
      <c r="C23" s="167">
        <v>60938.319999999992</v>
      </c>
      <c r="E23" s="169"/>
    </row>
    <row r="24" spans="2:8" x14ac:dyDescent="0.25">
      <c r="B24" s="40" t="s">
        <v>68</v>
      </c>
      <c r="C24" s="167">
        <v>71847.88</v>
      </c>
      <c r="E24" s="169"/>
    </row>
    <row r="25" spans="2:8" s="29" customFormat="1" ht="24" customHeight="1" x14ac:dyDescent="0.25">
      <c r="B25" s="39" t="s">
        <v>69</v>
      </c>
      <c r="C25" s="176">
        <v>270613.06000000006</v>
      </c>
      <c r="D25" s="177"/>
      <c r="E25" s="178"/>
    </row>
    <row r="26" spans="2:8" s="29" customFormat="1" ht="33" customHeight="1" x14ac:dyDescent="0.2">
      <c r="B26" s="172" t="s">
        <v>70</v>
      </c>
      <c r="C26" s="179">
        <f>SUM(C21:C25)</f>
        <v>483512.82000000007</v>
      </c>
      <c r="D26" s="180"/>
      <c r="E26" s="181"/>
      <c r="G26" s="38"/>
      <c r="H26" s="37"/>
    </row>
    <row r="27" spans="2:8" ht="25.8" x14ac:dyDescent="0.25">
      <c r="B27" s="182" t="s">
        <v>71</v>
      </c>
      <c r="C27" s="183">
        <f>C26+C19</f>
        <v>2005997.4500000002</v>
      </c>
      <c r="D27" s="29"/>
      <c r="E27" s="37"/>
    </row>
    <row r="28" spans="2:8" s="29" customFormat="1" ht="18" customHeight="1" x14ac:dyDescent="0.25">
      <c r="B28" s="36"/>
      <c r="C28" s="6"/>
      <c r="D28"/>
      <c r="E28"/>
    </row>
    <row r="29" spans="2:8" s="29" customFormat="1" ht="20.25" customHeight="1" x14ac:dyDescent="0.25">
      <c r="B29" s="34"/>
      <c r="C29" s="36"/>
      <c r="D29"/>
    </row>
    <row r="30" spans="2:8" ht="31.5" customHeight="1" x14ac:dyDescent="0.25">
      <c r="B30" s="35" t="s">
        <v>72</v>
      </c>
      <c r="C30" s="34"/>
      <c r="D30" s="29"/>
      <c r="E30" s="29"/>
    </row>
    <row r="31" spans="2:8" s="29" customFormat="1" ht="36" customHeight="1" x14ac:dyDescent="0.25">
      <c r="B31" s="33" t="s">
        <v>73</v>
      </c>
      <c r="C31" s="33" t="s">
        <v>74</v>
      </c>
      <c r="D31" s="33" t="s">
        <v>75</v>
      </c>
      <c r="E31" s="33" t="s">
        <v>17</v>
      </c>
    </row>
    <row r="32" spans="2:8" ht="25.2" x14ac:dyDescent="0.25">
      <c r="B32" s="32" t="s">
        <v>71</v>
      </c>
      <c r="C32" s="31">
        <f>C26+C19</f>
        <v>2005997.4500000002</v>
      </c>
      <c r="D32" s="31">
        <v>4070295.85</v>
      </c>
      <c r="E32" s="30">
        <f>C32/D32</f>
        <v>0.49283824172142182</v>
      </c>
    </row>
  </sheetData>
  <mergeCells count="4">
    <mergeCell ref="B5:E7"/>
    <mergeCell ref="B8:E8"/>
    <mergeCell ref="B12:C12"/>
    <mergeCell ref="B20:C20"/>
  </mergeCells>
  <pageMargins left="0.25" right="0.25"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R40"/>
  <sheetViews>
    <sheetView zoomScaleNormal="100" workbookViewId="0">
      <selection activeCell="B1" sqref="B1"/>
    </sheetView>
  </sheetViews>
  <sheetFormatPr defaultColWidth="9" defaultRowHeight="13.8" x14ac:dyDescent="0.25"/>
  <cols>
    <col min="1" max="1" width="2" style="43" customWidth="1"/>
    <col min="2" max="2" width="37.3984375" style="44" customWidth="1"/>
    <col min="3" max="3" width="20.59765625" style="43" customWidth="1"/>
    <col min="4" max="4" width="22.59765625" style="43" customWidth="1"/>
    <col min="5" max="5" width="18.59765625" style="43" customWidth="1"/>
    <col min="6" max="6" width="17.59765625" style="43" customWidth="1"/>
    <col min="7" max="7" width="19.3984375" style="43" customWidth="1"/>
    <col min="8" max="8" width="3.3984375" style="43" customWidth="1"/>
    <col min="9" max="9" width="28.59765625" style="43" customWidth="1"/>
    <col min="10" max="12" width="11.3984375" style="43" customWidth="1"/>
    <col min="13" max="13" width="12.3984375" style="43" customWidth="1"/>
    <col min="14" max="14" width="13.3984375" style="43" customWidth="1"/>
    <col min="15" max="15" width="12.59765625" style="43" customWidth="1"/>
    <col min="16" max="17" width="12.3984375" style="43" customWidth="1"/>
    <col min="18" max="18" width="12.59765625" style="43" customWidth="1"/>
    <col min="19" max="19" width="12.3984375" style="43" customWidth="1"/>
    <col min="20" max="16384" width="9" style="43"/>
  </cols>
  <sheetData>
    <row r="1" spans="2:18" customFormat="1" x14ac:dyDescent="0.25">
      <c r="B1" s="35" t="s">
        <v>0</v>
      </c>
    </row>
    <row r="2" spans="2:18" customFormat="1" x14ac:dyDescent="0.25">
      <c r="B2" s="83" t="s">
        <v>76</v>
      </c>
    </row>
    <row r="3" spans="2:18" customFormat="1" ht="14.4" x14ac:dyDescent="0.3">
      <c r="B3" s="27" t="str">
        <f>'1-NSG'!B3</f>
        <v>Q3 2022</v>
      </c>
    </row>
    <row r="4" spans="2:18" customFormat="1" x14ac:dyDescent="0.25">
      <c r="B4" s="35"/>
    </row>
    <row r="5" spans="2:18" customFormat="1" ht="14.85" customHeight="1" x14ac:dyDescent="0.25">
      <c r="B5" s="222" t="s">
        <v>77</v>
      </c>
      <c r="C5" s="222"/>
      <c r="D5" s="222"/>
      <c r="E5" s="222"/>
      <c r="F5" s="222"/>
      <c r="G5" s="222"/>
    </row>
    <row r="6" spans="2:18" customFormat="1" x14ac:dyDescent="0.25">
      <c r="B6" s="222"/>
      <c r="C6" s="222"/>
      <c r="D6" s="222"/>
      <c r="E6" s="222"/>
      <c r="F6" s="222"/>
      <c r="G6" s="222"/>
    </row>
    <row r="7" spans="2:18" customFormat="1" x14ac:dyDescent="0.25">
      <c r="B7" s="222"/>
      <c r="C7" s="222"/>
      <c r="D7" s="222"/>
      <c r="E7" s="222"/>
      <c r="F7" s="222"/>
      <c r="G7" s="222"/>
    </row>
    <row r="8" spans="2:18" customFormat="1" ht="18.75" customHeight="1" x14ac:dyDescent="0.25">
      <c r="B8" s="222"/>
      <c r="C8" s="222"/>
      <c r="D8" s="222"/>
      <c r="E8" s="222"/>
      <c r="F8" s="222"/>
      <c r="G8" s="222"/>
    </row>
    <row r="9" spans="2:18" customFormat="1" ht="18.75" customHeight="1" x14ac:dyDescent="0.25">
      <c r="B9" s="222"/>
      <c r="C9" s="222"/>
      <c r="D9" s="222"/>
      <c r="E9" s="222"/>
      <c r="F9" s="222"/>
      <c r="G9" s="222"/>
    </row>
    <row r="10" spans="2:18" customFormat="1" ht="18.75" customHeight="1" x14ac:dyDescent="0.25">
      <c r="B10" s="29"/>
    </row>
    <row r="11" spans="2:18" ht="17.399999999999999" x14ac:dyDescent="0.3">
      <c r="B11" s="83" t="s">
        <v>78</v>
      </c>
      <c r="C11" s="83"/>
      <c r="D11" s="82"/>
      <c r="E11" s="82"/>
      <c r="F11" s="82"/>
      <c r="G11" s="82"/>
      <c r="I11" s="42" t="s">
        <v>79</v>
      </c>
    </row>
    <row r="12" spans="2:18" ht="41.4" x14ac:dyDescent="0.25">
      <c r="B12" s="80" t="s">
        <v>80</v>
      </c>
      <c r="C12" s="78" t="s">
        <v>81</v>
      </c>
      <c r="D12" s="78" t="s">
        <v>7</v>
      </c>
      <c r="E12" s="78" t="s">
        <v>82</v>
      </c>
      <c r="F12" s="78" t="s">
        <v>83</v>
      </c>
      <c r="G12" s="78" t="s">
        <v>84</v>
      </c>
      <c r="I12" s="79" t="s">
        <v>85</v>
      </c>
      <c r="J12" s="78" t="s">
        <v>86</v>
      </c>
      <c r="K12" s="78" t="s">
        <v>87</v>
      </c>
      <c r="L12" s="78" t="s">
        <v>88</v>
      </c>
      <c r="M12" s="78" t="s">
        <v>89</v>
      </c>
      <c r="N12" s="78" t="s">
        <v>90</v>
      </c>
      <c r="O12" s="78" t="s">
        <v>91</v>
      </c>
      <c r="P12" s="78" t="s">
        <v>92</v>
      </c>
      <c r="Q12" s="78" t="s">
        <v>93</v>
      </c>
      <c r="R12" s="78" t="s">
        <v>94</v>
      </c>
    </row>
    <row r="13" spans="2:18" s="44" customFormat="1" ht="73.5" customHeight="1" x14ac:dyDescent="0.25">
      <c r="B13" s="61" t="s">
        <v>95</v>
      </c>
      <c r="C13" s="67"/>
      <c r="D13" s="69"/>
      <c r="E13" s="54"/>
      <c r="F13" s="54"/>
      <c r="G13" s="53"/>
      <c r="I13" s="77" t="s">
        <v>96</v>
      </c>
      <c r="J13" s="67">
        <v>0</v>
      </c>
      <c r="K13" s="67">
        <v>0</v>
      </c>
      <c r="L13" s="67">
        <v>0</v>
      </c>
      <c r="M13" s="76">
        <v>116425.70999999999</v>
      </c>
      <c r="N13" s="76">
        <v>271864.10000000003</v>
      </c>
      <c r="O13" s="76">
        <v>288363.09458013345</v>
      </c>
      <c r="P13" s="76">
        <v>173093</v>
      </c>
      <c r="Q13" s="75">
        <v>10992</v>
      </c>
      <c r="R13" s="75">
        <v>285181</v>
      </c>
    </row>
    <row r="14" spans="2:18" ht="27.6" x14ac:dyDescent="0.25">
      <c r="B14" s="61" t="s">
        <v>97</v>
      </c>
      <c r="C14" s="71"/>
      <c r="D14" s="74"/>
      <c r="E14" s="73"/>
      <c r="F14" s="73"/>
      <c r="G14" s="72"/>
      <c r="I14" s="68" t="s">
        <v>98</v>
      </c>
      <c r="J14" s="71">
        <v>0</v>
      </c>
      <c r="K14" s="71">
        <v>0</v>
      </c>
      <c r="L14" s="71">
        <v>0</v>
      </c>
      <c r="M14" s="66" t="s">
        <v>99</v>
      </c>
      <c r="N14" s="66" t="s">
        <v>99</v>
      </c>
      <c r="O14" s="66" t="s">
        <v>99</v>
      </c>
      <c r="P14" s="66" t="s">
        <v>99</v>
      </c>
      <c r="Q14" s="70" t="s">
        <v>99</v>
      </c>
      <c r="R14" s="70" t="s">
        <v>99</v>
      </c>
    </row>
    <row r="15" spans="2:18" s="44" customFormat="1" ht="30.75" customHeight="1" x14ac:dyDescent="0.25">
      <c r="B15" s="61" t="s">
        <v>100</v>
      </c>
      <c r="C15" s="67"/>
      <c r="D15" s="69"/>
      <c r="E15" s="54"/>
      <c r="F15" s="54"/>
      <c r="G15" s="53"/>
      <c r="H15" s="43"/>
      <c r="I15" s="68" t="s">
        <v>101</v>
      </c>
      <c r="J15" s="67">
        <v>0</v>
      </c>
      <c r="K15" s="67">
        <v>0</v>
      </c>
      <c r="L15" s="67">
        <v>0</v>
      </c>
      <c r="M15" s="66" t="s">
        <v>102</v>
      </c>
      <c r="N15" s="66" t="s">
        <v>102</v>
      </c>
      <c r="O15" s="66" t="s">
        <v>102</v>
      </c>
      <c r="P15" s="65" t="s">
        <v>103</v>
      </c>
      <c r="Q15" s="64" t="s">
        <v>104</v>
      </c>
      <c r="R15" s="64" t="s">
        <v>104</v>
      </c>
    </row>
    <row r="16" spans="2:18" x14ac:dyDescent="0.25">
      <c r="B16" s="52" t="s">
        <v>105</v>
      </c>
      <c r="C16" s="63">
        <v>0</v>
      </c>
      <c r="D16" s="63">
        <v>0</v>
      </c>
      <c r="E16" s="63">
        <v>0</v>
      </c>
      <c r="F16" s="63">
        <v>0</v>
      </c>
      <c r="G16" s="63">
        <v>0</v>
      </c>
    </row>
    <row r="17" spans="2:18" x14ac:dyDescent="0.25">
      <c r="B17" s="61" t="s">
        <v>106</v>
      </c>
      <c r="C17" s="62" t="s">
        <v>99</v>
      </c>
      <c r="D17" s="54">
        <v>370075</v>
      </c>
      <c r="E17" s="54">
        <v>555036</v>
      </c>
      <c r="F17" s="54">
        <f>E17</f>
        <v>555036</v>
      </c>
      <c r="G17" s="53">
        <f>D17/F17</f>
        <v>0.66675855259839001</v>
      </c>
      <c r="I17" s="45" t="s">
        <v>107</v>
      </c>
    </row>
    <row r="18" spans="2:18" ht="26.25" customHeight="1" x14ac:dyDescent="0.25">
      <c r="B18" s="61" t="s">
        <v>108</v>
      </c>
      <c r="C18" s="62" t="s">
        <v>99</v>
      </c>
      <c r="D18" s="54">
        <v>1011467</v>
      </c>
      <c r="E18" s="54">
        <v>1110072</v>
      </c>
      <c r="F18" s="54">
        <f t="shared" ref="F18:F19" si="0">E18</f>
        <v>1110072</v>
      </c>
      <c r="G18" s="53">
        <f t="shared" ref="G18:G19" si="1">D18/F18</f>
        <v>0.91117242845509117</v>
      </c>
      <c r="I18" s="223" t="s">
        <v>109</v>
      </c>
      <c r="J18" s="224"/>
      <c r="K18" s="224"/>
      <c r="L18" s="224"/>
      <c r="M18" s="224"/>
      <c r="N18" s="224"/>
      <c r="O18" s="224"/>
      <c r="P18" s="224"/>
      <c r="Q18" s="224"/>
      <c r="R18" s="225"/>
    </row>
    <row r="19" spans="2:18" ht="28.5" customHeight="1" x14ac:dyDescent="0.25">
      <c r="B19" s="61" t="s">
        <v>110</v>
      </c>
      <c r="C19" s="62" t="s">
        <v>99</v>
      </c>
      <c r="D19" s="54">
        <v>2514260</v>
      </c>
      <c r="E19" s="54">
        <v>1665107</v>
      </c>
      <c r="F19" s="54">
        <f t="shared" si="0"/>
        <v>1665107</v>
      </c>
      <c r="G19" s="53">
        <f t="shared" si="1"/>
        <v>1.5099690290173544</v>
      </c>
      <c r="I19" s="223" t="s">
        <v>111</v>
      </c>
      <c r="J19" s="224"/>
      <c r="K19" s="224"/>
      <c r="L19" s="224"/>
      <c r="M19" s="224"/>
      <c r="N19" s="224"/>
      <c r="O19" s="224"/>
      <c r="P19" s="224"/>
      <c r="Q19" s="224"/>
      <c r="R19" s="225"/>
    </row>
    <row r="20" spans="2:18" x14ac:dyDescent="0.25">
      <c r="B20" s="52" t="s">
        <v>112</v>
      </c>
      <c r="C20" s="60" t="s">
        <v>99</v>
      </c>
      <c r="D20" s="59">
        <f>D17+D18+D19</f>
        <v>3895802</v>
      </c>
      <c r="E20" s="59">
        <f>E17+E18+E19</f>
        <v>3330215</v>
      </c>
      <c r="F20" s="59">
        <f>E20</f>
        <v>3330215</v>
      </c>
      <c r="G20" s="58">
        <f>D20/F20</f>
        <v>1.1698349806243742</v>
      </c>
    </row>
    <row r="21" spans="2:18" x14ac:dyDescent="0.25">
      <c r="B21" s="61" t="s">
        <v>113</v>
      </c>
      <c r="C21" s="55" t="s">
        <v>114</v>
      </c>
      <c r="D21" s="54">
        <v>2071497</v>
      </c>
      <c r="E21" s="54">
        <v>1401317</v>
      </c>
      <c r="F21" s="54">
        <f>E21</f>
        <v>1401317</v>
      </c>
      <c r="G21" s="53">
        <f>D21/F21</f>
        <v>1.4782501032956854</v>
      </c>
      <c r="I21" s="57"/>
      <c r="M21" s="191"/>
      <c r="O21" s="191"/>
    </row>
    <row r="22" spans="2:18" x14ac:dyDescent="0.25">
      <c r="B22" s="61" t="s">
        <v>115</v>
      </c>
      <c r="C22" s="55" t="s">
        <v>114</v>
      </c>
      <c r="D22" s="54">
        <v>1899591</v>
      </c>
      <c r="E22" s="54">
        <v>1407703</v>
      </c>
      <c r="F22" s="54">
        <f t="shared" ref="F22" si="2">E22</f>
        <v>1407703</v>
      </c>
      <c r="G22" s="53">
        <f t="shared" ref="G22" si="3">D22/F22</f>
        <v>1.3494259797698804</v>
      </c>
      <c r="O22" s="191"/>
    </row>
    <row r="23" spans="2:18" x14ac:dyDescent="0.25">
      <c r="B23" s="61" t="s">
        <v>116</v>
      </c>
      <c r="C23" s="55" t="s">
        <v>114</v>
      </c>
      <c r="D23" s="54">
        <v>1531692</v>
      </c>
      <c r="E23" s="54">
        <v>1369034</v>
      </c>
      <c r="F23" s="54">
        <v>2181433</v>
      </c>
      <c r="G23" s="53">
        <f>D23/F23</f>
        <v>0.70214945863567668</v>
      </c>
    </row>
    <row r="24" spans="2:18" x14ac:dyDescent="0.25">
      <c r="B24" s="52" t="s">
        <v>117</v>
      </c>
      <c r="C24" s="63">
        <v>0</v>
      </c>
      <c r="D24" s="59">
        <f>D21+D22+D23</f>
        <v>5502780</v>
      </c>
      <c r="E24" s="59">
        <f>E21+E22+E23</f>
        <v>4178054</v>
      </c>
      <c r="F24" s="59">
        <f>F21+F22+F23</f>
        <v>4990453</v>
      </c>
      <c r="G24" s="58">
        <f>D24/F24</f>
        <v>1.1026614217186295</v>
      </c>
    </row>
    <row r="25" spans="2:18" x14ac:dyDescent="0.25">
      <c r="B25" s="56">
        <v>2018</v>
      </c>
      <c r="C25" s="54" t="s">
        <v>118</v>
      </c>
      <c r="D25" s="54">
        <v>1554871.81</v>
      </c>
      <c r="E25" s="54">
        <v>2196540</v>
      </c>
      <c r="F25" s="54">
        <f>E25</f>
        <v>2196540</v>
      </c>
      <c r="G25" s="53">
        <f>D25/F25</f>
        <v>0.70787320513170715</v>
      </c>
    </row>
    <row r="26" spans="2:18" x14ac:dyDescent="0.25">
      <c r="B26" s="56">
        <v>2019</v>
      </c>
      <c r="C26" s="54" t="s">
        <v>118</v>
      </c>
      <c r="D26" s="54">
        <v>2216395.738523256</v>
      </c>
      <c r="E26" s="54">
        <v>1941718</v>
      </c>
      <c r="F26" s="54">
        <v>1918175</v>
      </c>
      <c r="G26" s="53">
        <f>D26/F26</f>
        <v>1.1554710798145404</v>
      </c>
      <c r="J26" s="57"/>
    </row>
    <row r="27" spans="2:18" x14ac:dyDescent="0.25">
      <c r="B27" s="56">
        <v>2020</v>
      </c>
      <c r="C27" s="54" t="s">
        <v>118</v>
      </c>
      <c r="D27" s="54">
        <v>2285298.9408459198</v>
      </c>
      <c r="E27" s="54">
        <v>1790399</v>
      </c>
      <c r="F27" s="54">
        <v>1771603</v>
      </c>
      <c r="G27" s="53">
        <f>D27/F27</f>
        <v>1.2899610922119231</v>
      </c>
    </row>
    <row r="28" spans="2:18" x14ac:dyDescent="0.25">
      <c r="B28" s="56">
        <v>2021</v>
      </c>
      <c r="C28" s="55" t="s">
        <v>119</v>
      </c>
      <c r="D28" s="54">
        <v>2437680.0405999999</v>
      </c>
      <c r="E28" s="54">
        <v>1931439</v>
      </c>
      <c r="F28" s="54">
        <v>1933161.6</v>
      </c>
      <c r="G28" s="53">
        <f t="shared" ref="G28:G34" si="4">D28/F28</f>
        <v>1.2609809964154057</v>
      </c>
    </row>
    <row r="29" spans="2:18" x14ac:dyDescent="0.25">
      <c r="B29" s="52" t="s">
        <v>120</v>
      </c>
      <c r="C29" s="51"/>
      <c r="D29" s="50">
        <f>SUM(D25:D28)</f>
        <v>8494246.5299691763</v>
      </c>
      <c r="E29" s="50">
        <f>SUM(E25:E28)</f>
        <v>7860096</v>
      </c>
      <c r="F29" s="50">
        <f>SUM(F25:F28)</f>
        <v>7819479.5999999996</v>
      </c>
      <c r="G29" s="53">
        <f t="shared" si="4"/>
        <v>1.0862930737704306</v>
      </c>
    </row>
    <row r="30" spans="2:18" x14ac:dyDescent="0.25">
      <c r="B30" s="56">
        <v>2022</v>
      </c>
      <c r="C30" s="55" t="s">
        <v>119</v>
      </c>
      <c r="D30" s="54">
        <v>759637.35496476537</v>
      </c>
      <c r="E30" s="54">
        <v>1664852.6997827382</v>
      </c>
      <c r="F30" s="54">
        <v>1700096.3438919175</v>
      </c>
      <c r="G30" s="53">
        <f t="shared" si="4"/>
        <v>0.44682018033506155</v>
      </c>
    </row>
    <row r="31" spans="2:18" ht="15" customHeight="1" x14ac:dyDescent="0.25">
      <c r="B31" s="56">
        <v>2023</v>
      </c>
      <c r="C31" s="55" t="s">
        <v>119</v>
      </c>
      <c r="D31" s="54"/>
      <c r="E31" s="54">
        <v>1612312.8214387703</v>
      </c>
      <c r="F31" s="54">
        <v>1648998.4968808172</v>
      </c>
      <c r="G31" s="53">
        <f t="shared" si="4"/>
        <v>0</v>
      </c>
      <c r="I31"/>
      <c r="J31"/>
      <c r="K31"/>
      <c r="L31"/>
      <c r="M31"/>
      <c r="N31"/>
      <c r="O31"/>
      <c r="P31"/>
      <c r="Q31"/>
      <c r="R31"/>
    </row>
    <row r="32" spans="2:18" customFormat="1" x14ac:dyDescent="0.25">
      <c r="B32" s="56">
        <v>2024</v>
      </c>
      <c r="C32" s="55" t="s">
        <v>119</v>
      </c>
      <c r="D32" s="54"/>
      <c r="E32" s="54">
        <v>1504589.1260986594</v>
      </c>
      <c r="F32" s="54">
        <v>1541320.4814954852</v>
      </c>
      <c r="G32" s="53">
        <f t="shared" si="4"/>
        <v>0</v>
      </c>
    </row>
    <row r="33" spans="2:18" customFormat="1" x14ac:dyDescent="0.25">
      <c r="B33" s="56">
        <v>2025</v>
      </c>
      <c r="C33" s="55" t="s">
        <v>119</v>
      </c>
      <c r="D33" s="54"/>
      <c r="E33" s="54">
        <v>1466711.7263261185</v>
      </c>
      <c r="F33" s="54">
        <v>1502886.743009333</v>
      </c>
      <c r="G33" s="53">
        <f t="shared" si="4"/>
        <v>0</v>
      </c>
    </row>
    <row r="34" spans="2:18" customFormat="1" x14ac:dyDescent="0.25">
      <c r="B34" s="52" t="s">
        <v>121</v>
      </c>
      <c r="C34" s="51"/>
      <c r="D34" s="50">
        <f>SUM(D30:D33)</f>
        <v>759637.35496476537</v>
      </c>
      <c r="E34" s="50">
        <f>SUM(E30:E33)</f>
        <v>6248466.3736462863</v>
      </c>
      <c r="F34" s="50">
        <f>SUM(F30:F33)</f>
        <v>6393302.0652775522</v>
      </c>
      <c r="G34" s="53">
        <f t="shared" si="4"/>
        <v>0.11881768563547251</v>
      </c>
    </row>
    <row r="35" spans="2:18" customFormat="1" x14ac:dyDescent="0.25">
      <c r="B35" s="49"/>
      <c r="C35" s="48"/>
      <c r="D35" s="47"/>
      <c r="E35" s="47"/>
      <c r="F35" s="47"/>
      <c r="G35" s="46"/>
      <c r="I35" s="43"/>
      <c r="J35" s="43"/>
      <c r="K35" s="43"/>
      <c r="L35" s="43"/>
      <c r="M35" s="43"/>
      <c r="N35" s="43"/>
      <c r="O35" s="43"/>
      <c r="P35" s="43"/>
      <c r="Q35" s="43"/>
      <c r="R35" s="43"/>
    </row>
    <row r="36" spans="2:18" x14ac:dyDescent="0.25">
      <c r="B36" s="45" t="s">
        <v>107</v>
      </c>
      <c r="C36"/>
      <c r="D36"/>
      <c r="E36"/>
      <c r="F36"/>
      <c r="G36"/>
    </row>
    <row r="37" spans="2:18" ht="30" customHeight="1" x14ac:dyDescent="0.25">
      <c r="B37" s="226" t="s">
        <v>122</v>
      </c>
      <c r="C37" s="226"/>
      <c r="D37" s="226"/>
      <c r="E37" s="226"/>
      <c r="F37" s="226"/>
      <c r="G37" s="226"/>
    </row>
    <row r="38" spans="2:18" ht="30" customHeight="1" x14ac:dyDescent="0.25">
      <c r="B38" s="226" t="s">
        <v>123</v>
      </c>
      <c r="C38" s="226"/>
      <c r="D38" s="226"/>
      <c r="E38" s="226"/>
      <c r="F38" s="226"/>
      <c r="G38" s="226"/>
    </row>
    <row r="39" spans="2:18" ht="30" customHeight="1" x14ac:dyDescent="0.25">
      <c r="B39" s="221" t="s">
        <v>124</v>
      </c>
      <c r="C39" s="221"/>
      <c r="D39" s="221"/>
      <c r="E39" s="221"/>
      <c r="F39" s="221"/>
      <c r="G39" s="221"/>
    </row>
    <row r="40" spans="2:18" ht="30" customHeight="1" x14ac:dyDescent="0.25">
      <c r="B40" s="221" t="s">
        <v>125</v>
      </c>
      <c r="C40" s="221"/>
      <c r="D40" s="221"/>
      <c r="E40" s="221"/>
      <c r="F40" s="221"/>
      <c r="G40" s="221"/>
    </row>
  </sheetData>
  <mergeCells count="7">
    <mergeCell ref="B40:G40"/>
    <mergeCell ref="B5:G9"/>
    <mergeCell ref="I18:R18"/>
    <mergeCell ref="I19:R19"/>
    <mergeCell ref="B37:G37"/>
    <mergeCell ref="B38:G38"/>
    <mergeCell ref="B39:G39"/>
  </mergeCells>
  <hyperlinks>
    <hyperlink ref="P15" r:id="rId1"/>
    <hyperlink ref="Q15" r:id="rId2"/>
    <hyperlink ref="R15" r:id="rId3"/>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S31"/>
  <sheetViews>
    <sheetView zoomScale="110" zoomScaleNormal="110" zoomScaleSheetLayoutView="110" workbookViewId="0">
      <selection activeCell="B1" sqref="B1"/>
    </sheetView>
  </sheetViews>
  <sheetFormatPr defaultColWidth="9" defaultRowHeight="13.8" x14ac:dyDescent="0.25"/>
  <cols>
    <col min="1" max="1" width="4.3984375" style="43" customWidth="1"/>
    <col min="2" max="2" width="44.3984375" style="43" customWidth="1"/>
    <col min="3" max="3" width="11.59765625" style="43" customWidth="1"/>
    <col min="4" max="4" width="10.59765625" style="43" customWidth="1"/>
    <col min="5" max="5" width="11.3984375" style="43" customWidth="1"/>
    <col min="6" max="8" width="11.59765625" style="43" customWidth="1"/>
    <col min="9" max="10" width="12.3984375" style="43" customWidth="1"/>
    <col min="11" max="11" width="12" style="43" customWidth="1"/>
    <col min="12" max="12" width="12.3984375" style="43" customWidth="1"/>
    <col min="13" max="13" width="11.59765625" style="43" customWidth="1"/>
    <col min="14" max="15" width="9" style="43"/>
    <col min="16" max="16" width="13.3984375" style="43" customWidth="1"/>
    <col min="17" max="16384" width="9" style="43"/>
  </cols>
  <sheetData>
    <row r="1" spans="2:19" customFormat="1" x14ac:dyDescent="0.25">
      <c r="B1" s="26" t="s">
        <v>0</v>
      </c>
    </row>
    <row r="2" spans="2:19" customFormat="1" x14ac:dyDescent="0.25">
      <c r="B2" s="26" t="s">
        <v>126</v>
      </c>
    </row>
    <row r="3" spans="2:19" customFormat="1" ht="14.4" x14ac:dyDescent="0.3">
      <c r="B3" s="27" t="str">
        <f>'1-NSG'!B3</f>
        <v>Q3 2022</v>
      </c>
    </row>
    <row r="4" spans="2:19" customFormat="1" x14ac:dyDescent="0.25">
      <c r="B4" s="26"/>
    </row>
    <row r="5" spans="2:19" customFormat="1" ht="22.5" customHeight="1" x14ac:dyDescent="0.25">
      <c r="B5" s="233" t="s">
        <v>127</v>
      </c>
      <c r="C5" s="233"/>
      <c r="D5" s="233"/>
      <c r="E5" s="233"/>
      <c r="F5" s="233"/>
      <c r="G5" s="233"/>
      <c r="H5" s="233"/>
      <c r="I5" s="233"/>
      <c r="J5" s="233"/>
      <c r="K5" s="233"/>
      <c r="P5" s="29"/>
      <c r="Q5" s="29"/>
      <c r="R5" s="29"/>
      <c r="S5" s="29"/>
    </row>
    <row r="6" spans="2:19" customFormat="1" ht="21" customHeight="1" x14ac:dyDescent="0.25">
      <c r="B6" s="233"/>
      <c r="C6" s="233"/>
      <c r="D6" s="233"/>
      <c r="E6" s="233"/>
      <c r="F6" s="233"/>
      <c r="G6" s="233"/>
      <c r="H6" s="233"/>
      <c r="I6" s="233"/>
      <c r="J6" s="233"/>
      <c r="K6" s="233"/>
      <c r="P6" s="29"/>
      <c r="Q6" s="29"/>
      <c r="R6" s="29"/>
      <c r="S6" s="29"/>
    </row>
    <row r="7" spans="2:19" customFormat="1" ht="21" customHeight="1" x14ac:dyDescent="0.25">
      <c r="B7" s="233"/>
      <c r="C7" s="233"/>
      <c r="D7" s="233"/>
      <c r="E7" s="233"/>
      <c r="F7" s="233"/>
      <c r="G7" s="233"/>
      <c r="H7" s="233"/>
      <c r="I7" s="233"/>
      <c r="J7" s="233"/>
      <c r="K7" s="233"/>
      <c r="P7" s="29"/>
      <c r="Q7" s="29"/>
      <c r="R7" s="29"/>
      <c r="S7" s="29"/>
    </row>
    <row r="8" spans="2:19" customFormat="1" ht="192" customHeight="1" x14ac:dyDescent="0.25">
      <c r="B8" s="230" t="s">
        <v>128</v>
      </c>
      <c r="C8" s="231"/>
      <c r="D8" s="231"/>
      <c r="E8" s="231"/>
      <c r="F8" s="231"/>
      <c r="G8" s="231"/>
      <c r="H8" s="231"/>
      <c r="I8" s="231"/>
      <c r="J8" s="231"/>
      <c r="K8" s="232"/>
      <c r="L8" s="28"/>
      <c r="P8" s="29"/>
      <c r="Q8" s="29"/>
      <c r="R8" s="29"/>
      <c r="S8" s="29"/>
    </row>
    <row r="9" spans="2:19" customFormat="1" x14ac:dyDescent="0.25">
      <c r="B9" s="103"/>
      <c r="C9" s="103"/>
      <c r="D9" s="103"/>
      <c r="E9" s="103"/>
      <c r="F9" s="103"/>
      <c r="G9" s="103"/>
      <c r="H9" s="103"/>
      <c r="I9" s="103"/>
      <c r="J9" s="103"/>
      <c r="K9" s="103"/>
      <c r="L9" s="28"/>
      <c r="P9" s="29"/>
      <c r="Q9" s="29"/>
      <c r="R9" s="29"/>
      <c r="S9" s="29"/>
    </row>
    <row r="10" spans="2:19" customFormat="1" x14ac:dyDescent="0.25">
      <c r="B10" s="42" t="s">
        <v>129</v>
      </c>
      <c r="C10" s="42"/>
      <c r="D10" s="81"/>
      <c r="E10" s="81"/>
      <c r="F10" s="102"/>
      <c r="G10" s="102"/>
      <c r="H10" s="102"/>
      <c r="I10" s="102"/>
      <c r="J10" s="102"/>
      <c r="K10" s="102"/>
      <c r="L10" s="102"/>
      <c r="M10" s="43"/>
      <c r="N10" s="43"/>
      <c r="O10" s="43"/>
      <c r="P10" s="184"/>
      <c r="Q10" s="29"/>
      <c r="R10" s="29"/>
      <c r="S10" s="29"/>
    </row>
    <row r="11" spans="2:19" customFormat="1" ht="27.6" x14ac:dyDescent="0.25">
      <c r="B11" s="101" t="s">
        <v>130</v>
      </c>
      <c r="C11" s="80" t="s">
        <v>86</v>
      </c>
      <c r="D11" s="80" t="s">
        <v>87</v>
      </c>
      <c r="E11" s="78" t="s">
        <v>88</v>
      </c>
      <c r="F11" s="78" t="s">
        <v>89</v>
      </c>
      <c r="G11" s="78" t="s">
        <v>90</v>
      </c>
      <c r="H11" s="78" t="s">
        <v>91</v>
      </c>
      <c r="I11" s="78" t="s">
        <v>92</v>
      </c>
      <c r="J11" s="78" t="s">
        <v>93</v>
      </c>
      <c r="K11" s="78" t="s">
        <v>131</v>
      </c>
      <c r="L11" s="78">
        <v>2018</v>
      </c>
      <c r="M11" s="78">
        <v>2019</v>
      </c>
      <c r="N11" s="78">
        <v>2020</v>
      </c>
      <c r="O11" s="78">
        <v>2021</v>
      </c>
      <c r="P11" s="78">
        <v>2022</v>
      </c>
      <c r="Q11" s="78">
        <v>2023</v>
      </c>
      <c r="R11" s="78">
        <v>2024</v>
      </c>
      <c r="S11" s="78">
        <v>2025</v>
      </c>
    </row>
    <row r="12" spans="2:19" customFormat="1" x14ac:dyDescent="0.25">
      <c r="B12" s="39" t="s">
        <v>132</v>
      </c>
      <c r="C12" s="100"/>
      <c r="D12" s="100"/>
      <c r="E12" s="100"/>
      <c r="F12" s="100">
        <v>486500.70999999996</v>
      </c>
      <c r="G12" s="100">
        <v>1283331.1000000001</v>
      </c>
      <c r="H12" s="100">
        <v>2802623.0945801334</v>
      </c>
      <c r="I12" s="100">
        <v>2244590</v>
      </c>
      <c r="J12" s="100">
        <v>1910583</v>
      </c>
      <c r="K12" s="100">
        <v>1816873</v>
      </c>
      <c r="L12" s="100">
        <v>1554871</v>
      </c>
      <c r="M12" s="100">
        <v>2028509</v>
      </c>
      <c r="N12" s="100">
        <v>2130342</v>
      </c>
      <c r="O12" s="100">
        <v>2437680.0405999999</v>
      </c>
      <c r="P12" s="100">
        <v>759637.35496476537</v>
      </c>
      <c r="Q12" s="100"/>
      <c r="R12" s="100"/>
      <c r="S12" s="100"/>
    </row>
    <row r="13" spans="2:19" x14ac:dyDescent="0.25">
      <c r="B13" s="39" t="s">
        <v>133</v>
      </c>
      <c r="C13" s="100"/>
      <c r="D13" s="100"/>
      <c r="E13" s="100"/>
      <c r="F13" s="100">
        <v>2574</v>
      </c>
      <c r="G13" s="100">
        <v>6790</v>
      </c>
      <c r="H13" s="100">
        <v>14829</v>
      </c>
      <c r="I13" s="100">
        <v>11876</v>
      </c>
      <c r="J13" s="100">
        <v>10109</v>
      </c>
      <c r="K13" s="100">
        <v>9613</v>
      </c>
      <c r="L13" s="100">
        <v>7346</v>
      </c>
      <c r="M13" s="100">
        <v>10733</v>
      </c>
      <c r="N13" s="100">
        <v>11272</v>
      </c>
      <c r="O13" s="100">
        <v>12898</v>
      </c>
      <c r="P13" s="100">
        <v>4019</v>
      </c>
      <c r="Q13" s="100"/>
      <c r="R13" s="100"/>
      <c r="S13" s="100"/>
    </row>
    <row r="14" spans="2:19" x14ac:dyDescent="0.25">
      <c r="B14" s="39" t="s">
        <v>134</v>
      </c>
      <c r="C14" s="100"/>
      <c r="D14" s="100"/>
      <c r="E14" s="100"/>
      <c r="F14" s="100">
        <v>547</v>
      </c>
      <c r="G14" s="100">
        <v>1442</v>
      </c>
      <c r="H14" s="100">
        <v>3148</v>
      </c>
      <c r="I14" s="100">
        <v>2521</v>
      </c>
      <c r="J14" s="100">
        <v>2146</v>
      </c>
      <c r="K14" s="100">
        <v>2041</v>
      </c>
      <c r="L14" s="100">
        <v>1560</v>
      </c>
      <c r="M14" s="100">
        <v>2319</v>
      </c>
      <c r="N14" s="100">
        <v>2435</v>
      </c>
      <c r="O14" s="100">
        <v>2805</v>
      </c>
      <c r="P14" s="100">
        <v>866</v>
      </c>
      <c r="Q14" s="100"/>
      <c r="R14" s="100"/>
      <c r="S14" s="100"/>
    </row>
    <row r="15" spans="2:19" x14ac:dyDescent="0.25">
      <c r="B15" s="39" t="s">
        <v>135</v>
      </c>
      <c r="C15" s="100"/>
      <c r="D15" s="100"/>
      <c r="E15" s="100"/>
      <c r="F15" s="100">
        <v>3362</v>
      </c>
      <c r="G15" s="100">
        <v>8868</v>
      </c>
      <c r="H15" s="100">
        <v>19366</v>
      </c>
      <c r="I15" s="100">
        <v>15510</v>
      </c>
      <c r="J15" s="100">
        <v>13202</v>
      </c>
      <c r="K15" s="100">
        <v>12554</v>
      </c>
      <c r="L15" s="100">
        <v>8646</v>
      </c>
      <c r="M15" s="100">
        <v>14017</v>
      </c>
      <c r="N15" s="100">
        <v>14720</v>
      </c>
      <c r="O15" s="100">
        <v>15802</v>
      </c>
      <c r="P15" s="100">
        <v>4757</v>
      </c>
      <c r="Q15" s="100"/>
      <c r="R15" s="100"/>
      <c r="S15" s="100"/>
    </row>
    <row r="16" spans="2:19" x14ac:dyDescent="0.25">
      <c r="B16" s="39" t="s">
        <v>136</v>
      </c>
      <c r="C16" s="100"/>
      <c r="D16" s="100"/>
      <c r="E16" s="100"/>
      <c r="F16" s="100">
        <v>297</v>
      </c>
      <c r="G16" s="100">
        <v>784</v>
      </c>
      <c r="H16" s="100">
        <v>1711</v>
      </c>
      <c r="I16" s="100">
        <v>1370</v>
      </c>
      <c r="J16" s="100">
        <v>1167</v>
      </c>
      <c r="K16" s="100">
        <v>1109</v>
      </c>
      <c r="L16" s="100">
        <v>880</v>
      </c>
      <c r="M16" s="100">
        <v>1239</v>
      </c>
      <c r="N16" s="100">
        <v>1301</v>
      </c>
      <c r="O16" s="100">
        <v>1553</v>
      </c>
      <c r="P16" s="100">
        <v>506</v>
      </c>
      <c r="Q16" s="100"/>
      <c r="R16" s="100"/>
      <c r="S16" s="100"/>
    </row>
    <row r="17" spans="2:19" x14ac:dyDescent="0.25">
      <c r="B17" s="39" t="s">
        <v>137</v>
      </c>
      <c r="C17" s="92"/>
      <c r="D17" s="100"/>
      <c r="E17" s="100"/>
      <c r="F17" s="98"/>
      <c r="G17" s="99"/>
      <c r="H17" s="99"/>
      <c r="I17" s="99"/>
      <c r="J17" s="98"/>
      <c r="K17" s="98"/>
      <c r="L17" s="97"/>
      <c r="M17" s="96">
        <v>9</v>
      </c>
      <c r="N17" s="95">
        <v>12</v>
      </c>
      <c r="O17" s="94">
        <v>11</v>
      </c>
      <c r="P17" s="189">
        <v>10</v>
      </c>
      <c r="Q17" s="94"/>
      <c r="R17" s="94"/>
      <c r="S17" s="94"/>
    </row>
    <row r="18" spans="2:19" x14ac:dyDescent="0.25">
      <c r="B18" s="93" t="s">
        <v>138</v>
      </c>
      <c r="C18" s="92"/>
      <c r="D18" s="92"/>
      <c r="E18" s="92"/>
      <c r="F18" s="92"/>
      <c r="G18" s="92"/>
      <c r="H18" s="92"/>
      <c r="I18" s="92"/>
      <c r="J18" s="92"/>
      <c r="K18" s="91">
        <v>25</v>
      </c>
      <c r="L18" s="91">
        <v>414</v>
      </c>
      <c r="M18" s="100">
        <v>341</v>
      </c>
      <c r="N18" s="100">
        <v>2038</v>
      </c>
      <c r="O18" s="185">
        <v>1513</v>
      </c>
      <c r="P18" s="185">
        <v>707</v>
      </c>
      <c r="Q18" s="185"/>
      <c r="R18" s="185"/>
      <c r="S18" s="185"/>
    </row>
    <row r="19" spans="2:19" s="44" customFormat="1" x14ac:dyDescent="0.25">
      <c r="B19" s="87"/>
      <c r="C19" s="89"/>
      <c r="D19" s="89"/>
      <c r="E19" s="89"/>
      <c r="F19" s="89"/>
      <c r="G19" s="90"/>
      <c r="H19" s="90"/>
      <c r="I19" s="90"/>
      <c r="J19" s="89"/>
      <c r="K19" s="89"/>
      <c r="L19" s="88"/>
      <c r="M19" s="43"/>
      <c r="N19" s="43"/>
      <c r="O19" s="43"/>
      <c r="P19" s="29"/>
      <c r="Q19" s="29"/>
      <c r="R19" s="29"/>
      <c r="S19" s="29"/>
    </row>
    <row r="20" spans="2:19" x14ac:dyDescent="0.25">
      <c r="B20" s="36" t="s">
        <v>107</v>
      </c>
      <c r="C20" s="87"/>
      <c r="D20" s="36"/>
      <c r="E20" s="36"/>
      <c r="F20" s="85"/>
      <c r="G20" s="86"/>
      <c r="H20" s="86"/>
      <c r="I20" s="86"/>
      <c r="J20" s="85"/>
      <c r="K20" s="85"/>
      <c r="L20" s="84"/>
      <c r="P20" s="29"/>
      <c r="Q20" s="29"/>
      <c r="R20" s="29"/>
      <c r="S20" s="29"/>
    </row>
    <row r="21" spans="2:19" x14ac:dyDescent="0.25">
      <c r="B21" s="221" t="s">
        <v>139</v>
      </c>
      <c r="C21" s="221"/>
      <c r="D21" s="221"/>
      <c r="E21" s="221"/>
      <c r="F21" s="221"/>
      <c r="G21" s="221"/>
      <c r="H21" s="221"/>
      <c r="I21" s="221"/>
      <c r="J21" s="221"/>
      <c r="K21" s="221"/>
      <c r="L21" s="221"/>
      <c r="P21" s="29"/>
      <c r="Q21" s="29"/>
      <c r="R21" s="29"/>
      <c r="S21" s="29"/>
    </row>
    <row r="22" spans="2:19" ht="42.9" customHeight="1" x14ac:dyDescent="0.25">
      <c r="B22" s="223" t="s">
        <v>140</v>
      </c>
      <c r="C22" s="224"/>
      <c r="D22" s="224"/>
      <c r="E22" s="224"/>
      <c r="F22" s="224"/>
      <c r="G22" s="224"/>
      <c r="H22" s="224"/>
      <c r="I22" s="224"/>
      <c r="J22" s="224"/>
      <c r="K22" s="224"/>
      <c r="L22" s="225"/>
      <c r="P22" s="29"/>
      <c r="Q22" s="29"/>
      <c r="R22" s="29"/>
      <c r="S22" s="29"/>
    </row>
    <row r="23" spans="2:19" ht="27.75" customHeight="1" x14ac:dyDescent="0.25">
      <c r="B23" s="223" t="s">
        <v>141</v>
      </c>
      <c r="C23" s="224"/>
      <c r="D23" s="224"/>
      <c r="E23" s="224"/>
      <c r="F23" s="224"/>
      <c r="G23" s="224"/>
      <c r="H23" s="224"/>
      <c r="I23" s="224"/>
      <c r="J23" s="224"/>
      <c r="K23" s="224"/>
      <c r="L23" s="225"/>
      <c r="P23" s="29"/>
      <c r="Q23" s="29"/>
      <c r="R23" s="29"/>
      <c r="S23" s="29"/>
    </row>
    <row r="24" spans="2:19" ht="21" customHeight="1" x14ac:dyDescent="0.25">
      <c r="B24" s="237" t="s">
        <v>142</v>
      </c>
      <c r="C24" s="237"/>
      <c r="D24" s="237"/>
      <c r="E24" s="237"/>
      <c r="F24" s="237"/>
      <c r="G24" s="237"/>
      <c r="H24" s="237"/>
      <c r="I24" s="237"/>
      <c r="J24" s="237"/>
      <c r="K24" s="237"/>
      <c r="L24" s="237"/>
      <c r="P24" s="29"/>
      <c r="Q24" s="29"/>
      <c r="R24" s="29"/>
      <c r="S24" s="29"/>
    </row>
    <row r="25" spans="2:19" ht="21" customHeight="1" x14ac:dyDescent="0.25">
      <c r="B25" s="234" t="s">
        <v>143</v>
      </c>
      <c r="C25" s="235"/>
      <c r="D25" s="235"/>
      <c r="E25" s="235"/>
      <c r="F25" s="235"/>
      <c r="G25" s="235"/>
      <c r="H25" s="235"/>
      <c r="I25" s="235"/>
      <c r="J25" s="235"/>
      <c r="K25" s="235"/>
      <c r="L25" s="236"/>
      <c r="P25" s="29"/>
      <c r="Q25" s="29"/>
      <c r="R25" s="29"/>
      <c r="S25" s="29"/>
    </row>
    <row r="26" spans="2:19" ht="21" customHeight="1" x14ac:dyDescent="0.25">
      <c r="B26" s="227" t="s">
        <v>144</v>
      </c>
      <c r="C26" s="228"/>
      <c r="D26" s="228"/>
      <c r="E26" s="228"/>
      <c r="F26" s="228"/>
      <c r="G26" s="228"/>
      <c r="H26" s="228"/>
      <c r="I26" s="228"/>
      <c r="J26" s="228"/>
      <c r="K26" s="228"/>
      <c r="L26" s="229"/>
      <c r="P26" s="29"/>
      <c r="Q26" s="29"/>
      <c r="R26" s="29"/>
      <c r="S26" s="29"/>
    </row>
    <row r="27" spans="2:19" x14ac:dyDescent="0.25">
      <c r="B27" s="28"/>
      <c r="C27" s="28"/>
      <c r="D27" s="28"/>
      <c r="E27" s="28"/>
      <c r="F27" s="28"/>
      <c r="G27" s="28"/>
      <c r="H27" s="28"/>
      <c r="I27" s="28"/>
      <c r="J27" s="28"/>
      <c r="K27" s="28"/>
      <c r="L27" s="28"/>
    </row>
    <row r="28" spans="2:19" x14ac:dyDescent="0.25">
      <c r="B28" s="28"/>
      <c r="C28" s="28"/>
      <c r="D28" s="28"/>
      <c r="E28" s="28"/>
      <c r="F28" s="28"/>
      <c r="G28" s="28"/>
      <c r="H28" s="28"/>
      <c r="I28" s="28"/>
      <c r="J28" s="28"/>
      <c r="K28" s="28"/>
      <c r="L28" s="28"/>
    </row>
    <row r="29" spans="2:19" x14ac:dyDescent="0.25">
      <c r="B29" s="28"/>
      <c r="C29" s="28"/>
      <c r="D29" s="28"/>
      <c r="E29" s="28"/>
      <c r="F29" s="28"/>
      <c r="G29" s="28"/>
      <c r="H29" s="28"/>
      <c r="I29" s="28"/>
      <c r="J29" s="28"/>
      <c r="K29" s="28"/>
      <c r="L29" s="28"/>
    </row>
    <row r="30" spans="2:19" x14ac:dyDescent="0.25">
      <c r="B30" s="28"/>
      <c r="C30" s="28"/>
      <c r="D30" s="28"/>
      <c r="E30" s="28"/>
      <c r="F30" s="28"/>
      <c r="G30" s="28"/>
      <c r="H30" s="28"/>
      <c r="I30" s="28"/>
      <c r="J30" s="28"/>
      <c r="K30" s="28"/>
      <c r="L30" s="28"/>
    </row>
    <row r="31" spans="2:19" x14ac:dyDescent="0.25">
      <c r="B31" s="28"/>
      <c r="C31" s="28"/>
      <c r="D31" s="28"/>
      <c r="E31" s="28"/>
      <c r="F31" s="28"/>
      <c r="G31" s="28"/>
      <c r="H31" s="28"/>
      <c r="I31" s="28"/>
      <c r="J31" s="28"/>
      <c r="K31" s="28"/>
      <c r="L31" s="28"/>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G37"/>
  <sheetViews>
    <sheetView zoomScaleNormal="100" workbookViewId="0">
      <selection activeCell="C31" sqref="C31"/>
    </sheetView>
  </sheetViews>
  <sheetFormatPr defaultColWidth="8.8984375" defaultRowHeight="13.8" x14ac:dyDescent="0.25"/>
  <cols>
    <col min="1" max="1" width="3.3984375" customWidth="1"/>
    <col min="2" max="7" width="22.3984375" customWidth="1"/>
  </cols>
  <sheetData>
    <row r="1" spans="2:7" x14ac:dyDescent="0.25">
      <c r="B1" s="35" t="s">
        <v>0</v>
      </c>
    </row>
    <row r="2" spans="2:7" x14ac:dyDescent="0.25">
      <c r="B2" s="35" t="s">
        <v>145</v>
      </c>
    </row>
    <row r="3" spans="2:7" ht="14.4" x14ac:dyDescent="0.3">
      <c r="B3" s="27" t="str">
        <f>'1-NSG'!B3</f>
        <v>Q3 2022</v>
      </c>
    </row>
    <row r="4" spans="2:7" x14ac:dyDescent="0.25">
      <c r="B4" s="35"/>
    </row>
    <row r="5" spans="2:7" ht="14.1" customHeight="1" x14ac:dyDescent="0.25">
      <c r="B5" s="238" t="s">
        <v>146</v>
      </c>
      <c r="C5" s="238"/>
      <c r="D5" s="238"/>
      <c r="E5" s="238"/>
      <c r="F5" s="238"/>
      <c r="G5" s="238"/>
    </row>
    <row r="6" spans="2:7" x14ac:dyDescent="0.25">
      <c r="B6" s="238"/>
      <c r="C6" s="238"/>
      <c r="D6" s="238"/>
      <c r="E6" s="238"/>
      <c r="F6" s="238"/>
      <c r="G6" s="238"/>
    </row>
    <row r="7" spans="2:7" x14ac:dyDescent="0.25">
      <c r="B7" s="238"/>
      <c r="C7" s="238"/>
      <c r="D7" s="238"/>
      <c r="E7" s="238"/>
      <c r="F7" s="238"/>
      <c r="G7" s="238"/>
    </row>
    <row r="8" spans="2:7" x14ac:dyDescent="0.25">
      <c r="B8" s="238"/>
      <c r="C8" s="238"/>
      <c r="D8" s="238"/>
      <c r="E8" s="238"/>
      <c r="F8" s="238"/>
      <c r="G8" s="238"/>
    </row>
    <row r="9" spans="2:7" x14ac:dyDescent="0.25">
      <c r="B9" s="238"/>
      <c r="C9" s="238"/>
      <c r="D9" s="238"/>
      <c r="E9" s="238"/>
      <c r="F9" s="238"/>
      <c r="G9" s="238"/>
    </row>
    <row r="11" spans="2:7" ht="17.399999999999999" x14ac:dyDescent="0.3">
      <c r="B11" s="83" t="s">
        <v>147</v>
      </c>
      <c r="C11" s="83"/>
      <c r="D11" s="82"/>
      <c r="E11" s="82"/>
      <c r="F11" s="82"/>
      <c r="G11" s="82"/>
    </row>
    <row r="12" spans="2:7" ht="41.4" x14ac:dyDescent="0.25">
      <c r="B12" s="80" t="s">
        <v>80</v>
      </c>
      <c r="C12" s="78" t="s">
        <v>148</v>
      </c>
      <c r="D12" s="78" t="s">
        <v>149</v>
      </c>
      <c r="E12" s="78" t="s">
        <v>150</v>
      </c>
      <c r="F12" s="78" t="s">
        <v>151</v>
      </c>
      <c r="G12" s="78" t="s">
        <v>152</v>
      </c>
    </row>
    <row r="13" spans="2:7" x14ac:dyDescent="0.25">
      <c r="B13" s="61" t="s">
        <v>95</v>
      </c>
      <c r="C13" s="113">
        <v>0</v>
      </c>
      <c r="D13" s="108">
        <v>0</v>
      </c>
      <c r="E13" s="108">
        <f>C13+D13</f>
        <v>0</v>
      </c>
      <c r="F13" s="108">
        <v>0</v>
      </c>
      <c r="G13" s="108">
        <f>E13+F13</f>
        <v>0</v>
      </c>
    </row>
    <row r="14" spans="2:7" x14ac:dyDescent="0.25">
      <c r="B14" s="61" t="s">
        <v>97</v>
      </c>
      <c r="C14" s="115">
        <v>0</v>
      </c>
      <c r="D14" s="114">
        <v>0</v>
      </c>
      <c r="E14" s="108">
        <f t="shared" ref="E14:E16" si="0">C14+D14</f>
        <v>0</v>
      </c>
      <c r="F14" s="114">
        <v>0</v>
      </c>
      <c r="G14" s="108">
        <f t="shared" ref="G14:G15" si="1">E14+F14</f>
        <v>0</v>
      </c>
    </row>
    <row r="15" spans="2:7" x14ac:dyDescent="0.25">
      <c r="B15" s="61" t="s">
        <v>100</v>
      </c>
      <c r="C15" s="113">
        <v>0</v>
      </c>
      <c r="D15" s="108">
        <v>0</v>
      </c>
      <c r="E15" s="108">
        <f t="shared" si="0"/>
        <v>0</v>
      </c>
      <c r="F15" s="108">
        <v>0</v>
      </c>
      <c r="G15" s="108">
        <f t="shared" si="1"/>
        <v>0</v>
      </c>
    </row>
    <row r="16" spans="2:7" x14ac:dyDescent="0.25">
      <c r="B16" s="52" t="s">
        <v>105</v>
      </c>
      <c r="C16" s="107">
        <f>SUM(C13:C15)</f>
        <v>0</v>
      </c>
      <c r="D16" s="107">
        <f>SUM(D13:D15)</f>
        <v>0</v>
      </c>
      <c r="E16" s="107">
        <f t="shared" si="0"/>
        <v>0</v>
      </c>
      <c r="F16" s="106">
        <f>SUM(F13:F15)</f>
        <v>0</v>
      </c>
      <c r="G16" s="106">
        <f>SUM(E16+F16)</f>
        <v>0</v>
      </c>
    </row>
    <row r="17" spans="2:7" ht="27.6" x14ac:dyDescent="0.25">
      <c r="B17" s="61" t="s">
        <v>106</v>
      </c>
      <c r="C17" s="113">
        <f>E17-D17</f>
        <v>1000041</v>
      </c>
      <c r="D17" s="108">
        <v>273915</v>
      </c>
      <c r="E17" s="108">
        <v>1273956</v>
      </c>
      <c r="F17" s="108">
        <v>0</v>
      </c>
      <c r="G17" s="108">
        <f>E17+F17</f>
        <v>1273956</v>
      </c>
    </row>
    <row r="18" spans="2:7" ht="27.6" x14ac:dyDescent="0.25">
      <c r="B18" s="61" t="s">
        <v>108</v>
      </c>
      <c r="C18" s="113">
        <f t="shared" ref="C18:C24" si="2">E18-D18</f>
        <v>2413861</v>
      </c>
      <c r="D18" s="108">
        <v>534455</v>
      </c>
      <c r="E18" s="108">
        <v>2948316</v>
      </c>
      <c r="F18" s="108">
        <v>0</v>
      </c>
      <c r="G18" s="108">
        <f t="shared" ref="G18:G20" si="3">E18+F18</f>
        <v>2948316</v>
      </c>
    </row>
    <row r="19" spans="2:7" ht="27.6" x14ac:dyDescent="0.25">
      <c r="B19" s="61" t="s">
        <v>110</v>
      </c>
      <c r="C19" s="113">
        <f t="shared" si="2"/>
        <v>5349947</v>
      </c>
      <c r="D19" s="108">
        <v>700570</v>
      </c>
      <c r="E19" s="108">
        <v>6050517</v>
      </c>
      <c r="F19" s="108">
        <v>0</v>
      </c>
      <c r="G19" s="108">
        <f t="shared" si="3"/>
        <v>6050517</v>
      </c>
    </row>
    <row r="20" spans="2:7" ht="27.6" x14ac:dyDescent="0.25">
      <c r="B20" s="52" t="s">
        <v>112</v>
      </c>
      <c r="C20" s="111">
        <f t="shared" si="2"/>
        <v>8763849</v>
      </c>
      <c r="D20" s="112">
        <f>SUM(D17:D19)</f>
        <v>1508940</v>
      </c>
      <c r="E20" s="111">
        <f>SUM(E17:E19)</f>
        <v>10272789</v>
      </c>
      <c r="F20" s="107">
        <f>SUM(F17:F19)</f>
        <v>0</v>
      </c>
      <c r="G20" s="111">
        <f t="shared" si="3"/>
        <v>10272789</v>
      </c>
    </row>
    <row r="21" spans="2:7" ht="27.6" x14ac:dyDescent="0.25">
      <c r="B21" s="61" t="s">
        <v>113</v>
      </c>
      <c r="C21" s="108">
        <f t="shared" si="2"/>
        <v>3201124</v>
      </c>
      <c r="D21" s="108">
        <v>866273</v>
      </c>
      <c r="E21" s="108">
        <v>4067397</v>
      </c>
      <c r="F21" s="108">
        <v>0</v>
      </c>
      <c r="G21" s="108">
        <f>E21+F21</f>
        <v>4067397</v>
      </c>
    </row>
    <row r="22" spans="2:7" ht="27.6" x14ac:dyDescent="0.25">
      <c r="B22" s="61" t="s">
        <v>115</v>
      </c>
      <c r="C22" s="108">
        <f t="shared" si="2"/>
        <v>3084511</v>
      </c>
      <c r="D22" s="108">
        <v>762187</v>
      </c>
      <c r="E22" s="108">
        <v>3846698</v>
      </c>
      <c r="F22" s="108">
        <v>0</v>
      </c>
      <c r="G22" s="108">
        <f t="shared" ref="G22:G24" si="4">E22+F22</f>
        <v>3846698</v>
      </c>
    </row>
    <row r="23" spans="2:7" ht="27.6" x14ac:dyDescent="0.25">
      <c r="B23" s="61" t="s">
        <v>116</v>
      </c>
      <c r="C23" s="108">
        <f t="shared" si="2"/>
        <v>6107762</v>
      </c>
      <c r="D23" s="108">
        <v>722450</v>
      </c>
      <c r="E23" s="108">
        <v>6830212</v>
      </c>
      <c r="F23" s="108">
        <v>0</v>
      </c>
      <c r="G23" s="108">
        <f t="shared" si="4"/>
        <v>6830212</v>
      </c>
    </row>
    <row r="24" spans="2:7" ht="27.6" x14ac:dyDescent="0.25">
      <c r="B24" s="52" t="s">
        <v>117</v>
      </c>
      <c r="C24" s="111">
        <f t="shared" si="2"/>
        <v>12393397</v>
      </c>
      <c r="D24" s="112">
        <f>SUM(D21:D23)</f>
        <v>2350910</v>
      </c>
      <c r="E24" s="111">
        <f>SUM(E21:E23)</f>
        <v>14744307</v>
      </c>
      <c r="F24" s="107">
        <f>SUM(F21:F23)</f>
        <v>0</v>
      </c>
      <c r="G24" s="111">
        <f t="shared" si="4"/>
        <v>14744307</v>
      </c>
    </row>
    <row r="25" spans="2:7" ht="37.799999999999997" x14ac:dyDescent="0.25">
      <c r="B25" s="80" t="s">
        <v>80</v>
      </c>
      <c r="C25" s="78" t="s">
        <v>153</v>
      </c>
      <c r="D25" s="78" t="s">
        <v>154</v>
      </c>
      <c r="E25" s="24" t="s">
        <v>17</v>
      </c>
      <c r="F25" s="110"/>
      <c r="G25" s="109"/>
    </row>
    <row r="26" spans="2:7" x14ac:dyDescent="0.25">
      <c r="B26" s="56" t="s">
        <v>155</v>
      </c>
      <c r="C26" s="108">
        <v>4026594.3893000004</v>
      </c>
      <c r="D26" s="108">
        <v>4141043</v>
      </c>
      <c r="E26" s="105">
        <f>C26/D26</f>
        <v>0.97236237085681076</v>
      </c>
      <c r="F26" s="104"/>
      <c r="G26" s="47"/>
    </row>
    <row r="27" spans="2:7" x14ac:dyDescent="0.25">
      <c r="B27" s="56" t="s">
        <v>156</v>
      </c>
      <c r="C27" s="108">
        <v>3951073.8</v>
      </c>
      <c r="D27" s="108">
        <f>D26</f>
        <v>4141043</v>
      </c>
      <c r="E27" s="105">
        <f t="shared" ref="E27:E29" si="5">C27/D27</f>
        <v>0.95412527713428719</v>
      </c>
      <c r="F27" s="104"/>
      <c r="G27" s="47"/>
    </row>
    <row r="28" spans="2:7" x14ac:dyDescent="0.25">
      <c r="B28" s="56" t="s">
        <v>157</v>
      </c>
      <c r="C28" s="108">
        <v>3586529.6341273342</v>
      </c>
      <c r="D28" s="108">
        <f t="shared" ref="D28:D29" si="6">D27</f>
        <v>4141043</v>
      </c>
      <c r="E28" s="105">
        <f t="shared" si="5"/>
        <v>0.86609330889037717</v>
      </c>
      <c r="F28" s="104"/>
      <c r="G28" s="47"/>
    </row>
    <row r="29" spans="2:7" x14ac:dyDescent="0.25">
      <c r="B29" s="56">
        <v>2021</v>
      </c>
      <c r="C29" s="108">
        <v>4348324.68</v>
      </c>
      <c r="D29" s="108">
        <f t="shared" si="6"/>
        <v>4141043</v>
      </c>
      <c r="E29" s="105">
        <f t="shared" si="5"/>
        <v>1.0500554280648617</v>
      </c>
      <c r="F29" s="104"/>
      <c r="G29" s="47"/>
    </row>
    <row r="30" spans="2:7" x14ac:dyDescent="0.25">
      <c r="B30" s="52" t="s">
        <v>120</v>
      </c>
      <c r="C30" s="107">
        <f>SUM(C26:C29)</f>
        <v>15912522.503427334</v>
      </c>
      <c r="D30" s="106">
        <f>SUM(D26:D29)</f>
        <v>16564172</v>
      </c>
      <c r="E30" s="105">
        <f>C30/D30</f>
        <v>0.9606590962365843</v>
      </c>
      <c r="F30" s="104"/>
      <c r="G30" s="47"/>
    </row>
    <row r="31" spans="2:7" x14ac:dyDescent="0.25">
      <c r="B31" s="56">
        <v>2022</v>
      </c>
      <c r="C31" s="108">
        <v>2005997.4500000002</v>
      </c>
      <c r="D31" s="108">
        <v>4098601</v>
      </c>
      <c r="E31" s="105">
        <f>C31/D31</f>
        <v>0.48943467539289631</v>
      </c>
      <c r="F31" s="29"/>
      <c r="G31" s="29"/>
    </row>
    <row r="32" spans="2:7" x14ac:dyDescent="0.25">
      <c r="B32" s="56">
        <v>2023</v>
      </c>
      <c r="C32" s="108"/>
      <c r="D32" s="108">
        <v>4098601</v>
      </c>
      <c r="E32" s="105">
        <f t="shared" ref="E32:E35" si="7">C32/D32</f>
        <v>0</v>
      </c>
      <c r="F32" s="29"/>
      <c r="G32" s="29"/>
    </row>
    <row r="33" spans="2:7" x14ac:dyDescent="0.25">
      <c r="B33" s="56">
        <v>2024</v>
      </c>
      <c r="C33" s="108"/>
      <c r="D33" s="108">
        <v>4098601</v>
      </c>
      <c r="E33" s="105">
        <f t="shared" si="7"/>
        <v>0</v>
      </c>
      <c r="F33" s="29"/>
      <c r="G33" s="29"/>
    </row>
    <row r="34" spans="2:7" x14ac:dyDescent="0.25">
      <c r="B34" s="56">
        <v>2025</v>
      </c>
      <c r="C34" s="108"/>
      <c r="D34" s="108">
        <v>4098601</v>
      </c>
      <c r="E34" s="105">
        <f t="shared" si="7"/>
        <v>0</v>
      </c>
      <c r="F34" s="29"/>
      <c r="G34" s="29"/>
    </row>
    <row r="35" spans="2:7" x14ac:dyDescent="0.25">
      <c r="B35" s="52" t="s">
        <v>121</v>
      </c>
      <c r="C35" s="107">
        <f>SUM(C31:C34)</f>
        <v>2005997.4500000002</v>
      </c>
      <c r="D35" s="106">
        <f>SUM(D31:D34)</f>
        <v>16394404</v>
      </c>
      <c r="E35" s="105">
        <f t="shared" si="7"/>
        <v>0.12235866884822408</v>
      </c>
      <c r="F35" s="29"/>
      <c r="G35" s="29"/>
    </row>
    <row r="36" spans="2:7" x14ac:dyDescent="0.25">
      <c r="B36" s="29"/>
      <c r="C36" s="29"/>
      <c r="D36" s="29"/>
      <c r="E36" s="29"/>
      <c r="F36" s="29"/>
      <c r="G36" s="29"/>
    </row>
    <row r="37" spans="2:7" ht="30" customHeight="1" x14ac:dyDescent="0.25">
      <c r="B37" s="221" t="s">
        <v>158</v>
      </c>
      <c r="C37" s="221"/>
      <c r="D37" s="221"/>
      <c r="E37" s="221"/>
      <c r="F37" s="221"/>
      <c r="G37" s="221"/>
    </row>
  </sheetData>
  <mergeCells count="2">
    <mergeCell ref="B5:G9"/>
    <mergeCell ref="B37:G37"/>
  </mergeCells>
  <pageMargins left="0.25" right="0.25"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S38"/>
  <sheetViews>
    <sheetView zoomScaleNormal="100" workbookViewId="0">
      <selection activeCell="B1" sqref="B1"/>
    </sheetView>
  </sheetViews>
  <sheetFormatPr defaultColWidth="11" defaultRowHeight="13.8" x14ac:dyDescent="0.25"/>
  <cols>
    <col min="1" max="1" width="3.3984375" customWidth="1"/>
  </cols>
  <sheetData>
    <row r="1" spans="2:19" x14ac:dyDescent="0.25">
      <c r="B1" s="26" t="s">
        <v>0</v>
      </c>
      <c r="P1" s="29"/>
      <c r="Q1" s="29"/>
      <c r="R1" s="29"/>
      <c r="S1" s="29"/>
    </row>
    <row r="2" spans="2:19" x14ac:dyDescent="0.25">
      <c r="B2" s="26" t="s">
        <v>159</v>
      </c>
      <c r="P2" s="29"/>
      <c r="Q2" s="29"/>
      <c r="R2" s="29"/>
      <c r="S2" s="29"/>
    </row>
    <row r="3" spans="2:19" ht="14.4" x14ac:dyDescent="0.3">
      <c r="B3" s="27" t="str">
        <f>'1-NSG'!B3</f>
        <v>Q3 2022</v>
      </c>
      <c r="P3" s="29"/>
      <c r="Q3" s="29"/>
      <c r="R3" s="29"/>
      <c r="S3" s="29"/>
    </row>
    <row r="4" spans="2:19" x14ac:dyDescent="0.25">
      <c r="B4" s="26"/>
      <c r="P4" s="29"/>
      <c r="Q4" s="29"/>
      <c r="R4" s="29"/>
      <c r="S4" s="29"/>
    </row>
    <row r="5" spans="2:19" ht="20.100000000000001" customHeight="1" x14ac:dyDescent="0.25">
      <c r="B5" s="233" t="s">
        <v>160</v>
      </c>
      <c r="C5" s="233"/>
      <c r="D5" s="233"/>
      <c r="E5" s="233"/>
      <c r="F5" s="233"/>
      <c r="G5" s="233"/>
      <c r="H5" s="233"/>
      <c r="I5" s="233"/>
      <c r="J5" s="233"/>
      <c r="K5" s="233"/>
      <c r="P5" s="29"/>
      <c r="Q5" s="29"/>
      <c r="R5" s="29"/>
      <c r="S5" s="29"/>
    </row>
    <row r="6" spans="2:19" ht="20.100000000000001" customHeight="1" x14ac:dyDescent="0.25">
      <c r="B6" s="233"/>
      <c r="C6" s="233"/>
      <c r="D6" s="233"/>
      <c r="E6" s="233"/>
      <c r="F6" s="233"/>
      <c r="G6" s="233"/>
      <c r="H6" s="233"/>
      <c r="I6" s="233"/>
      <c r="J6" s="233"/>
      <c r="K6" s="233"/>
      <c r="P6" s="29"/>
      <c r="Q6" s="29"/>
      <c r="R6" s="29"/>
      <c r="S6" s="29"/>
    </row>
    <row r="7" spans="2:19" ht="20.100000000000001" customHeight="1" x14ac:dyDescent="0.25">
      <c r="B7" s="233"/>
      <c r="C7" s="233"/>
      <c r="D7" s="233"/>
      <c r="E7" s="233"/>
      <c r="F7" s="233"/>
      <c r="G7" s="233"/>
      <c r="H7" s="233"/>
      <c r="I7" s="233"/>
      <c r="J7" s="233"/>
      <c r="K7" s="233"/>
      <c r="P7" s="29"/>
      <c r="Q7" s="29"/>
      <c r="R7" s="29"/>
      <c r="S7" s="29"/>
    </row>
    <row r="8" spans="2:19" ht="27.9" customHeight="1" x14ac:dyDescent="0.25">
      <c r="B8" s="230" t="s">
        <v>161</v>
      </c>
      <c r="C8" s="231"/>
      <c r="D8" s="231"/>
      <c r="E8" s="231"/>
      <c r="F8" s="231"/>
      <c r="G8" s="231"/>
      <c r="H8" s="231"/>
      <c r="I8" s="231"/>
      <c r="J8" s="231"/>
      <c r="K8" s="232"/>
      <c r="L8" s="28"/>
      <c r="P8" s="29"/>
      <c r="Q8" s="29"/>
      <c r="R8" s="29"/>
      <c r="S8" s="29"/>
    </row>
    <row r="9" spans="2:19" x14ac:dyDescent="0.25">
      <c r="B9" s="103"/>
      <c r="C9" s="103"/>
      <c r="D9" s="103"/>
      <c r="E9" s="103"/>
      <c r="F9" s="103"/>
      <c r="G9" s="103"/>
      <c r="H9" s="103"/>
      <c r="I9" s="103"/>
      <c r="J9" s="103"/>
      <c r="K9" s="103"/>
      <c r="L9" s="28"/>
      <c r="P9" s="29"/>
      <c r="Q9" s="29"/>
      <c r="R9" s="29"/>
      <c r="S9" s="29"/>
    </row>
    <row r="10" spans="2:19" x14ac:dyDescent="0.25">
      <c r="B10" s="42" t="s">
        <v>162</v>
      </c>
      <c r="C10" s="42"/>
      <c r="D10" s="81"/>
      <c r="E10" s="81"/>
      <c r="F10" s="102"/>
      <c r="G10" s="102"/>
      <c r="H10" s="102"/>
      <c r="I10" s="102"/>
      <c r="J10" s="102"/>
      <c r="K10" s="102"/>
      <c r="L10" s="42" t="s">
        <v>163</v>
      </c>
      <c r="M10" s="43"/>
      <c r="N10" s="43"/>
      <c r="O10" s="43"/>
      <c r="P10" s="29"/>
      <c r="Q10" s="29"/>
      <c r="R10" s="29"/>
      <c r="S10" s="29"/>
    </row>
    <row r="11" spans="2:19" x14ac:dyDescent="0.25">
      <c r="B11" s="42"/>
      <c r="C11" s="248">
        <v>2022</v>
      </c>
      <c r="D11" s="249"/>
      <c r="E11" s="248">
        <v>2023</v>
      </c>
      <c r="F11" s="249"/>
      <c r="G11" s="248">
        <v>2024</v>
      </c>
      <c r="H11" s="249"/>
      <c r="I11" s="248">
        <v>2025</v>
      </c>
      <c r="J11" s="249"/>
      <c r="K11" s="29"/>
      <c r="L11" s="102"/>
      <c r="M11" s="102"/>
      <c r="N11" s="43"/>
      <c r="O11" s="43"/>
      <c r="P11" s="43"/>
      <c r="Q11" s="29"/>
      <c r="R11" s="29"/>
      <c r="S11" s="29"/>
    </row>
    <row r="12" spans="2:19" ht="55.2" x14ac:dyDescent="0.25">
      <c r="B12" s="101" t="s">
        <v>164</v>
      </c>
      <c r="C12" s="78" t="s">
        <v>165</v>
      </c>
      <c r="D12" s="78" t="s">
        <v>166</v>
      </c>
      <c r="E12" s="78" t="s">
        <v>165</v>
      </c>
      <c r="F12" s="78" t="s">
        <v>166</v>
      </c>
      <c r="G12" s="78" t="s">
        <v>165</v>
      </c>
      <c r="H12" s="78" t="s">
        <v>166</v>
      </c>
      <c r="I12" s="78" t="s">
        <v>165</v>
      </c>
      <c r="J12" s="78" t="s">
        <v>166</v>
      </c>
      <c r="K12" s="29"/>
      <c r="L12" s="245" t="s">
        <v>167</v>
      </c>
      <c r="M12" s="246"/>
      <c r="N12" s="246"/>
      <c r="O12" s="247"/>
      <c r="P12" s="80">
        <v>2022</v>
      </c>
      <c r="Q12" s="80">
        <v>2023</v>
      </c>
      <c r="R12" s="80">
        <v>2024</v>
      </c>
      <c r="S12" s="80">
        <v>2025</v>
      </c>
    </row>
    <row r="13" spans="2:19" x14ac:dyDescent="0.25">
      <c r="B13" s="39">
        <v>60002</v>
      </c>
      <c r="C13" s="186">
        <v>0</v>
      </c>
      <c r="D13" s="186">
        <v>0</v>
      </c>
      <c r="E13" s="186"/>
      <c r="F13" s="186"/>
      <c r="G13" s="186"/>
      <c r="H13" s="186"/>
      <c r="I13" s="186"/>
      <c r="J13" s="186"/>
      <c r="K13" s="29"/>
      <c r="L13" s="239" t="s">
        <v>168</v>
      </c>
      <c r="M13" s="240"/>
      <c r="N13" s="240"/>
      <c r="O13" s="241"/>
      <c r="P13" s="186">
        <v>0</v>
      </c>
      <c r="Q13" s="186"/>
      <c r="R13" s="186"/>
      <c r="S13" s="186"/>
    </row>
    <row r="14" spans="2:19" x14ac:dyDescent="0.25">
      <c r="B14" s="39">
        <v>60015</v>
      </c>
      <c r="C14" s="186">
        <v>0</v>
      </c>
      <c r="D14" s="186">
        <v>0</v>
      </c>
      <c r="E14" s="186"/>
      <c r="F14" s="186"/>
      <c r="G14" s="186"/>
      <c r="H14" s="186"/>
      <c r="I14" s="186"/>
      <c r="J14" s="186"/>
      <c r="K14" s="29"/>
      <c r="L14" s="239" t="s">
        <v>169</v>
      </c>
      <c r="M14" s="240"/>
      <c r="N14" s="240"/>
      <c r="O14" s="241"/>
      <c r="P14" s="186">
        <v>0</v>
      </c>
      <c r="Q14" s="186"/>
      <c r="R14" s="186"/>
      <c r="S14" s="186"/>
    </row>
    <row r="15" spans="2:19" x14ac:dyDescent="0.25">
      <c r="B15" s="39">
        <v>60022</v>
      </c>
      <c r="C15" s="186">
        <v>0</v>
      </c>
      <c r="D15" s="186">
        <v>0</v>
      </c>
      <c r="E15" s="186"/>
      <c r="F15" s="186"/>
      <c r="G15" s="186"/>
      <c r="H15" s="186"/>
      <c r="I15" s="186"/>
      <c r="J15" s="186"/>
      <c r="K15" s="29"/>
      <c r="L15" s="239" t="s">
        <v>170</v>
      </c>
      <c r="M15" s="240"/>
      <c r="N15" s="240"/>
      <c r="O15" s="241"/>
      <c r="P15" s="186">
        <v>0</v>
      </c>
      <c r="Q15" s="186"/>
      <c r="R15" s="186"/>
      <c r="S15" s="186"/>
    </row>
    <row r="16" spans="2:19" x14ac:dyDescent="0.25">
      <c r="B16" s="39">
        <v>60030</v>
      </c>
      <c r="C16" s="186">
        <v>0</v>
      </c>
      <c r="D16" s="186">
        <v>0</v>
      </c>
      <c r="E16" s="186"/>
      <c r="F16" s="186"/>
      <c r="G16" s="186"/>
      <c r="H16" s="186"/>
      <c r="I16" s="186"/>
      <c r="J16" s="186"/>
      <c r="K16" s="29"/>
      <c r="L16" s="239" t="s">
        <v>171</v>
      </c>
      <c r="M16" s="240"/>
      <c r="N16" s="240"/>
      <c r="O16" s="241"/>
      <c r="P16" s="186">
        <v>0</v>
      </c>
      <c r="Q16" s="186"/>
      <c r="R16" s="186"/>
      <c r="S16" s="186"/>
    </row>
    <row r="17" spans="2:19" x14ac:dyDescent="0.25">
      <c r="B17" s="39">
        <v>60031</v>
      </c>
      <c r="C17" s="186">
        <v>0</v>
      </c>
      <c r="D17" s="186">
        <v>0</v>
      </c>
      <c r="E17" s="186"/>
      <c r="F17" s="186"/>
      <c r="G17" s="186"/>
      <c r="H17" s="186"/>
      <c r="I17" s="186"/>
      <c r="J17" s="186"/>
      <c r="K17" s="29"/>
      <c r="L17" s="239" t="s">
        <v>172</v>
      </c>
      <c r="M17" s="240"/>
      <c r="N17" s="240"/>
      <c r="O17" s="241"/>
      <c r="P17" s="186">
        <v>0</v>
      </c>
      <c r="Q17" s="186"/>
      <c r="R17" s="186"/>
      <c r="S17" s="186"/>
    </row>
    <row r="18" spans="2:19" x14ac:dyDescent="0.25">
      <c r="B18" s="39">
        <v>60035</v>
      </c>
      <c r="C18" s="187">
        <v>0</v>
      </c>
      <c r="D18" s="186">
        <v>0</v>
      </c>
      <c r="E18" s="187"/>
      <c r="F18" s="186"/>
      <c r="G18" s="187"/>
      <c r="H18" s="186"/>
      <c r="I18" s="187"/>
      <c r="J18" s="186"/>
      <c r="K18" s="29"/>
      <c r="L18" s="239" t="s">
        <v>173</v>
      </c>
      <c r="M18" s="240"/>
      <c r="N18" s="240"/>
      <c r="O18" s="241"/>
      <c r="P18" s="187">
        <v>0</v>
      </c>
      <c r="Q18" s="187"/>
      <c r="R18" s="187"/>
      <c r="S18" s="187"/>
    </row>
    <row r="19" spans="2:19" x14ac:dyDescent="0.25">
      <c r="B19" s="93">
        <v>60037</v>
      </c>
      <c r="C19" s="187">
        <v>0</v>
      </c>
      <c r="D19" s="187">
        <v>0</v>
      </c>
      <c r="E19" s="187"/>
      <c r="F19" s="187"/>
      <c r="G19" s="187"/>
      <c r="H19" s="187"/>
      <c r="I19" s="187"/>
      <c r="J19" s="187"/>
      <c r="K19" s="29"/>
      <c r="L19" s="242" t="s">
        <v>174</v>
      </c>
      <c r="M19" s="243"/>
      <c r="N19" s="243"/>
      <c r="O19" s="244"/>
      <c r="P19" s="187">
        <v>0</v>
      </c>
      <c r="Q19" s="187"/>
      <c r="R19" s="187"/>
      <c r="S19" s="187"/>
    </row>
    <row r="20" spans="2:19" x14ac:dyDescent="0.25">
      <c r="B20" s="93">
        <v>60040</v>
      </c>
      <c r="C20" s="187">
        <v>0</v>
      </c>
      <c r="D20" s="187">
        <v>0</v>
      </c>
      <c r="E20" s="187"/>
      <c r="F20" s="187"/>
      <c r="G20" s="187"/>
      <c r="H20" s="187"/>
      <c r="I20" s="187"/>
      <c r="J20" s="187"/>
      <c r="K20" s="29"/>
      <c r="L20" s="242" t="s">
        <v>175</v>
      </c>
      <c r="M20" s="243"/>
      <c r="N20" s="243"/>
      <c r="O20" s="244"/>
      <c r="P20" s="187">
        <v>0</v>
      </c>
      <c r="Q20" s="187"/>
      <c r="R20" s="187"/>
      <c r="S20" s="187"/>
    </row>
    <row r="21" spans="2:19" x14ac:dyDescent="0.25">
      <c r="B21" s="93">
        <v>60044</v>
      </c>
      <c r="C21" s="187">
        <v>0</v>
      </c>
      <c r="D21" s="187">
        <v>0</v>
      </c>
      <c r="E21" s="187"/>
      <c r="F21" s="187"/>
      <c r="G21" s="187"/>
      <c r="H21" s="187"/>
      <c r="I21" s="187"/>
      <c r="J21" s="187"/>
      <c r="K21" s="29"/>
      <c r="L21" s="102"/>
      <c r="M21" s="102"/>
      <c r="N21" s="43"/>
      <c r="O21" s="43"/>
      <c r="P21" s="29"/>
      <c r="Q21" s="29"/>
      <c r="R21" s="29"/>
      <c r="S21" s="29"/>
    </row>
    <row r="22" spans="2:19" x14ac:dyDescent="0.25">
      <c r="B22" s="93">
        <v>60045</v>
      </c>
      <c r="C22" s="187">
        <v>0</v>
      </c>
      <c r="D22" s="187">
        <v>0</v>
      </c>
      <c r="E22" s="187"/>
      <c r="F22" s="187"/>
      <c r="G22" s="187"/>
      <c r="H22" s="187"/>
      <c r="I22" s="187"/>
      <c r="J22" s="187"/>
      <c r="K22" s="29"/>
      <c r="L22" s="29"/>
      <c r="M22" s="29"/>
      <c r="N22" s="29"/>
      <c r="O22" s="29"/>
      <c r="P22" s="29"/>
      <c r="Q22" s="29"/>
      <c r="R22" s="29"/>
      <c r="S22" s="29"/>
    </row>
    <row r="23" spans="2:19" x14ac:dyDescent="0.25">
      <c r="B23" s="93">
        <v>60046</v>
      </c>
      <c r="C23" s="187">
        <v>0</v>
      </c>
      <c r="D23" s="187">
        <v>0</v>
      </c>
      <c r="E23" s="187"/>
      <c r="F23" s="187"/>
      <c r="G23" s="187"/>
      <c r="H23" s="187"/>
      <c r="I23" s="187"/>
      <c r="J23" s="187"/>
      <c r="K23" s="29"/>
      <c r="L23" s="29"/>
      <c r="M23" s="29"/>
      <c r="N23" s="29"/>
      <c r="O23" s="29"/>
      <c r="P23" s="29"/>
      <c r="Q23" s="29"/>
      <c r="R23" s="29"/>
      <c r="S23" s="29"/>
    </row>
    <row r="24" spans="2:19" x14ac:dyDescent="0.25">
      <c r="B24" s="93">
        <v>60047</v>
      </c>
      <c r="C24" s="187">
        <v>0</v>
      </c>
      <c r="D24" s="187">
        <v>0</v>
      </c>
      <c r="E24" s="187"/>
      <c r="F24" s="187"/>
      <c r="G24" s="187"/>
      <c r="H24" s="187"/>
      <c r="I24" s="187"/>
      <c r="J24" s="187"/>
      <c r="K24" s="29"/>
      <c r="L24" s="29"/>
      <c r="M24" s="29"/>
      <c r="N24" s="29"/>
      <c r="O24" s="29"/>
      <c r="P24" s="29"/>
      <c r="Q24" s="29"/>
      <c r="R24" s="29"/>
      <c r="S24" s="29"/>
    </row>
    <row r="25" spans="2:19" x14ac:dyDescent="0.25">
      <c r="B25" s="93">
        <v>60048</v>
      </c>
      <c r="C25" s="187">
        <v>0</v>
      </c>
      <c r="D25" s="187">
        <v>0</v>
      </c>
      <c r="E25" s="187"/>
      <c r="F25" s="187"/>
      <c r="G25" s="187"/>
      <c r="H25" s="187"/>
      <c r="I25" s="187"/>
      <c r="J25" s="187"/>
      <c r="K25" s="29"/>
      <c r="L25" s="29"/>
      <c r="M25" s="29"/>
      <c r="N25" s="29"/>
      <c r="O25" s="29"/>
      <c r="P25" s="29"/>
      <c r="Q25" s="29"/>
      <c r="R25" s="29"/>
      <c r="S25" s="29"/>
    </row>
    <row r="26" spans="2:19" x14ac:dyDescent="0.25">
      <c r="B26" s="93">
        <v>60060</v>
      </c>
      <c r="C26" s="187">
        <v>0</v>
      </c>
      <c r="D26" s="187">
        <v>0</v>
      </c>
      <c r="E26" s="187"/>
      <c r="F26" s="187"/>
      <c r="G26" s="187"/>
      <c r="H26" s="187"/>
      <c r="I26" s="187"/>
      <c r="J26" s="187"/>
      <c r="K26" s="29"/>
      <c r="L26" s="29"/>
      <c r="M26" s="29"/>
      <c r="N26" s="29"/>
      <c r="O26" s="29"/>
      <c r="P26" s="29"/>
      <c r="Q26" s="29"/>
      <c r="R26" s="29"/>
      <c r="S26" s="29"/>
    </row>
    <row r="27" spans="2:19" x14ac:dyDescent="0.25">
      <c r="B27" s="93">
        <v>60062</v>
      </c>
      <c r="C27" s="187">
        <v>0</v>
      </c>
      <c r="D27" s="187">
        <v>0</v>
      </c>
      <c r="E27" s="187"/>
      <c r="F27" s="187"/>
      <c r="G27" s="187"/>
      <c r="H27" s="187"/>
      <c r="I27" s="187"/>
      <c r="J27" s="187"/>
      <c r="K27" s="29"/>
      <c r="L27" s="29"/>
      <c r="M27" s="29"/>
      <c r="N27" s="29"/>
      <c r="O27" s="29"/>
      <c r="P27" s="29"/>
      <c r="Q27" s="29"/>
      <c r="R27" s="29"/>
      <c r="S27" s="29"/>
    </row>
    <row r="28" spans="2:19" x14ac:dyDescent="0.25">
      <c r="B28" s="93">
        <v>60064</v>
      </c>
      <c r="C28" s="187">
        <v>3</v>
      </c>
      <c r="D28" s="187">
        <v>14</v>
      </c>
      <c r="E28" s="187"/>
      <c r="F28" s="187"/>
      <c r="G28" s="187"/>
      <c r="H28" s="187"/>
      <c r="I28" s="187"/>
      <c r="J28" s="187"/>
      <c r="K28" s="29"/>
      <c r="L28" s="29"/>
      <c r="M28" s="29"/>
      <c r="N28" s="29"/>
      <c r="O28" s="29"/>
      <c r="P28" s="29"/>
      <c r="Q28" s="29"/>
      <c r="R28" s="29"/>
      <c r="S28" s="29"/>
    </row>
    <row r="29" spans="2:19" x14ac:dyDescent="0.25">
      <c r="B29" s="93">
        <v>60069</v>
      </c>
      <c r="C29" s="187">
        <v>0</v>
      </c>
      <c r="D29" s="187">
        <v>0</v>
      </c>
      <c r="E29" s="187"/>
      <c r="F29" s="187"/>
      <c r="G29" s="187"/>
      <c r="H29" s="187"/>
      <c r="I29" s="187"/>
      <c r="J29" s="187"/>
      <c r="K29" s="29"/>
      <c r="L29" s="29"/>
      <c r="M29" s="29"/>
      <c r="N29" s="29"/>
      <c r="O29" s="29"/>
      <c r="P29" s="29"/>
      <c r="Q29" s="29"/>
      <c r="R29" s="29"/>
      <c r="S29" s="29"/>
    </row>
    <row r="30" spans="2:19" x14ac:dyDescent="0.25">
      <c r="B30" s="93">
        <v>60075</v>
      </c>
      <c r="C30" s="187">
        <v>0</v>
      </c>
      <c r="D30" s="187">
        <v>0</v>
      </c>
      <c r="E30" s="187"/>
      <c r="F30" s="187"/>
      <c r="G30" s="187"/>
      <c r="H30" s="187"/>
      <c r="I30" s="187"/>
      <c r="J30" s="187"/>
      <c r="K30" s="29"/>
      <c r="L30" s="29"/>
      <c r="M30" s="29"/>
      <c r="N30" s="29"/>
      <c r="O30" s="29"/>
      <c r="P30" s="29"/>
      <c r="Q30" s="29"/>
      <c r="R30" s="29"/>
      <c r="S30" s="29"/>
    </row>
    <row r="31" spans="2:19" x14ac:dyDescent="0.25">
      <c r="B31" s="93">
        <v>60079</v>
      </c>
      <c r="C31" s="187">
        <v>0</v>
      </c>
      <c r="D31" s="187">
        <v>0</v>
      </c>
      <c r="E31" s="187"/>
      <c r="F31" s="187"/>
      <c r="G31" s="187"/>
      <c r="H31" s="187"/>
      <c r="I31" s="187"/>
      <c r="J31" s="187"/>
      <c r="K31" s="29"/>
      <c r="L31" s="29"/>
      <c r="M31" s="29"/>
      <c r="N31" s="29"/>
      <c r="O31" s="29"/>
      <c r="P31" s="29"/>
      <c r="Q31" s="29"/>
      <c r="R31" s="29"/>
      <c r="S31" s="29"/>
    </row>
    <row r="32" spans="2:19" x14ac:dyDescent="0.25">
      <c r="B32" s="93">
        <v>60083</v>
      </c>
      <c r="C32" s="187">
        <v>0</v>
      </c>
      <c r="D32" s="187">
        <v>0</v>
      </c>
      <c r="E32" s="187"/>
      <c r="F32" s="187"/>
      <c r="G32" s="187"/>
      <c r="H32" s="187"/>
      <c r="I32" s="187"/>
      <c r="J32" s="187"/>
      <c r="K32" s="29"/>
      <c r="L32" s="29"/>
      <c r="M32" s="29"/>
      <c r="N32" s="29"/>
      <c r="O32" s="29"/>
      <c r="P32" s="29"/>
      <c r="Q32" s="29"/>
      <c r="R32" s="29"/>
      <c r="S32" s="29"/>
    </row>
    <row r="33" spans="2:19" x14ac:dyDescent="0.25">
      <c r="B33" s="93">
        <v>60085</v>
      </c>
      <c r="C33" s="187">
        <v>12</v>
      </c>
      <c r="D33" s="187">
        <v>103</v>
      </c>
      <c r="E33" s="187"/>
      <c r="F33" s="187"/>
      <c r="G33" s="187"/>
      <c r="H33" s="187"/>
      <c r="I33" s="187"/>
      <c r="J33" s="187"/>
      <c r="K33" s="29"/>
      <c r="L33" s="29"/>
      <c r="M33" s="29"/>
      <c r="N33" s="29"/>
      <c r="O33" s="29"/>
      <c r="P33" s="29"/>
      <c r="Q33" s="29"/>
      <c r="R33" s="29"/>
      <c r="S33" s="29"/>
    </row>
    <row r="34" spans="2:19" x14ac:dyDescent="0.25">
      <c r="B34" s="93">
        <v>60087</v>
      </c>
      <c r="C34" s="187">
        <v>13</v>
      </c>
      <c r="D34" s="187">
        <v>477</v>
      </c>
      <c r="E34" s="187"/>
      <c r="F34" s="187"/>
      <c r="G34" s="187"/>
      <c r="H34" s="187"/>
      <c r="I34" s="187"/>
      <c r="J34" s="187"/>
      <c r="K34" s="29"/>
      <c r="L34" s="29"/>
      <c r="M34" s="29"/>
      <c r="N34" s="29"/>
      <c r="O34" s="29"/>
      <c r="P34" s="29"/>
      <c r="Q34" s="29"/>
      <c r="R34" s="29"/>
      <c r="S34" s="29"/>
    </row>
    <row r="35" spans="2:19" x14ac:dyDescent="0.25">
      <c r="B35" s="93">
        <v>60089</v>
      </c>
      <c r="C35" s="187">
        <v>0</v>
      </c>
      <c r="D35" s="187">
        <v>0</v>
      </c>
      <c r="E35" s="187"/>
      <c r="F35" s="187"/>
      <c r="G35" s="187"/>
      <c r="H35" s="187"/>
      <c r="I35" s="187"/>
      <c r="J35" s="187"/>
      <c r="K35" s="29"/>
      <c r="L35" s="29"/>
      <c r="M35" s="29"/>
      <c r="N35" s="29"/>
      <c r="O35" s="29"/>
      <c r="P35" s="29"/>
      <c r="Q35" s="29"/>
      <c r="R35" s="29"/>
      <c r="S35" s="29"/>
    </row>
    <row r="36" spans="2:19" x14ac:dyDescent="0.25">
      <c r="B36" s="93">
        <v>60093</v>
      </c>
      <c r="C36" s="187">
        <v>0</v>
      </c>
      <c r="D36" s="187">
        <v>0</v>
      </c>
      <c r="E36" s="187"/>
      <c r="F36" s="187"/>
      <c r="G36" s="187"/>
      <c r="H36" s="187"/>
      <c r="I36" s="187"/>
      <c r="J36" s="187"/>
      <c r="K36" s="29"/>
      <c r="L36" s="29"/>
      <c r="M36" s="29"/>
      <c r="N36" s="29"/>
      <c r="O36" s="29"/>
      <c r="P36" s="29"/>
      <c r="Q36" s="29"/>
      <c r="R36" s="29"/>
      <c r="S36" s="29"/>
    </row>
    <row r="37" spans="2:19" x14ac:dyDescent="0.25">
      <c r="B37" s="93">
        <v>60096</v>
      </c>
      <c r="C37" s="187">
        <v>0</v>
      </c>
      <c r="D37" s="187">
        <v>0</v>
      </c>
      <c r="E37" s="187"/>
      <c r="F37" s="187"/>
      <c r="G37" s="187"/>
      <c r="H37" s="187"/>
      <c r="I37" s="187"/>
      <c r="J37" s="187"/>
      <c r="K37" s="29"/>
      <c r="L37" s="29"/>
      <c r="M37" s="29"/>
      <c r="N37" s="29"/>
      <c r="O37" s="29"/>
      <c r="P37" s="29"/>
      <c r="Q37" s="29"/>
      <c r="R37" s="29"/>
      <c r="S37" s="29"/>
    </row>
    <row r="38" spans="2:19" x14ac:dyDescent="0.25">
      <c r="B38" s="93">
        <v>60099</v>
      </c>
      <c r="C38" s="187">
        <v>4</v>
      </c>
      <c r="D38" s="187">
        <v>22</v>
      </c>
      <c r="E38" s="187"/>
      <c r="F38" s="187"/>
      <c r="G38" s="187"/>
      <c r="H38" s="187"/>
      <c r="I38" s="187"/>
      <c r="J38" s="187"/>
      <c r="K38" s="29"/>
      <c r="L38" s="29"/>
      <c r="M38" s="29"/>
      <c r="N38" s="29"/>
      <c r="O38" s="29"/>
      <c r="P38" s="29"/>
      <c r="Q38" s="29"/>
      <c r="R38" s="29"/>
      <c r="S38" s="29"/>
    </row>
  </sheetData>
  <mergeCells count="15">
    <mergeCell ref="B5:K7"/>
    <mergeCell ref="B8:K8"/>
    <mergeCell ref="C11:D11"/>
    <mergeCell ref="E11:F11"/>
    <mergeCell ref="G11:H11"/>
    <mergeCell ref="I11:J11"/>
    <mergeCell ref="L18:O18"/>
    <mergeCell ref="L19:O19"/>
    <mergeCell ref="L20:O20"/>
    <mergeCell ref="L12:O12"/>
    <mergeCell ref="L13:O13"/>
    <mergeCell ref="L14:O14"/>
    <mergeCell ref="L15:O15"/>
    <mergeCell ref="L16:O16"/>
    <mergeCell ref="L17:O17"/>
  </mergeCells>
  <pageMargins left="0.7" right="0.7" top="0.75" bottom="0.75" header="0.3" footer="0.3"/>
  <pageSetup scale="55"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1A79C785230549BC0F65448038A532" ma:contentTypeVersion="1" ma:contentTypeDescription="Create a new document." ma:contentTypeScope="" ma:versionID="f9dac921ca44c912c1c013149524620c">
  <xsd:schema xmlns:xsd="http://www.w3.org/2001/XMLSchema" xmlns:xs="http://www.w3.org/2001/XMLSchema" xmlns:p="http://schemas.microsoft.com/office/2006/metadata/properties" xmlns:ns2="da57dbde-6dd3-4e1f-81a9-bf8187c43d57" targetNamespace="http://schemas.microsoft.com/office/2006/metadata/properties" ma:root="true" ma:fieldsID="26f1631b7111e74b1941a1e651ade12e" ns2:_="">
    <xsd:import namespace="da57dbde-6dd3-4e1f-81a9-bf8187c43d5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dbde-6dd3-4e1f-81a9-bf8187c43d5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C34F4D-D74A-4F56-9BAB-3D4DBF723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dbde-6dd3-4e1f-81a9-bf8187c43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7CD1E2-8A36-46EA-884B-CB0CFD6A02A8}">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da57dbde-6dd3-4e1f-81a9-bf8187c43d57"/>
    <ds:schemaRef ds:uri="http://www.w3.org/XML/1998/namespace"/>
    <ds:schemaRef ds:uri="http://purl.org/dc/dcmitype/"/>
  </ds:schemaRefs>
</ds:datastoreItem>
</file>

<file path=customXml/itemProps3.xml><?xml version="1.0" encoding="utf-8"?>
<ds:datastoreItem xmlns:ds="http://schemas.openxmlformats.org/officeDocument/2006/customXml" ds:itemID="{3A49CE3A-26ED-41A4-9C42-848B7E067A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1-NSG</vt:lpstr>
      <vt:lpstr>2-NSG</vt:lpstr>
      <vt:lpstr>3- NSG</vt:lpstr>
      <vt:lpstr>4- Other NSG</vt:lpstr>
      <vt:lpstr>6 - Historical Costs NSG</vt:lpstr>
      <vt:lpstr>7 - Historical IQ MF Partcptn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Selena Worster Walde</dc:creator>
  <cp:keywords/>
  <dc:description/>
  <cp:lastModifiedBy>Pagnusat, Christina M</cp:lastModifiedBy>
  <cp:revision/>
  <dcterms:created xsi:type="dcterms:W3CDTF">2022-04-29T20:13:26Z</dcterms:created>
  <dcterms:modified xsi:type="dcterms:W3CDTF">2022-11-15T20:50:45Z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0x010100871A79C785230549BC0F65448038A532</vt:lpwstr>
  </property>
  <property fmtid="{D5CDD505-2E9C-101B-9397-08002B2CF9AE}" pid="3" name="MediaServiceImageTags">
    <vt:lpwstr/>
  </property>
</Properties>
</file>