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Ameren IL TRC Reports/"/>
    </mc:Choice>
  </mc:AlternateContent>
  <xr:revisionPtr revIDLastSave="0" documentId="8_{E5510536-CFEA-4660-A26A-C6A66883CA5C}" xr6:coauthVersionLast="47" xr6:coauthVersionMax="47" xr10:uidLastSave="{00000000-0000-0000-0000-000000000000}"/>
  <bookViews>
    <workbookView xWindow="-110" yWindow="-110" windowWidth="19420" windowHeight="10420" xr2:uid="{1DF6A419-E7DA-4E06-B5D2-583646750622}"/>
  </bookViews>
  <sheets>
    <sheet name="File Info" sheetId="1" r:id="rId1"/>
    <sheet name="SAG Summary - EE Portfolio" sheetId="2" r:id="rId2"/>
    <sheet name="SAG Summary - Voltage Opt.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2" l="1"/>
  <c r="V34" i="2"/>
  <c r="T34" i="2"/>
  <c r="C34" i="2"/>
  <c r="D34" i="2"/>
  <c r="E34" i="2"/>
  <c r="F34" i="2"/>
  <c r="G34" i="2"/>
  <c r="I34" i="2"/>
  <c r="J34" i="2"/>
  <c r="K34" i="2"/>
  <c r="L34" i="2"/>
  <c r="M34" i="2"/>
  <c r="O34" i="2"/>
  <c r="P34" i="2"/>
  <c r="Q34" i="2"/>
  <c r="B34" i="2"/>
  <c r="R34" i="2" l="1"/>
  <c r="W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Sellner</author>
  </authors>
  <commentList>
    <comment ref="M2" authorId="0" shapeId="0" xr:uid="{DCA1552E-69D8-4A4E-8E72-AAE03F640342}">
      <text>
        <r>
          <rPr>
            <b/>
            <sz val="9"/>
            <color indexed="81"/>
            <rFont val="Tahoma"/>
            <family val="2"/>
          </rPr>
          <t>Tyler Sellner:</t>
        </r>
        <r>
          <rPr>
            <sz val="9"/>
            <color indexed="81"/>
            <rFont val="Tahoma"/>
            <family val="2"/>
          </rPr>
          <t xml:space="preserve">
Per ICC guidance to ComEd, ongoing O&amp;M costs are categorized as incremental costs.</t>
        </r>
      </text>
    </comment>
    <comment ref="U4" authorId="0" shapeId="0" xr:uid="{273BE9D4-84F0-4C2D-9AB2-9A01CF88F308}">
      <text>
        <r>
          <rPr>
            <b/>
            <sz val="9"/>
            <color indexed="81"/>
            <rFont val="Tahoma"/>
            <family val="2"/>
          </rPr>
          <t>Tyler Sellner:</t>
        </r>
        <r>
          <rPr>
            <sz val="9"/>
            <color indexed="81"/>
            <rFont val="Tahoma"/>
            <family val="2"/>
          </rPr>
          <t xml:space="preserve">
For VO, we include incremental costs in the PAC test since these costs are borne by the utility.</t>
        </r>
      </text>
    </comment>
  </commentList>
</comments>
</file>

<file path=xl/sharedStrings.xml><?xml version="1.0" encoding="utf-8"?>
<sst xmlns="http://schemas.openxmlformats.org/spreadsheetml/2006/main" count="151" uniqueCount="94">
  <si>
    <t>File Information</t>
  </si>
  <si>
    <t>File Name</t>
  </si>
  <si>
    <t>Author</t>
  </si>
  <si>
    <t>Tyler Sellner, Jayden Wilson, and Zach Ross (Opinion Dynamics)</t>
  </si>
  <si>
    <t>Purpose</t>
  </si>
  <si>
    <t>Date Created</t>
  </si>
  <si>
    <t>Last Updated</t>
  </si>
  <si>
    <t>Sheet Name</t>
  </si>
  <si>
    <t>Description</t>
  </si>
  <si>
    <t>File Info</t>
  </si>
  <si>
    <t>This tab</t>
  </si>
  <si>
    <t>SAG Summary - EE Portfolio</t>
  </si>
  <si>
    <t>SAG Summary - Voltage Opt.</t>
  </si>
  <si>
    <t>Program</t>
  </si>
  <si>
    <t>Benefits</t>
  </si>
  <si>
    <t>Costs</t>
  </si>
  <si>
    <t>IL Total Resource Cost (TRC) Test</t>
  </si>
  <si>
    <r>
      <t xml:space="preserve">Utility Cost Test/Program Administrator Cost (PAC) Test, </t>
    </r>
    <r>
      <rPr>
        <i/>
        <sz val="10"/>
        <color theme="0"/>
        <rFont val="Franklin Gothic Medium"/>
        <family val="2"/>
      </rPr>
      <t>Dual Fuel Utility</t>
    </r>
  </si>
  <si>
    <t>Avoided Electric Production</t>
  </si>
  <si>
    <t>Avoided Electric Capacity</t>
  </si>
  <si>
    <t>Avoided Gas Production</t>
  </si>
  <si>
    <t>Avoided Water Costs</t>
  </si>
  <si>
    <t>Avoided O&amp;M Costs</t>
  </si>
  <si>
    <t>Avoided GHG Emissions</t>
  </si>
  <si>
    <t>Non-Incentive Costs (Electric)</t>
  </si>
  <si>
    <t>Non-Incentive Costs (Gas)</t>
  </si>
  <si>
    <t>Incentive Costs (Electric)</t>
  </si>
  <si>
    <t>Incentive Costs (Gas)</t>
  </si>
  <si>
    <t>Incremental Costs (Net)</t>
  </si>
  <si>
    <t>IL TRC Benefits</t>
  </si>
  <si>
    <t>IL TRC Costs</t>
  </si>
  <si>
    <t>IL TRC Test Net Benefits</t>
  </si>
  <si>
    <t>IL TRC Test Ratio</t>
  </si>
  <si>
    <t>PAC Benefits</t>
  </si>
  <si>
    <t>PAC Costs</t>
  </si>
  <si>
    <t>PAC Test Net Benefits</t>
  </si>
  <si>
    <t>PAC Test Ratio</t>
  </si>
  <si>
    <t>(a)</t>
  </si>
  <si>
    <t>(b)</t>
  </si>
  <si>
    <t>(c)</t>
  </si>
  <si>
    <t>(d)</t>
  </si>
  <si>
    <t>(e)</t>
  </si>
  <si>
    <t>(g)</t>
  </si>
  <si>
    <t>(i)</t>
  </si>
  <si>
    <t>(j)</t>
  </si>
  <si>
    <t>(k)</t>
  </si>
  <si>
    <t>(l)</t>
  </si>
  <si>
    <t>Residential Program</t>
  </si>
  <si>
    <t>Retail Products</t>
  </si>
  <si>
    <t>Income Qualified - Retail Products</t>
  </si>
  <si>
    <t>Income Qualified - Single Family</t>
  </si>
  <si>
    <t>Income Qualified - CAA</t>
  </si>
  <si>
    <t>Income Qualified - Multifamily</t>
  </si>
  <si>
    <t>Income Qualified - Smart Savers</t>
  </si>
  <si>
    <t>Public Housing</t>
  </si>
  <si>
    <t>Multifamily</t>
  </si>
  <si>
    <t>Heating &amp; Cooling</t>
  </si>
  <si>
    <t>Appliance Recycling</t>
  </si>
  <si>
    <t>School Kits</t>
  </si>
  <si>
    <t>Income Qualified - Community Kits</t>
  </si>
  <si>
    <t>NPSO</t>
  </si>
  <si>
    <t>N/A</t>
  </si>
  <si>
    <t>Business Program</t>
  </si>
  <si>
    <t>Standard</t>
  </si>
  <si>
    <t>Custom</t>
  </si>
  <si>
    <t>Retro-Commissioning</t>
  </si>
  <si>
    <t>Streetlighting</t>
  </si>
  <si>
    <t>BOC</t>
  </si>
  <si>
    <t>Portfolio Costs</t>
  </si>
  <si>
    <t>BED</t>
  </si>
  <si>
    <t>EM&amp;V</t>
  </si>
  <si>
    <t>Marketing &amp; Education</t>
  </si>
  <si>
    <t>Administrative Expenses</t>
  </si>
  <si>
    <t>Program Implementation</t>
  </si>
  <si>
    <t>(f)</t>
  </si>
  <si>
    <t>Voltage Optimization</t>
  </si>
  <si>
    <t>2021 Ameren Illinois Company (AIC) Portfolio Cost-Effectiveness Results</t>
  </si>
  <si>
    <t>SAG Summary spreadsheet for 2021 AIC EE Portfolio cost-effectiveness results (does not include Voltage Optimization)</t>
  </si>
  <si>
    <t>SAG Summary spreadsheet for 2021 AIC Voltage Optimization Program cost-effectiveness results</t>
  </si>
  <si>
    <t>Cost-effectiveness results (including Illinois TRC and PAC/UCT) for the 2021 AIC portfolio (uses Plan 5 avoided costs)</t>
  </si>
  <si>
    <t>AIC 2021 Portfolio</t>
  </si>
  <si>
    <t>Home Efficiency</t>
  </si>
  <si>
    <t>Efficient Choice Tool</t>
  </si>
  <si>
    <t>Market Transformation</t>
  </si>
  <si>
    <t>AIC 2021 Portfolio (Income-Qualified Excluded)</t>
  </si>
  <si>
    <t>(h)</t>
  </si>
  <si>
    <t>(m) =(b+c+d+e+f+g)</t>
  </si>
  <si>
    <t>(n) =(h+i+l)</t>
  </si>
  <si>
    <t>(o)=(m-n)</t>
  </si>
  <si>
    <t>(p)=(m/n)</t>
  </si>
  <si>
    <t>(q) =(b+c+d)</t>
  </si>
  <si>
    <t>(r) =(h+i+j+k+l)</t>
  </si>
  <si>
    <t>(s)=(q-r)</t>
  </si>
  <si>
    <t>(t)=(q/r)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</si>
</sst>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0"/>
      <name val="Franklin Gothic Medium"/>
      <family val="2"/>
    </font>
    <font>
      <sz val="10"/>
      <color rgb="FF000000"/>
      <name val="Franklin Gothic Book"/>
      <family val="2"/>
    </font>
    <font>
      <b/>
      <sz val="10"/>
      <color rgb="FF000000"/>
      <name val="Franklin Gothic Book"/>
      <family val="2"/>
    </font>
    <font>
      <i/>
      <sz val="10"/>
      <color theme="0"/>
      <name val="Franklin Gothic Medium"/>
      <family val="2"/>
    </font>
    <font>
      <i/>
      <sz val="10"/>
      <name val="Franklin Gothic Medium"/>
      <family val="2"/>
    </font>
    <font>
      <i/>
      <sz val="10"/>
      <color rgb="FF000000"/>
      <name val="Franklin Gothic Book"/>
      <family val="2"/>
    </font>
    <font>
      <b/>
      <i/>
      <sz val="10"/>
      <color rgb="FF000000"/>
      <name val="Franklin Gothic Boo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5357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rgb="FF4D4D4F"/>
      </left>
      <right/>
      <top style="thin">
        <color rgb="FF4D4D4F"/>
      </top>
      <bottom/>
      <diagonal/>
    </border>
    <border>
      <left/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/>
      <top style="thin">
        <color rgb="FF4D4D4F"/>
      </top>
      <bottom style="thin">
        <color rgb="FF4D4D4F"/>
      </bottom>
      <diagonal/>
    </border>
    <border>
      <left/>
      <right/>
      <top style="thin">
        <color rgb="FF4D4D4F"/>
      </top>
      <bottom style="thin">
        <color rgb="FF4D4D4F"/>
      </bottom>
      <diagonal/>
    </border>
    <border>
      <left/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/>
      <diagonal/>
    </border>
    <border>
      <left style="thin">
        <color rgb="FF4D4D4F"/>
      </left>
      <right/>
      <top/>
      <bottom style="thin">
        <color rgb="FF4D4D4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D4D4F"/>
      </left>
      <right style="thin">
        <color rgb="FF4D4D4F"/>
      </right>
      <top style="medium">
        <color rgb="FF4D4D4F"/>
      </top>
      <bottom style="thin">
        <color rgb="FF4D4D4F"/>
      </bottom>
      <diagonal/>
    </border>
    <border>
      <left style="thin">
        <color rgb="FF4D4D4F"/>
      </left>
      <right/>
      <top/>
      <bottom/>
      <diagonal/>
    </border>
    <border>
      <left/>
      <right style="thin">
        <color rgb="FF4D4D4F"/>
      </right>
      <top style="medium">
        <color rgb="FF4D4D4F"/>
      </top>
      <bottom style="thin">
        <color rgb="FF4D4D4F"/>
      </bottom>
      <diagonal/>
    </border>
    <border>
      <left/>
      <right style="thin">
        <color rgb="FF4D4D4F"/>
      </right>
      <top/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62">
    <xf numFmtId="0" fontId="0" fillId="0" borderId="0" xfId="0"/>
    <xf numFmtId="0" fontId="0" fillId="2" borderId="0" xfId="0" applyFill="1"/>
    <xf numFmtId="0" fontId="2" fillId="2" borderId="0" xfId="2" applyFill="1"/>
    <xf numFmtId="0" fontId="4" fillId="2" borderId="3" xfId="3" applyFont="1" applyFill="1" applyBorder="1"/>
    <xf numFmtId="14" fontId="4" fillId="2" borderId="3" xfId="3" applyNumberFormat="1" applyFont="1" applyFill="1" applyBorder="1" applyAlignment="1">
      <alignment horizontal="left"/>
    </xf>
    <xf numFmtId="0" fontId="3" fillId="3" borderId="4" xfId="3" applyFont="1" applyFill="1" applyBorder="1" applyAlignment="1">
      <alignment horizontal="left" wrapText="1"/>
    </xf>
    <xf numFmtId="0" fontId="4" fillId="2" borderId="4" xfId="3" applyFont="1" applyFill="1" applyBorder="1"/>
    <xf numFmtId="0" fontId="4" fillId="2" borderId="3" xfId="2" applyFont="1" applyFill="1" applyBorder="1"/>
    <xf numFmtId="0" fontId="5" fillId="5" borderId="4" xfId="0" applyFont="1" applyFill="1" applyBorder="1"/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5" borderId="9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4" fillId="0" borderId="3" xfId="0" applyFont="1" applyBorder="1"/>
    <xf numFmtId="164" fontId="4" fillId="0" borderId="3" xfId="1" applyNumberFormat="1" applyFont="1" applyBorder="1"/>
    <xf numFmtId="2" fontId="4" fillId="0" borderId="3" xfId="0" applyNumberFormat="1" applyFont="1" applyBorder="1"/>
    <xf numFmtId="164" fontId="4" fillId="0" borderId="8" xfId="1" applyNumberFormat="1" applyFont="1" applyBorder="1"/>
    <xf numFmtId="2" fontId="4" fillId="0" borderId="8" xfId="0" applyNumberFormat="1" applyFont="1" applyBorder="1"/>
    <xf numFmtId="0" fontId="8" fillId="0" borderId="3" xfId="0" applyFont="1" applyBorder="1" applyAlignment="1">
      <alignment horizontal="left" indent="1"/>
    </xf>
    <xf numFmtId="164" fontId="8" fillId="0" borderId="3" xfId="1" applyNumberFormat="1" applyFont="1" applyBorder="1"/>
    <xf numFmtId="0" fontId="9" fillId="5" borderId="9" xfId="0" applyFont="1" applyFill="1" applyBorder="1"/>
    <xf numFmtId="2" fontId="8" fillId="0" borderId="3" xfId="0" applyNumberFormat="1" applyFont="1" applyBorder="1"/>
    <xf numFmtId="164" fontId="8" fillId="0" borderId="8" xfId="1" applyNumberFormat="1" applyFont="1" applyBorder="1"/>
    <xf numFmtId="2" fontId="8" fillId="0" borderId="8" xfId="0" applyNumberFormat="1" applyFont="1" applyBorder="1"/>
    <xf numFmtId="0" fontId="8" fillId="0" borderId="4" xfId="0" applyFont="1" applyBorder="1" applyAlignment="1">
      <alignment horizontal="left" indent="1"/>
    </xf>
    <xf numFmtId="164" fontId="8" fillId="0" borderId="4" xfId="1" applyNumberFormat="1" applyFont="1" applyBorder="1"/>
    <xf numFmtId="2" fontId="8" fillId="0" borderId="4" xfId="0" applyNumberFormat="1" applyFont="1" applyBorder="1"/>
    <xf numFmtId="164" fontId="8" fillId="0" borderId="10" xfId="1" applyNumberFormat="1" applyFont="1" applyBorder="1"/>
    <xf numFmtId="2" fontId="8" fillId="0" borderId="11" xfId="0" applyNumberFormat="1" applyFont="1" applyBorder="1"/>
    <xf numFmtId="2" fontId="8" fillId="0" borderId="9" xfId="0" applyNumberFormat="1" applyFont="1" applyBorder="1"/>
    <xf numFmtId="2" fontId="8" fillId="0" borderId="3" xfId="0" applyNumberFormat="1" applyFont="1" applyBorder="1" applyAlignment="1">
      <alignment horizontal="right"/>
    </xf>
    <xf numFmtId="164" fontId="8" fillId="0" borderId="9" xfId="1" applyNumberFormat="1" applyFont="1" applyBorder="1"/>
    <xf numFmtId="2" fontId="8" fillId="0" borderId="8" xfId="0" applyNumberFormat="1" applyFont="1" applyBorder="1" applyAlignment="1">
      <alignment horizontal="right"/>
    </xf>
    <xf numFmtId="0" fontId="4" fillId="0" borderId="12" xfId="0" applyFont="1" applyBorder="1"/>
    <xf numFmtId="164" fontId="4" fillId="0" borderId="12" xfId="1" applyNumberFormat="1" applyFont="1" applyBorder="1"/>
    <xf numFmtId="2" fontId="4" fillId="0" borderId="12" xfId="0" applyNumberFormat="1" applyFont="1" applyBorder="1"/>
    <xf numFmtId="164" fontId="8" fillId="0" borderId="13" xfId="1" applyNumberFormat="1" applyFont="1" applyBorder="1"/>
    <xf numFmtId="164" fontId="8" fillId="0" borderId="4" xfId="1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right"/>
    </xf>
    <xf numFmtId="0" fontId="5" fillId="0" borderId="12" xfId="0" applyFont="1" applyBorder="1"/>
    <xf numFmtId="0" fontId="5" fillId="5" borderId="8" xfId="0" applyFont="1" applyFill="1" applyBorder="1"/>
    <xf numFmtId="2" fontId="5" fillId="0" borderId="12" xfId="0" applyNumberFormat="1" applyFont="1" applyBorder="1"/>
    <xf numFmtId="0" fontId="7" fillId="6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5" borderId="0" xfId="0" applyFont="1" applyFill="1" applyBorder="1"/>
    <xf numFmtId="164" fontId="8" fillId="0" borderId="1" xfId="1" applyNumberFormat="1" applyFont="1" applyBorder="1"/>
    <xf numFmtId="2" fontId="8" fillId="0" borderId="15" xfId="0" applyNumberFormat="1" applyFont="1" applyBorder="1"/>
    <xf numFmtId="164" fontId="8" fillId="0" borderId="11" xfId="1" applyNumberFormat="1" applyFont="1" applyBorder="1"/>
    <xf numFmtId="2" fontId="8" fillId="0" borderId="16" xfId="0" applyNumberFormat="1" applyFont="1" applyBorder="1"/>
    <xf numFmtId="165" fontId="5" fillId="0" borderId="12" xfId="1" applyNumberFormat="1" applyFont="1" applyBorder="1"/>
    <xf numFmtId="165" fontId="5" fillId="0" borderId="14" xfId="1" applyNumberFormat="1" applyFont="1" applyBorder="1"/>
    <xf numFmtId="0" fontId="3" fillId="3" borderId="1" xfId="3" applyFont="1" applyFill="1" applyBorder="1" applyAlignment="1">
      <alignment horizontal="left" wrapText="1"/>
    </xf>
    <xf numFmtId="0" fontId="3" fillId="3" borderId="2" xfId="3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10" xfId="3" xr:uid="{E6D28CF2-E249-4514-9233-E31AF1B1511F}"/>
    <cellStyle name="Normal 4" xfId="2" xr:uid="{10BE2562-3515-45CD-9387-92B5E785A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85724</xdr:colOff>
      <xdr:row>0</xdr:row>
      <xdr:rowOff>142874</xdr:rowOff>
    </xdr:from>
    <xdr:ext cx="2946382" cy="914400"/>
    <xdr:pic>
      <xdr:nvPicPr>
        <xdr:cNvPr id="2" name="Picture 1" descr="http://odc-web:85/Marketing/Branding/Logo%20cropped_web.jpg">
          <a:extLst>
            <a:ext uri="{FF2B5EF4-FFF2-40B4-BE49-F238E27FC236}">
              <a16:creationId xmlns:a16="http://schemas.microsoft.com/office/drawing/2014/main" id="{829D3697-5177-4AD8-A379-DB8317D18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142874"/>
          <a:ext cx="2946382" cy="9144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pinion Dynamics">
  <a:themeElements>
    <a:clrScheme name="Primary Corporate Colors">
      <a:dk1>
        <a:srgbClr val="54575A"/>
      </a:dk1>
      <a:lt1>
        <a:srgbClr val="FFFFFF"/>
      </a:lt1>
      <a:dk2>
        <a:srgbClr val="002856"/>
      </a:dk2>
      <a:lt2>
        <a:srgbClr val="FFFFFF"/>
      </a:lt2>
      <a:accent1>
        <a:srgbClr val="002856"/>
      </a:accent1>
      <a:accent2>
        <a:srgbClr val="00A0DF"/>
      </a:accent2>
      <a:accent3>
        <a:srgbClr val="54575A"/>
      </a:accent3>
      <a:accent4>
        <a:srgbClr val="003DA6"/>
      </a:accent4>
      <a:accent5>
        <a:srgbClr val="5EB3E4"/>
      </a:accent5>
      <a:accent6>
        <a:srgbClr val="6F7271"/>
      </a:accent6>
      <a:hlink>
        <a:srgbClr val="0069B6"/>
      </a:hlink>
      <a:folHlink>
        <a:srgbClr val="64B3E8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8A77-64FF-4019-8CA3-EEF2F91BFAFE}">
  <sheetPr>
    <tabColor theme="3"/>
  </sheetPr>
  <dimension ref="A1:B17"/>
  <sheetViews>
    <sheetView tabSelected="1" workbookViewId="0">
      <selection activeCell="E6" sqref="E6"/>
    </sheetView>
  </sheetViews>
  <sheetFormatPr defaultColWidth="9.1796875" defaultRowHeight="14.5" x14ac:dyDescent="0.35"/>
  <cols>
    <col min="1" max="1" width="23.1796875" style="1" bestFit="1" customWidth="1"/>
    <col min="2" max="2" width="97" style="1" bestFit="1" customWidth="1"/>
    <col min="3" max="16384" width="9.1796875" style="1"/>
  </cols>
  <sheetData>
    <row r="1" spans="1:2" x14ac:dyDescent="0.35">
      <c r="A1" s="2"/>
      <c r="B1" s="2"/>
    </row>
    <row r="2" spans="1:2" x14ac:dyDescent="0.35">
      <c r="A2" s="2"/>
      <c r="B2"/>
    </row>
    <row r="3" spans="1:2" x14ac:dyDescent="0.35">
      <c r="A3" s="2"/>
      <c r="B3" s="2"/>
    </row>
    <row r="4" spans="1:2" x14ac:dyDescent="0.35">
      <c r="A4" s="2"/>
      <c r="B4" s="2"/>
    </row>
    <row r="5" spans="1:2" x14ac:dyDescent="0.35">
      <c r="A5" s="2"/>
      <c r="B5" s="2"/>
    </row>
    <row r="6" spans="1:2" x14ac:dyDescent="0.35">
      <c r="A6" s="2"/>
      <c r="B6" s="2"/>
    </row>
    <row r="7" spans="1:2" x14ac:dyDescent="0.35">
      <c r="A7" s="55" t="s">
        <v>0</v>
      </c>
      <c r="B7" s="56"/>
    </row>
    <row r="8" spans="1:2" x14ac:dyDescent="0.35">
      <c r="A8" s="3" t="s">
        <v>1</v>
      </c>
      <c r="B8" s="3" t="s">
        <v>76</v>
      </c>
    </row>
    <row r="9" spans="1:2" x14ac:dyDescent="0.35">
      <c r="A9" s="3" t="s">
        <v>2</v>
      </c>
      <c r="B9" s="3" t="s">
        <v>3</v>
      </c>
    </row>
    <row r="10" spans="1:2" x14ac:dyDescent="0.35">
      <c r="A10" s="3" t="s">
        <v>4</v>
      </c>
      <c r="B10" s="3" t="s">
        <v>79</v>
      </c>
    </row>
    <row r="11" spans="1:2" x14ac:dyDescent="0.35">
      <c r="A11" s="3" t="s">
        <v>5</v>
      </c>
      <c r="B11" s="4">
        <v>44700</v>
      </c>
    </row>
    <row r="12" spans="1:2" x14ac:dyDescent="0.35">
      <c r="A12" s="3" t="s">
        <v>6</v>
      </c>
      <c r="B12" s="4">
        <v>44739</v>
      </c>
    </row>
    <row r="13" spans="1:2" x14ac:dyDescent="0.35">
      <c r="A13" s="2"/>
      <c r="B13" s="2"/>
    </row>
    <row r="14" spans="1:2" x14ac:dyDescent="0.35">
      <c r="A14" s="5" t="s">
        <v>7</v>
      </c>
      <c r="B14" s="5" t="s">
        <v>8</v>
      </c>
    </row>
    <row r="15" spans="1:2" x14ac:dyDescent="0.35">
      <c r="A15" s="6" t="s">
        <v>9</v>
      </c>
      <c r="B15" s="6" t="s">
        <v>10</v>
      </c>
    </row>
    <row r="16" spans="1:2" x14ac:dyDescent="0.35">
      <c r="A16" s="7" t="s">
        <v>11</v>
      </c>
      <c r="B16" s="7" t="s">
        <v>77</v>
      </c>
    </row>
    <row r="17" spans="1:2" x14ac:dyDescent="0.35">
      <c r="A17" s="7" t="s">
        <v>12</v>
      </c>
      <c r="B17" s="7" t="s">
        <v>78</v>
      </c>
    </row>
  </sheetData>
  <mergeCells count="1">
    <mergeCell ref="A7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7356A-527D-4EE0-A88F-7D64F3EAB064}">
  <dimension ref="A1:W34"/>
  <sheetViews>
    <sheetView workbookViewId="0">
      <selection activeCell="C18" sqref="C18"/>
    </sheetView>
  </sheetViews>
  <sheetFormatPr defaultRowHeight="14.5" x14ac:dyDescent="0.35"/>
  <cols>
    <col min="1" max="1" width="62.54296875" bestFit="1" customWidth="1"/>
    <col min="2" max="3" width="18.7265625" bestFit="1" customWidth="1"/>
    <col min="4" max="7" width="17.26953125" bestFit="1" customWidth="1"/>
    <col min="8" max="8" width="1.7265625" customWidth="1"/>
    <col min="9" max="9" width="17.26953125" bestFit="1" customWidth="1"/>
    <col min="10" max="10" width="16" bestFit="1" customWidth="1"/>
    <col min="11" max="11" width="17.26953125" bestFit="1" customWidth="1"/>
    <col min="12" max="12" width="16" bestFit="1" customWidth="1"/>
    <col min="13" max="13" width="18.7265625" bestFit="1" customWidth="1"/>
    <col min="14" max="14" width="1.7265625" customWidth="1"/>
    <col min="15" max="15" width="21.7265625" bestFit="1" customWidth="1"/>
    <col min="16" max="17" width="20" bestFit="1" customWidth="1"/>
    <col min="18" max="18" width="9.1796875" bestFit="1" customWidth="1"/>
    <col min="19" max="19" width="1.7265625" customWidth="1"/>
    <col min="20" max="20" width="18.81640625" bestFit="1" customWidth="1"/>
    <col min="21" max="21" width="18.7265625" bestFit="1" customWidth="1"/>
    <col min="22" max="22" width="18.81640625" bestFit="1" customWidth="1"/>
    <col min="23" max="23" width="12.7265625" bestFit="1" customWidth="1"/>
  </cols>
  <sheetData>
    <row r="1" spans="1:23" x14ac:dyDescent="0.35">
      <c r="A1" s="57" t="s">
        <v>13</v>
      </c>
      <c r="B1" s="59" t="s">
        <v>14</v>
      </c>
      <c r="C1" s="60"/>
      <c r="D1" s="60"/>
      <c r="E1" s="60"/>
      <c r="F1" s="60"/>
      <c r="G1" s="61"/>
      <c r="H1" s="8"/>
      <c r="I1" s="59" t="s">
        <v>15</v>
      </c>
      <c r="J1" s="60"/>
      <c r="K1" s="60"/>
      <c r="L1" s="60"/>
      <c r="M1" s="61"/>
      <c r="N1" s="8"/>
      <c r="O1" s="59" t="s">
        <v>16</v>
      </c>
      <c r="P1" s="60"/>
      <c r="Q1" s="60"/>
      <c r="R1" s="61"/>
      <c r="S1" s="8"/>
      <c r="T1" s="59" t="s">
        <v>17</v>
      </c>
      <c r="U1" s="60"/>
      <c r="V1" s="60"/>
      <c r="W1" s="61"/>
    </row>
    <row r="2" spans="1:23" ht="27" x14ac:dyDescent="0.35">
      <c r="A2" s="58"/>
      <c r="B2" s="9" t="s">
        <v>18</v>
      </c>
      <c r="C2" s="10" t="s">
        <v>19</v>
      </c>
      <c r="D2" s="10" t="s">
        <v>20</v>
      </c>
      <c r="E2" s="10" t="s">
        <v>21</v>
      </c>
      <c r="F2" s="10" t="s">
        <v>22</v>
      </c>
      <c r="G2" s="10" t="s">
        <v>23</v>
      </c>
      <c r="H2" s="11"/>
      <c r="I2" s="12" t="s">
        <v>24</v>
      </c>
      <c r="J2" s="12" t="s">
        <v>25</v>
      </c>
      <c r="K2" s="12" t="s">
        <v>26</v>
      </c>
      <c r="L2" s="12" t="s">
        <v>27</v>
      </c>
      <c r="M2" s="12" t="s">
        <v>28</v>
      </c>
      <c r="N2" s="11"/>
      <c r="O2" s="10" t="s">
        <v>29</v>
      </c>
      <c r="P2" s="10" t="s">
        <v>30</v>
      </c>
      <c r="Q2" s="10" t="s">
        <v>31</v>
      </c>
      <c r="R2" s="10" t="s">
        <v>32</v>
      </c>
      <c r="S2" s="11"/>
      <c r="T2" s="13" t="s">
        <v>33</v>
      </c>
      <c r="U2" s="13" t="s">
        <v>34</v>
      </c>
      <c r="V2" s="13" t="s">
        <v>35</v>
      </c>
      <c r="W2" s="13" t="s">
        <v>36</v>
      </c>
    </row>
    <row r="3" spans="1:23" x14ac:dyDescent="0.35">
      <c r="A3" s="14" t="s">
        <v>37</v>
      </c>
      <c r="B3" s="14" t="s">
        <v>38</v>
      </c>
      <c r="C3" s="14" t="s">
        <v>39</v>
      </c>
      <c r="D3" s="14" t="s">
        <v>40</v>
      </c>
      <c r="E3" s="14" t="s">
        <v>41</v>
      </c>
      <c r="F3" s="14" t="s">
        <v>74</v>
      </c>
      <c r="G3" s="14" t="s">
        <v>42</v>
      </c>
      <c r="H3" s="11"/>
      <c r="I3" s="14" t="s">
        <v>85</v>
      </c>
      <c r="J3" s="14" t="s">
        <v>43</v>
      </c>
      <c r="K3" s="14" t="s">
        <v>44</v>
      </c>
      <c r="L3" s="14" t="s">
        <v>45</v>
      </c>
      <c r="M3" s="14" t="s">
        <v>46</v>
      </c>
      <c r="N3" s="11"/>
      <c r="O3" s="14" t="s">
        <v>86</v>
      </c>
      <c r="P3" s="14" t="s">
        <v>87</v>
      </c>
      <c r="Q3" s="14" t="s">
        <v>88</v>
      </c>
      <c r="R3" s="14" t="s">
        <v>89</v>
      </c>
      <c r="S3" s="11"/>
      <c r="T3" s="14" t="s">
        <v>90</v>
      </c>
      <c r="U3" s="14" t="s">
        <v>91</v>
      </c>
      <c r="V3" s="14" t="s">
        <v>92</v>
      </c>
      <c r="W3" s="14" t="s">
        <v>93</v>
      </c>
    </row>
    <row r="4" spans="1:23" x14ac:dyDescent="0.35">
      <c r="A4" s="15" t="s">
        <v>47</v>
      </c>
      <c r="B4" s="16">
        <v>48775030.832120687</v>
      </c>
      <c r="C4" s="16">
        <v>29987930.269714739</v>
      </c>
      <c r="D4" s="16">
        <v>13019483.81118414</v>
      </c>
      <c r="E4" s="16">
        <v>11107490.875088355</v>
      </c>
      <c r="F4" s="16">
        <v>15047600.218004186</v>
      </c>
      <c r="G4" s="16">
        <v>20591063.241603374</v>
      </c>
      <c r="H4" s="11"/>
      <c r="I4" s="16">
        <v>16619142.165750068</v>
      </c>
      <c r="J4" s="16">
        <v>2497216.9803068996</v>
      </c>
      <c r="K4" s="16">
        <v>17703468.693500005</v>
      </c>
      <c r="L4" s="16">
        <v>6206311.3158000018</v>
      </c>
      <c r="M4" s="16">
        <v>27939774.315651003</v>
      </c>
      <c r="N4" s="11"/>
      <c r="O4" s="16">
        <v>138528599.24771547</v>
      </c>
      <c r="P4" s="16">
        <v>47056133.461707972</v>
      </c>
      <c r="Q4" s="16">
        <v>91472465.786007494</v>
      </c>
      <c r="R4" s="17">
        <v>2.9439010189913586</v>
      </c>
      <c r="S4" s="11"/>
      <c r="T4" s="16">
        <v>91782444.913019568</v>
      </c>
      <c r="U4" s="16">
        <v>43026139.155356981</v>
      </c>
      <c r="V4" s="18">
        <v>48756305.757662587</v>
      </c>
      <c r="W4" s="19">
        <v>2.1331787307621388</v>
      </c>
    </row>
    <row r="5" spans="1:23" x14ac:dyDescent="0.35">
      <c r="A5" s="20" t="s">
        <v>48</v>
      </c>
      <c r="B5" s="21">
        <v>18909851.655970313</v>
      </c>
      <c r="C5" s="21">
        <v>11965918.799717508</v>
      </c>
      <c r="D5" s="21">
        <v>7046594.9437134741</v>
      </c>
      <c r="E5" s="21">
        <v>1154473.6064268507</v>
      </c>
      <c r="F5" s="21">
        <v>4706032.6287240013</v>
      </c>
      <c r="G5" s="21">
        <v>7767750.1613840265</v>
      </c>
      <c r="H5" s="22"/>
      <c r="I5" s="21">
        <v>2374749.5478355493</v>
      </c>
      <c r="J5" s="21">
        <v>339308.06763764995</v>
      </c>
      <c r="K5" s="21">
        <v>4271849.2300000004</v>
      </c>
      <c r="L5" s="21">
        <v>1508070.56</v>
      </c>
      <c r="M5" s="21">
        <v>4125053.8126789392</v>
      </c>
      <c r="N5" s="22"/>
      <c r="O5" s="16">
        <v>51550621.795936167</v>
      </c>
      <c r="P5" s="21">
        <v>6839111.4281521384</v>
      </c>
      <c r="Q5" s="21">
        <v>44711510.367784031</v>
      </c>
      <c r="R5" s="23">
        <v>7.5376198117983648</v>
      </c>
      <c r="S5" s="22"/>
      <c r="T5" s="16">
        <v>37922365.399401292</v>
      </c>
      <c r="U5" s="21">
        <v>8493977.4054732006</v>
      </c>
      <c r="V5" s="24">
        <v>29428387.99392809</v>
      </c>
      <c r="W5" s="25">
        <v>4.4646181157681841</v>
      </c>
    </row>
    <row r="6" spans="1:23" x14ac:dyDescent="0.35">
      <c r="A6" s="20" t="s">
        <v>49</v>
      </c>
      <c r="B6" s="21">
        <v>10558726.189518567</v>
      </c>
      <c r="C6" s="21">
        <v>4445288.5941421641</v>
      </c>
      <c r="D6" s="21">
        <v>-2384300.3694430981</v>
      </c>
      <c r="E6" s="21">
        <v>0</v>
      </c>
      <c r="F6" s="21">
        <v>6744626.2640025625</v>
      </c>
      <c r="G6" s="21">
        <v>4351858.0359960403</v>
      </c>
      <c r="H6" s="22"/>
      <c r="I6" s="21">
        <v>792098.61600000004</v>
      </c>
      <c r="J6" s="21">
        <v>101487.85</v>
      </c>
      <c r="K6" s="21">
        <v>1922065.4200000002</v>
      </c>
      <c r="L6" s="21">
        <v>119154.01000000001</v>
      </c>
      <c r="M6" s="21">
        <v>2271791.726364275</v>
      </c>
      <c r="N6" s="22"/>
      <c r="O6" s="16">
        <v>23716198.71421624</v>
      </c>
      <c r="P6" s="21">
        <v>3165378.192364275</v>
      </c>
      <c r="Q6" s="21">
        <v>20550820.521851964</v>
      </c>
      <c r="R6" s="23">
        <v>7.4923744566844972</v>
      </c>
      <c r="S6" s="22"/>
      <c r="T6" s="16">
        <v>12619714.414217634</v>
      </c>
      <c r="U6" s="21">
        <v>2934805.8959999997</v>
      </c>
      <c r="V6" s="24">
        <v>9684908.5182176344</v>
      </c>
      <c r="W6" s="25">
        <v>4.3000167170911379</v>
      </c>
    </row>
    <row r="7" spans="1:23" x14ac:dyDescent="0.35">
      <c r="A7" s="26" t="s">
        <v>50</v>
      </c>
      <c r="B7" s="21">
        <v>4576250.1385058425</v>
      </c>
      <c r="C7" s="21">
        <v>2902981.9015793381</v>
      </c>
      <c r="D7" s="21">
        <v>4110276.3514254726</v>
      </c>
      <c r="E7" s="21">
        <v>3930545.4654334034</v>
      </c>
      <c r="F7" s="21">
        <v>1202124.2373500001</v>
      </c>
      <c r="G7" s="21">
        <v>2028924.3177871464</v>
      </c>
      <c r="H7" s="22"/>
      <c r="I7" s="21">
        <v>4485563.2575199502</v>
      </c>
      <c r="J7" s="21">
        <v>857671.14513811166</v>
      </c>
      <c r="K7" s="21">
        <v>4215028.1703000003</v>
      </c>
      <c r="L7" s="21">
        <v>3617863.7781000007</v>
      </c>
      <c r="M7" s="21">
        <v>13078567.500667758</v>
      </c>
      <c r="N7" s="22"/>
      <c r="O7" s="16">
        <v>18751102.412081204</v>
      </c>
      <c r="P7" s="27">
        <v>18421801.903325818</v>
      </c>
      <c r="Q7" s="27">
        <v>329300.50875538588</v>
      </c>
      <c r="R7" s="28">
        <v>1.0178755862473983</v>
      </c>
      <c r="S7" s="22"/>
      <c r="T7" s="16">
        <v>11589508.391510654</v>
      </c>
      <c r="U7" s="27">
        <v>13176126.351058064</v>
      </c>
      <c r="V7" s="29">
        <v>-1586617.9595474098</v>
      </c>
      <c r="W7" s="30">
        <v>0.8795838839675364</v>
      </c>
    </row>
    <row r="8" spans="1:23" x14ac:dyDescent="0.35">
      <c r="A8" s="26" t="s">
        <v>51</v>
      </c>
      <c r="B8" s="21">
        <v>450732.45347042213</v>
      </c>
      <c r="C8" s="21">
        <v>564763.50990705332</v>
      </c>
      <c r="D8" s="21">
        <v>644585.74496624363</v>
      </c>
      <c r="E8" s="21">
        <v>54371.260758321674</v>
      </c>
      <c r="F8" s="21">
        <v>65629.581299999991</v>
      </c>
      <c r="G8" s="21">
        <v>235513.21487804671</v>
      </c>
      <c r="H8" s="22"/>
      <c r="I8" s="21">
        <v>1402530.0440106399</v>
      </c>
      <c r="J8" s="21">
        <v>250662.48708735799</v>
      </c>
      <c r="K8" s="21">
        <v>1004642.53</v>
      </c>
      <c r="L8" s="21">
        <v>463424.44</v>
      </c>
      <c r="M8" s="21">
        <v>2579391.1570280078</v>
      </c>
      <c r="N8" s="22"/>
      <c r="O8" s="16">
        <v>2015595.7652800875</v>
      </c>
      <c r="P8" s="27">
        <v>4232583.6881260052</v>
      </c>
      <c r="Q8" s="27">
        <v>-2216987.9228459178</v>
      </c>
      <c r="R8" s="28">
        <v>0.4762093118051261</v>
      </c>
      <c r="S8" s="22"/>
      <c r="T8" s="16">
        <v>1660081.7083437191</v>
      </c>
      <c r="U8" s="27">
        <v>3121259.5010979981</v>
      </c>
      <c r="V8" s="29">
        <v>-1461177.792754279</v>
      </c>
      <c r="W8" s="30">
        <v>0.53186276493823559</v>
      </c>
    </row>
    <row r="9" spans="1:23" x14ac:dyDescent="0.35">
      <c r="A9" s="26" t="s">
        <v>52</v>
      </c>
      <c r="B9" s="21">
        <v>2058058.2507020514</v>
      </c>
      <c r="C9" s="21">
        <v>1028104.0348130165</v>
      </c>
      <c r="D9" s="21">
        <v>128893.02274339065</v>
      </c>
      <c r="E9" s="21">
        <v>1103610.906736071</v>
      </c>
      <c r="F9" s="21">
        <v>407898.81</v>
      </c>
      <c r="G9" s="21">
        <v>925463.66619947681</v>
      </c>
      <c r="H9" s="22"/>
      <c r="I9" s="21">
        <v>823310.8550079799</v>
      </c>
      <c r="J9" s="21">
        <v>129081.64994048001</v>
      </c>
      <c r="K9" s="21">
        <v>1305082.7635999997</v>
      </c>
      <c r="L9" s="21">
        <v>22772.702700000002</v>
      </c>
      <c r="M9" s="21">
        <v>400178.57195867092</v>
      </c>
      <c r="N9" s="22"/>
      <c r="O9" s="16">
        <v>5652028.6911940062</v>
      </c>
      <c r="P9" s="27">
        <v>1352571.0769071309</v>
      </c>
      <c r="Q9" s="27">
        <v>4299457.6142868754</v>
      </c>
      <c r="R9" s="28">
        <v>4.1787295231229322</v>
      </c>
      <c r="S9" s="22"/>
      <c r="T9" s="16">
        <v>3215055.308258459</v>
      </c>
      <c r="U9" s="27">
        <v>2280247.9712484595</v>
      </c>
      <c r="V9" s="29">
        <v>934807.33700999944</v>
      </c>
      <c r="W9" s="30">
        <v>1.4099586311650933</v>
      </c>
    </row>
    <row r="10" spans="1:23" x14ac:dyDescent="0.35">
      <c r="A10" s="20" t="s">
        <v>53</v>
      </c>
      <c r="B10" s="21">
        <v>2277523.2704717731</v>
      </c>
      <c r="C10" s="21">
        <v>2314490.9672470493</v>
      </c>
      <c r="D10" s="21">
        <v>2476127.2454730105</v>
      </c>
      <c r="E10" s="21">
        <v>0</v>
      </c>
      <c r="F10" s="21">
        <v>0</v>
      </c>
      <c r="G10" s="21">
        <v>1002269.2374186406</v>
      </c>
      <c r="H10" s="22"/>
      <c r="I10" s="21">
        <v>783014.33499999996</v>
      </c>
      <c r="J10" s="21">
        <v>150362.68085596</v>
      </c>
      <c r="K10" s="21">
        <v>1580687.9350000001</v>
      </c>
      <c r="L10" s="21">
        <v>39804.215000000004</v>
      </c>
      <c r="M10" s="21">
        <v>1047567.17</v>
      </c>
      <c r="N10" s="22"/>
      <c r="O10" s="16">
        <v>8070410.7206104733</v>
      </c>
      <c r="P10" s="21">
        <v>1980944.18585596</v>
      </c>
      <c r="Q10" s="21">
        <v>6089466.5347545128</v>
      </c>
      <c r="R10" s="23">
        <v>4.0740222658637268</v>
      </c>
      <c r="S10" s="22"/>
      <c r="T10" s="16">
        <v>7068141.4831918329</v>
      </c>
      <c r="U10" s="21">
        <v>2553869.16585596</v>
      </c>
      <c r="V10" s="24">
        <v>4514272.3173358729</v>
      </c>
      <c r="W10" s="25">
        <v>2.7676208232158439</v>
      </c>
    </row>
    <row r="11" spans="1:23" x14ac:dyDescent="0.35">
      <c r="A11" s="20" t="s">
        <v>54</v>
      </c>
      <c r="B11" s="21">
        <v>500485.45800493378</v>
      </c>
      <c r="C11" s="21">
        <v>65325.766563902216</v>
      </c>
      <c r="D11" s="21">
        <v>42539.686321884692</v>
      </c>
      <c r="E11" s="21">
        <v>203423.46874274604</v>
      </c>
      <c r="F11" s="21">
        <v>81489.069999999992</v>
      </c>
      <c r="G11" s="21">
        <v>247494.27868178216</v>
      </c>
      <c r="H11" s="22"/>
      <c r="I11" s="21">
        <v>828529.14767375996</v>
      </c>
      <c r="J11" s="21">
        <v>149530.10594048002</v>
      </c>
      <c r="K11" s="21">
        <v>542440.35059999989</v>
      </c>
      <c r="L11" s="21">
        <v>14777.42</v>
      </c>
      <c r="M11" s="21">
        <v>171426.43828195333</v>
      </c>
      <c r="N11" s="22"/>
      <c r="O11" s="16">
        <v>1140757.7283152489</v>
      </c>
      <c r="P11" s="21">
        <v>1149485.6918961932</v>
      </c>
      <c r="Q11" s="21">
        <v>-8727.9635809443425</v>
      </c>
      <c r="R11" s="23">
        <v>0.99240707070781653</v>
      </c>
      <c r="S11" s="22"/>
      <c r="T11" s="16">
        <v>608350.91089072078</v>
      </c>
      <c r="U11" s="21">
        <v>1535277.0242142398</v>
      </c>
      <c r="V11" s="24">
        <v>-926926.11332351901</v>
      </c>
      <c r="W11" s="25">
        <v>0.39624830001092276</v>
      </c>
    </row>
    <row r="12" spans="1:23" x14ac:dyDescent="0.35">
      <c r="A12" s="20" t="s">
        <v>55</v>
      </c>
      <c r="B12" s="21">
        <v>639572.91989849322</v>
      </c>
      <c r="C12" s="21">
        <v>294550.69885755377</v>
      </c>
      <c r="D12" s="21">
        <v>61633.353493111877</v>
      </c>
      <c r="E12" s="21">
        <v>301928.72433633823</v>
      </c>
      <c r="F12" s="21">
        <v>97232.006399999998</v>
      </c>
      <c r="G12" s="21">
        <v>278840.68006818224</v>
      </c>
      <c r="H12" s="22"/>
      <c r="I12" s="21">
        <v>635283.5651724299</v>
      </c>
      <c r="J12" s="21">
        <v>128972.82944048</v>
      </c>
      <c r="K12" s="21">
        <v>222808.61400000006</v>
      </c>
      <c r="L12" s="21">
        <v>13362.489999999998</v>
      </c>
      <c r="M12" s="21">
        <v>179227.27761800931</v>
      </c>
      <c r="N12" s="22"/>
      <c r="O12" s="16">
        <v>1673758.3830536795</v>
      </c>
      <c r="P12" s="21">
        <v>943483.67223091912</v>
      </c>
      <c r="Q12" s="21">
        <v>730274.71082276036</v>
      </c>
      <c r="R12" s="23">
        <v>1.7740194476243405</v>
      </c>
      <c r="S12" s="22"/>
      <c r="T12" s="16">
        <v>995756.97224915889</v>
      </c>
      <c r="U12" s="21">
        <v>1000427.4986129099</v>
      </c>
      <c r="V12" s="24">
        <v>-4670.5263637510361</v>
      </c>
      <c r="W12" s="25">
        <v>0.99533146942659345</v>
      </c>
    </row>
    <row r="13" spans="1:23" x14ac:dyDescent="0.35">
      <c r="A13" s="20" t="s">
        <v>81</v>
      </c>
      <c r="B13" s="21">
        <v>74105.165398266836</v>
      </c>
      <c r="C13" s="21">
        <v>141840.09288095639</v>
      </c>
      <c r="D13" s="21">
        <v>214835.97426605411</v>
      </c>
      <c r="E13" s="21">
        <v>0</v>
      </c>
      <c r="F13" s="21">
        <v>1234.008</v>
      </c>
      <c r="G13" s="21">
        <v>37869.855395267674</v>
      </c>
      <c r="H13" s="22"/>
      <c r="I13" s="21">
        <v>547989.5430079801</v>
      </c>
      <c r="J13" s="21">
        <v>173122.09846354998</v>
      </c>
      <c r="K13" s="21">
        <v>53675.149999999994</v>
      </c>
      <c r="L13" s="21">
        <v>67745.600000000006</v>
      </c>
      <c r="M13" s="21">
        <v>252440.43479309281</v>
      </c>
      <c r="N13" s="22"/>
      <c r="O13" s="16">
        <v>469885.09594054497</v>
      </c>
      <c r="P13" s="21">
        <v>973552.07626462285</v>
      </c>
      <c r="Q13" s="21">
        <v>-503666.98032407789</v>
      </c>
      <c r="R13" s="23">
        <v>0.48265019139338233</v>
      </c>
      <c r="S13" s="22"/>
      <c r="T13" s="16">
        <v>430781.23254527734</v>
      </c>
      <c r="U13" s="21">
        <v>842532.39147153008</v>
      </c>
      <c r="V13" s="24">
        <v>-411751.15892625274</v>
      </c>
      <c r="W13" s="25">
        <v>0.51129337804199282</v>
      </c>
    </row>
    <row r="14" spans="1:23" x14ac:dyDescent="0.35">
      <c r="A14" s="20" t="s">
        <v>56</v>
      </c>
      <c r="B14" s="21">
        <v>1837874.8012194373</v>
      </c>
      <c r="C14" s="21">
        <v>3202883.7629637155</v>
      </c>
      <c r="D14" s="21">
        <v>276004.41209568054</v>
      </c>
      <c r="E14" s="21">
        <v>0</v>
      </c>
      <c r="F14" s="21">
        <v>0</v>
      </c>
      <c r="G14" s="21">
        <v>952420.21059414046</v>
      </c>
      <c r="H14" s="22"/>
      <c r="I14" s="21">
        <v>1328623.2456817403</v>
      </c>
      <c r="J14" s="21">
        <v>32732</v>
      </c>
      <c r="K14" s="21">
        <v>1008970.56</v>
      </c>
      <c r="L14" s="21">
        <v>29564</v>
      </c>
      <c r="M14" s="21">
        <v>1373728.5242192883</v>
      </c>
      <c r="N14" s="22"/>
      <c r="O14" s="16">
        <v>6269183.186872974</v>
      </c>
      <c r="P14" s="21">
        <v>2735083.7699010288</v>
      </c>
      <c r="Q14" s="21">
        <v>3534099.4169719452</v>
      </c>
      <c r="R14" s="23">
        <v>2.2921357129400937</v>
      </c>
      <c r="S14" s="22"/>
      <c r="T14" s="16">
        <v>5316762.976278834</v>
      </c>
      <c r="U14" s="21">
        <v>2399889.8056817404</v>
      </c>
      <c r="V14" s="24">
        <v>2916873.1705970936</v>
      </c>
      <c r="W14" s="25">
        <v>2.2154196262225851</v>
      </c>
    </row>
    <row r="15" spans="1:23" x14ac:dyDescent="0.35">
      <c r="A15" s="20" t="s">
        <v>57</v>
      </c>
      <c r="B15" s="21">
        <v>1216997.2287886289</v>
      </c>
      <c r="C15" s="21">
        <v>518657.8027843943</v>
      </c>
      <c r="D15" s="21">
        <v>62832.96382224471</v>
      </c>
      <c r="E15" s="21">
        <v>1032529.7339952214</v>
      </c>
      <c r="F15" s="21">
        <v>55356.629856000014</v>
      </c>
      <c r="G15" s="21">
        <v>440981.52219607623</v>
      </c>
      <c r="H15" s="22"/>
      <c r="I15" s="21">
        <v>1441310.9316711</v>
      </c>
      <c r="J15" s="21">
        <v>5230.6899999999996</v>
      </c>
      <c r="K15" s="21">
        <v>391572.57</v>
      </c>
      <c r="L15" s="21">
        <v>13967.28</v>
      </c>
      <c r="M15" s="21">
        <v>662019.81000000006</v>
      </c>
      <c r="N15" s="22"/>
      <c r="O15" s="16">
        <v>3327355.8814425659</v>
      </c>
      <c r="P15" s="21">
        <v>2108561.4316710997</v>
      </c>
      <c r="Q15" s="21">
        <v>1218794.4497714662</v>
      </c>
      <c r="R15" s="23">
        <v>1.5780217884406309</v>
      </c>
      <c r="S15" s="22"/>
      <c r="T15" s="16">
        <v>1798487.9953952678</v>
      </c>
      <c r="U15" s="21">
        <v>1852081.4716711</v>
      </c>
      <c r="V15" s="24">
        <v>-53593.476275832159</v>
      </c>
      <c r="W15" s="25">
        <v>0.97106311083201124</v>
      </c>
    </row>
    <row r="16" spans="1:23" x14ac:dyDescent="0.35">
      <c r="A16" s="20" t="s">
        <v>58</v>
      </c>
      <c r="B16" s="21">
        <v>1129278.2979652262</v>
      </c>
      <c r="C16" s="21">
        <v>602797.15192156436</v>
      </c>
      <c r="D16" s="21">
        <v>408078.79814544966</v>
      </c>
      <c r="E16" s="21">
        <v>1585866.0025761668</v>
      </c>
      <c r="F16" s="21">
        <v>203388</v>
      </c>
      <c r="G16" s="21">
        <v>473366.82630892185</v>
      </c>
      <c r="H16" s="22"/>
      <c r="I16" s="21">
        <v>330425.80566494993</v>
      </c>
      <c r="J16" s="21">
        <v>76258.99474776999</v>
      </c>
      <c r="K16" s="21">
        <v>620699.52</v>
      </c>
      <c r="L16" s="21">
        <v>224940.44</v>
      </c>
      <c r="M16" s="21">
        <v>554324.96</v>
      </c>
      <c r="N16" s="22"/>
      <c r="O16" s="16">
        <v>4402775.0769173289</v>
      </c>
      <c r="P16" s="21">
        <v>961009.76041271992</v>
      </c>
      <c r="Q16" s="21">
        <v>3441765.3165046088</v>
      </c>
      <c r="R16" s="23">
        <v>4.5814051618232181</v>
      </c>
      <c r="S16" s="22"/>
      <c r="T16" s="16">
        <v>2140154.2480322402</v>
      </c>
      <c r="U16" s="21">
        <v>1252324.76041272</v>
      </c>
      <c r="V16" s="24">
        <v>887829.48761952017</v>
      </c>
      <c r="W16" s="31">
        <v>1.7089450881151023</v>
      </c>
    </row>
    <row r="17" spans="1:23" x14ac:dyDescent="0.35">
      <c r="A17" s="20" t="s">
        <v>59</v>
      </c>
      <c r="B17" s="21">
        <v>3812052.0131349289</v>
      </c>
      <c r="C17" s="21">
        <v>1512657.5720653019</v>
      </c>
      <c r="D17" s="21">
        <v>-464053.06124017469</v>
      </c>
      <c r="E17" s="21">
        <v>1637265.3250031827</v>
      </c>
      <c r="F17" s="21">
        <v>1464728.2372800002</v>
      </c>
      <c r="G17" s="21">
        <v>1535962.2669561433</v>
      </c>
      <c r="H17" s="22"/>
      <c r="I17" s="21">
        <v>502100.27150399005</v>
      </c>
      <c r="J17" s="21">
        <v>46859.381055059996</v>
      </c>
      <c r="K17" s="21">
        <v>402752.12</v>
      </c>
      <c r="L17" s="21">
        <v>54922.14</v>
      </c>
      <c r="M17" s="21">
        <v>851442.26567763276</v>
      </c>
      <c r="N17" s="22"/>
      <c r="O17" s="16">
        <v>9498612.3531993814</v>
      </c>
      <c r="P17" s="21">
        <v>1400401.9182366827</v>
      </c>
      <c r="Q17" s="21">
        <v>8098210.4349626992</v>
      </c>
      <c r="R17" s="23">
        <v>6.7827758799127951</v>
      </c>
      <c r="S17" s="22"/>
      <c r="T17" s="16">
        <v>4860656.5239600558</v>
      </c>
      <c r="U17" s="21">
        <v>1006633.91255905</v>
      </c>
      <c r="V17" s="24">
        <v>3854022.6114010056</v>
      </c>
      <c r="W17" s="25">
        <v>4.8286238555219798</v>
      </c>
    </row>
    <row r="18" spans="1:23" x14ac:dyDescent="0.35">
      <c r="A18" s="26" t="s">
        <v>82</v>
      </c>
      <c r="B18" s="21">
        <v>260299.69575475444</v>
      </c>
      <c r="C18" s="21">
        <v>124974.92269267092</v>
      </c>
      <c r="D18" s="21">
        <v>158190.42239988482</v>
      </c>
      <c r="E18" s="21">
        <v>103476.3810800542</v>
      </c>
      <c r="F18" s="21">
        <v>17860.745091623034</v>
      </c>
      <c r="G18" s="21">
        <v>124781.3118122303</v>
      </c>
      <c r="H18" s="22"/>
      <c r="I18" s="27">
        <v>79808</v>
      </c>
      <c r="J18" s="27">
        <v>12992</v>
      </c>
      <c r="K18" s="27">
        <v>0</v>
      </c>
      <c r="L18" s="27">
        <v>0</v>
      </c>
      <c r="M18" s="21">
        <v>392614.66636336851</v>
      </c>
      <c r="N18" s="22"/>
      <c r="O18" s="16">
        <v>789583.47883121774</v>
      </c>
      <c r="P18" s="27">
        <v>485414.66636336851</v>
      </c>
      <c r="Q18" s="27">
        <v>304168.81246784923</v>
      </c>
      <c r="R18" s="23">
        <v>1.6266164447535596</v>
      </c>
      <c r="S18" s="22"/>
      <c r="T18" s="16">
        <v>543465.04084731021</v>
      </c>
      <c r="U18" s="27">
        <v>92800</v>
      </c>
      <c r="V18" s="33">
        <v>450665.04084731021</v>
      </c>
      <c r="W18" s="25">
        <v>5.8563043194753259</v>
      </c>
    </row>
    <row r="19" spans="1:23" x14ac:dyDescent="0.35">
      <c r="A19" s="26" t="s">
        <v>83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2"/>
      <c r="I19" s="27">
        <v>263805</v>
      </c>
      <c r="J19" s="27">
        <v>42945</v>
      </c>
      <c r="K19" s="27">
        <v>161193.76</v>
      </c>
      <c r="L19" s="27">
        <v>15942.240000000002</v>
      </c>
      <c r="M19" s="21">
        <v>0</v>
      </c>
      <c r="N19" s="22"/>
      <c r="O19" s="16">
        <v>0</v>
      </c>
      <c r="P19" s="27">
        <v>306750</v>
      </c>
      <c r="Q19" s="27">
        <v>-306750</v>
      </c>
      <c r="R19" s="23">
        <v>0</v>
      </c>
      <c r="S19" s="22"/>
      <c r="T19" s="16">
        <v>0</v>
      </c>
      <c r="U19" s="49">
        <v>483886</v>
      </c>
      <c r="V19" s="51">
        <v>-483886</v>
      </c>
      <c r="W19" s="50">
        <v>0</v>
      </c>
    </row>
    <row r="20" spans="1:23" ht="15" thickBot="1" x14ac:dyDescent="0.4">
      <c r="A20" s="26" t="s">
        <v>60</v>
      </c>
      <c r="B20" s="21">
        <v>473223.29331703181</v>
      </c>
      <c r="C20" s="21">
        <v>302694.69157854805</v>
      </c>
      <c r="D20" s="21">
        <v>237244.32300151192</v>
      </c>
      <c r="E20" s="21">
        <v>0</v>
      </c>
      <c r="F20" s="21">
        <v>0</v>
      </c>
      <c r="G20" s="21">
        <v>187567.65592725383</v>
      </c>
      <c r="H20" s="22"/>
      <c r="I20" s="27">
        <v>0</v>
      </c>
      <c r="J20" s="27">
        <v>0</v>
      </c>
      <c r="K20" s="27">
        <v>0</v>
      </c>
      <c r="L20" s="27">
        <v>0</v>
      </c>
      <c r="M20" s="21">
        <v>0</v>
      </c>
      <c r="N20" s="22"/>
      <c r="O20" s="16">
        <v>1200729.9638243457</v>
      </c>
      <c r="P20" s="27">
        <v>0</v>
      </c>
      <c r="Q20" s="27">
        <v>1200729.9638243457</v>
      </c>
      <c r="R20" s="32" t="s">
        <v>61</v>
      </c>
      <c r="S20" s="22"/>
      <c r="T20" s="16">
        <v>1013162.3078970918</v>
      </c>
      <c r="U20" s="27">
        <v>0</v>
      </c>
      <c r="V20" s="33">
        <v>1013162.3078970918</v>
      </c>
      <c r="W20" s="34" t="s">
        <v>61</v>
      </c>
    </row>
    <row r="21" spans="1:23" x14ac:dyDescent="0.35">
      <c r="A21" s="35" t="s">
        <v>62</v>
      </c>
      <c r="B21" s="36">
        <v>145631314.99161568</v>
      </c>
      <c r="C21" s="36">
        <v>81847030.258021012</v>
      </c>
      <c r="D21" s="36">
        <v>557449.78090139071</v>
      </c>
      <c r="E21" s="36">
        <v>319785.68480167887</v>
      </c>
      <c r="F21" s="36">
        <v>35651552.796206653</v>
      </c>
      <c r="G21" s="36">
        <v>71505340.602803245</v>
      </c>
      <c r="H21" s="11"/>
      <c r="I21" s="36">
        <v>13008688.833475679</v>
      </c>
      <c r="J21" s="36">
        <v>1772188.2999999998</v>
      </c>
      <c r="K21" s="36">
        <v>37643483.479999997</v>
      </c>
      <c r="L21" s="36">
        <v>2637967.7800000003</v>
      </c>
      <c r="M21" s="36">
        <v>78134171.398203149</v>
      </c>
      <c r="N21" s="11"/>
      <c r="O21" s="36">
        <v>335512474.11434966</v>
      </c>
      <c r="P21" s="36">
        <v>92915048.531678826</v>
      </c>
      <c r="Q21" s="36">
        <v>242597425.58267084</v>
      </c>
      <c r="R21" s="37">
        <v>3.6109594669151868</v>
      </c>
      <c r="S21" s="11"/>
      <c r="T21" s="36">
        <v>228035795.03053811</v>
      </c>
      <c r="U21" s="36">
        <v>55062328.393475682</v>
      </c>
      <c r="V21" s="36">
        <v>172973466.63706243</v>
      </c>
      <c r="W21" s="37">
        <v>4.1414121357344928</v>
      </c>
    </row>
    <row r="22" spans="1:23" x14ac:dyDescent="0.35">
      <c r="A22" s="20" t="s">
        <v>63</v>
      </c>
      <c r="B22" s="21">
        <v>97075329.446368247</v>
      </c>
      <c r="C22" s="21">
        <v>64677879.406599961</v>
      </c>
      <c r="D22" s="21">
        <v>-7399617.5875986191</v>
      </c>
      <c r="E22" s="21">
        <v>319785.68480167887</v>
      </c>
      <c r="F22" s="21">
        <v>31739732.065904036</v>
      </c>
      <c r="G22" s="21">
        <v>46089014.600481085</v>
      </c>
      <c r="H22" s="22"/>
      <c r="I22" s="21">
        <v>8095201.9271661602</v>
      </c>
      <c r="J22" s="21">
        <v>652958.92999999993</v>
      </c>
      <c r="K22" s="21">
        <v>28205206.379999995</v>
      </c>
      <c r="L22" s="21">
        <v>810117.94</v>
      </c>
      <c r="M22" s="21">
        <v>48977577.740540817</v>
      </c>
      <c r="N22" s="22"/>
      <c r="O22" s="21">
        <v>232502123.61655641</v>
      </c>
      <c r="P22" s="21">
        <v>57725738.597706974</v>
      </c>
      <c r="Q22" s="21">
        <v>174776385.01884943</v>
      </c>
      <c r="R22" s="23">
        <v>4.0277028802848793</v>
      </c>
      <c r="S22" s="22"/>
      <c r="T22" s="21">
        <v>154353591.26536959</v>
      </c>
      <c r="U22" s="21">
        <v>37763485.177166149</v>
      </c>
      <c r="V22" s="24">
        <v>116590106.08820345</v>
      </c>
      <c r="W22" s="25">
        <v>4.0873767487620594</v>
      </c>
    </row>
    <row r="23" spans="1:23" x14ac:dyDescent="0.35">
      <c r="A23" s="20" t="s">
        <v>64</v>
      </c>
      <c r="B23" s="21">
        <v>25568969.086068589</v>
      </c>
      <c r="C23" s="21">
        <v>17169150.851421047</v>
      </c>
      <c r="D23" s="21">
        <v>7842535.964640459</v>
      </c>
      <c r="E23" s="21">
        <v>0</v>
      </c>
      <c r="F23" s="21">
        <v>0</v>
      </c>
      <c r="G23" s="21">
        <v>12782820.446868083</v>
      </c>
      <c r="H23" s="22"/>
      <c r="I23" s="21">
        <v>3808440.3024453609</v>
      </c>
      <c r="J23" s="21">
        <v>781716.91</v>
      </c>
      <c r="K23" s="21">
        <v>8092580.7999999998</v>
      </c>
      <c r="L23" s="21">
        <v>1783278.8400000003</v>
      </c>
      <c r="M23" s="21">
        <v>22823718.561007909</v>
      </c>
      <c r="N23" s="22"/>
      <c r="O23" s="21">
        <v>63363476.348998182</v>
      </c>
      <c r="P23" s="21">
        <v>27413875.773453269</v>
      </c>
      <c r="Q23" s="21">
        <v>35949600.575544909</v>
      </c>
      <c r="R23" s="23">
        <v>2.3113651229994034</v>
      </c>
      <c r="S23" s="22"/>
      <c r="T23" s="21">
        <v>50580655.902130097</v>
      </c>
      <c r="U23" s="21">
        <v>14466016.85244536</v>
      </c>
      <c r="V23" s="24">
        <v>36114639.049684733</v>
      </c>
      <c r="W23" s="25">
        <v>3.4965157595250456</v>
      </c>
    </row>
    <row r="24" spans="1:23" x14ac:dyDescent="0.35">
      <c r="A24" s="20" t="s">
        <v>65</v>
      </c>
      <c r="B24" s="21">
        <v>2010817.2371943151</v>
      </c>
      <c r="C24" s="21">
        <v>0</v>
      </c>
      <c r="D24" s="21">
        <v>114531.40385955067</v>
      </c>
      <c r="E24" s="21">
        <v>0</v>
      </c>
      <c r="F24" s="21">
        <v>0</v>
      </c>
      <c r="G24" s="21">
        <v>735606.89541706792</v>
      </c>
      <c r="H24" s="22"/>
      <c r="I24" s="21">
        <v>871422.53693208005</v>
      </c>
      <c r="J24" s="21">
        <v>334953.05000000005</v>
      </c>
      <c r="K24" s="21">
        <v>55245.520000000004</v>
      </c>
      <c r="L24" s="21">
        <v>44571</v>
      </c>
      <c r="M24" s="21">
        <v>166906.4</v>
      </c>
      <c r="N24" s="22"/>
      <c r="O24" s="21">
        <v>2860955.5364709338</v>
      </c>
      <c r="P24" s="21">
        <v>1373281.98693208</v>
      </c>
      <c r="Q24" s="21">
        <v>1487673.5495388538</v>
      </c>
      <c r="R24" s="23">
        <v>2.0832979414973067</v>
      </c>
      <c r="S24" s="22"/>
      <c r="T24" s="21">
        <v>2125348.6410538657</v>
      </c>
      <c r="U24" s="21">
        <v>1306192.1069320801</v>
      </c>
      <c r="V24" s="24">
        <v>819156.53412178555</v>
      </c>
      <c r="W24" s="25">
        <v>1.6271332752467631</v>
      </c>
    </row>
    <row r="25" spans="1:23" x14ac:dyDescent="0.35">
      <c r="A25" s="26" t="s">
        <v>66</v>
      </c>
      <c r="B25" s="21">
        <v>20943635.959132105</v>
      </c>
      <c r="C25" s="21">
        <v>0</v>
      </c>
      <c r="D25" s="21">
        <v>0</v>
      </c>
      <c r="E25" s="21">
        <v>0</v>
      </c>
      <c r="F25" s="21">
        <v>3911820.7303026188</v>
      </c>
      <c r="G25" s="21">
        <v>11881487.939651065</v>
      </c>
      <c r="H25" s="22"/>
      <c r="I25" s="21">
        <v>217902.03693207999</v>
      </c>
      <c r="J25" s="21">
        <v>0</v>
      </c>
      <c r="K25" s="21">
        <v>1290450.7800000003</v>
      </c>
      <c r="L25" s="21">
        <v>0</v>
      </c>
      <c r="M25" s="21">
        <v>6165968.6966544185</v>
      </c>
      <c r="N25" s="22"/>
      <c r="O25" s="27">
        <v>36736944.629085787</v>
      </c>
      <c r="P25" s="27">
        <v>6383870.7335864985</v>
      </c>
      <c r="Q25" s="27">
        <v>30353073.895499289</v>
      </c>
      <c r="R25" s="28">
        <v>5.7546504561577709</v>
      </c>
      <c r="S25" s="22"/>
      <c r="T25" s="27">
        <v>20943635.959132105</v>
      </c>
      <c r="U25" s="27">
        <v>1508352.8169320803</v>
      </c>
      <c r="V25" s="33">
        <v>19435283.142200023</v>
      </c>
      <c r="W25" s="25">
        <v>13.885104150718854</v>
      </c>
    </row>
    <row r="26" spans="1:23" ht="15" thickBot="1" x14ac:dyDescent="0.4">
      <c r="A26" s="20" t="s">
        <v>67</v>
      </c>
      <c r="B26" s="33">
        <v>32563.262852422431</v>
      </c>
      <c r="C26" s="33">
        <v>0</v>
      </c>
      <c r="D26" s="33">
        <v>0</v>
      </c>
      <c r="E26" s="33">
        <v>0</v>
      </c>
      <c r="F26" s="33">
        <v>0</v>
      </c>
      <c r="G26" s="38">
        <v>16410.720385950772</v>
      </c>
      <c r="H26" s="22"/>
      <c r="I26" s="21">
        <v>15722.03</v>
      </c>
      <c r="J26" s="21">
        <v>2559.41</v>
      </c>
      <c r="K26" s="21">
        <v>0</v>
      </c>
      <c r="L26" s="21">
        <v>0</v>
      </c>
      <c r="M26" s="38">
        <v>0</v>
      </c>
      <c r="N26" s="22"/>
      <c r="O26" s="39">
        <v>48973.983238373199</v>
      </c>
      <c r="P26" s="27">
        <v>18281.440000000002</v>
      </c>
      <c r="Q26" s="27">
        <v>30692.543238373197</v>
      </c>
      <c r="R26" s="28">
        <v>2.6788908990961979</v>
      </c>
      <c r="S26" s="22"/>
      <c r="T26" s="39">
        <v>32563.262852422431</v>
      </c>
      <c r="U26" s="27">
        <v>18281.440000000002</v>
      </c>
      <c r="V26" s="27">
        <v>14281.822852422429</v>
      </c>
      <c r="W26" s="52">
        <v>1.7812197973694865</v>
      </c>
    </row>
    <row r="27" spans="1:23" x14ac:dyDescent="0.35">
      <c r="A27" s="35" t="s">
        <v>68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11"/>
      <c r="I27" s="36">
        <v>14305998.090000022</v>
      </c>
      <c r="J27" s="36">
        <v>1851275.4296800029</v>
      </c>
      <c r="K27" s="36">
        <v>0</v>
      </c>
      <c r="L27" s="36">
        <v>0</v>
      </c>
      <c r="M27" s="36">
        <v>0</v>
      </c>
      <c r="N27" s="11"/>
      <c r="O27" s="36">
        <v>0</v>
      </c>
      <c r="P27" s="36">
        <v>16157273.519680025</v>
      </c>
      <c r="Q27" s="36">
        <v>-16157273.519680025</v>
      </c>
      <c r="R27" s="40" t="s">
        <v>61</v>
      </c>
      <c r="S27" s="11"/>
      <c r="T27" s="36">
        <v>0</v>
      </c>
      <c r="U27" s="36">
        <v>16157273.519680025</v>
      </c>
      <c r="V27" s="36">
        <v>-16157273.519680025</v>
      </c>
      <c r="W27" s="34" t="s">
        <v>61</v>
      </c>
    </row>
    <row r="28" spans="1:23" x14ac:dyDescent="0.35">
      <c r="A28" s="20" t="s">
        <v>69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2"/>
      <c r="I28" s="21">
        <v>2716336.7000000007</v>
      </c>
      <c r="J28" s="21">
        <v>0</v>
      </c>
      <c r="K28" s="21">
        <v>0</v>
      </c>
      <c r="L28" s="21">
        <v>0</v>
      </c>
      <c r="M28" s="21">
        <v>0</v>
      </c>
      <c r="N28" s="22"/>
      <c r="O28" s="41">
        <v>0</v>
      </c>
      <c r="P28" s="21">
        <v>2716336.7000000007</v>
      </c>
      <c r="Q28" s="21">
        <v>-2716336.7000000007</v>
      </c>
      <c r="R28" s="32" t="s">
        <v>61</v>
      </c>
      <c r="S28" s="22"/>
      <c r="T28" s="41">
        <v>0</v>
      </c>
      <c r="U28" s="21">
        <v>2716336.7000000007</v>
      </c>
      <c r="V28" s="24">
        <v>-2716336.7000000007</v>
      </c>
      <c r="W28" s="32" t="s">
        <v>61</v>
      </c>
    </row>
    <row r="29" spans="1:23" x14ac:dyDescent="0.35">
      <c r="A29" s="20" t="s">
        <v>70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2"/>
      <c r="I29" s="21">
        <v>2783953.63</v>
      </c>
      <c r="J29" s="21">
        <v>484294.73000000021</v>
      </c>
      <c r="K29" s="21">
        <v>0</v>
      </c>
      <c r="L29" s="21">
        <v>0</v>
      </c>
      <c r="M29" s="21">
        <v>0</v>
      </c>
      <c r="N29" s="22"/>
      <c r="O29" s="41">
        <v>0</v>
      </c>
      <c r="P29" s="21">
        <v>3268248.3600000003</v>
      </c>
      <c r="Q29" s="21">
        <v>-3268248.3600000003</v>
      </c>
      <c r="R29" s="32" t="s">
        <v>61</v>
      </c>
      <c r="S29" s="22"/>
      <c r="T29" s="41">
        <v>0</v>
      </c>
      <c r="U29" s="21">
        <v>3268248.3600000003</v>
      </c>
      <c r="V29" s="24">
        <v>-3268248.3600000003</v>
      </c>
      <c r="W29" s="32" t="s">
        <v>61</v>
      </c>
    </row>
    <row r="30" spans="1:23" x14ac:dyDescent="0.35">
      <c r="A30" s="20" t="s">
        <v>71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2"/>
      <c r="I30" s="21">
        <v>1779688.1300000001</v>
      </c>
      <c r="J30" s="21">
        <v>207055.17968000003</v>
      </c>
      <c r="K30" s="21">
        <v>0</v>
      </c>
      <c r="L30" s="21">
        <v>0</v>
      </c>
      <c r="M30" s="21">
        <v>0</v>
      </c>
      <c r="N30" s="22"/>
      <c r="O30" s="41">
        <v>0</v>
      </c>
      <c r="P30" s="21">
        <v>1986743.3096800002</v>
      </c>
      <c r="Q30" s="21">
        <v>-1986743.3096800002</v>
      </c>
      <c r="R30" s="32" t="s">
        <v>61</v>
      </c>
      <c r="S30" s="22"/>
      <c r="T30" s="41">
        <v>0</v>
      </c>
      <c r="U30" s="21">
        <v>1986743.3096800002</v>
      </c>
      <c r="V30" s="24">
        <v>-1986743.3096800002</v>
      </c>
      <c r="W30" s="32" t="s">
        <v>61</v>
      </c>
    </row>
    <row r="31" spans="1:23" x14ac:dyDescent="0.35">
      <c r="A31" s="26" t="s">
        <v>72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2"/>
      <c r="I31" s="27">
        <v>4794768.8200000059</v>
      </c>
      <c r="J31" s="27">
        <v>785251.35000000068</v>
      </c>
      <c r="K31" s="27">
        <v>0</v>
      </c>
      <c r="L31" s="27">
        <v>0</v>
      </c>
      <c r="M31" s="27">
        <v>0</v>
      </c>
      <c r="N31" s="22"/>
      <c r="O31" s="41">
        <v>0</v>
      </c>
      <c r="P31" s="27">
        <v>5580020.1700000064</v>
      </c>
      <c r="Q31" s="27">
        <v>-5580020.1700000064</v>
      </c>
      <c r="R31" s="42" t="s">
        <v>61</v>
      </c>
      <c r="S31" s="22"/>
      <c r="T31" s="41">
        <v>0</v>
      </c>
      <c r="U31" s="27">
        <v>5580020.1700000064</v>
      </c>
      <c r="V31" s="27">
        <v>-5580020.1700000064</v>
      </c>
      <c r="W31" s="42" t="s">
        <v>61</v>
      </c>
    </row>
    <row r="32" spans="1:23" ht="15" thickBot="1" x14ac:dyDescent="0.4">
      <c r="A32" s="20" t="s">
        <v>73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2"/>
      <c r="I32" s="27">
        <v>2231250.8100000173</v>
      </c>
      <c r="J32" s="27">
        <v>374674.17000000179</v>
      </c>
      <c r="K32" s="27">
        <v>0</v>
      </c>
      <c r="L32" s="27">
        <v>0</v>
      </c>
      <c r="M32" s="27">
        <v>0</v>
      </c>
      <c r="N32" s="22"/>
      <c r="O32" s="39">
        <v>0</v>
      </c>
      <c r="P32" s="27">
        <v>2605924.9800000191</v>
      </c>
      <c r="Q32" s="27">
        <v>-2605924.9800000191</v>
      </c>
      <c r="R32" s="42" t="s">
        <v>61</v>
      </c>
      <c r="S32" s="22"/>
      <c r="T32" s="39">
        <v>0</v>
      </c>
      <c r="U32" s="27">
        <v>2605924.9800000191</v>
      </c>
      <c r="V32" s="27">
        <v>-2605924.9800000191</v>
      </c>
      <c r="W32" s="42" t="s">
        <v>61</v>
      </c>
    </row>
    <row r="33" spans="1:23" ht="15" thickBot="1" x14ac:dyDescent="0.4">
      <c r="A33" s="43" t="s">
        <v>80</v>
      </c>
      <c r="B33" s="53">
        <v>194406345.82373637</v>
      </c>
      <c r="C33" s="53">
        <v>111834960.52773575</v>
      </c>
      <c r="D33" s="53">
        <v>13576933.592085531</v>
      </c>
      <c r="E33" s="53">
        <v>11427276.559890034</v>
      </c>
      <c r="F33" s="53">
        <v>50699153.014210835</v>
      </c>
      <c r="G33" s="53">
        <v>92096403.84440662</v>
      </c>
      <c r="H33" s="44"/>
      <c r="I33" s="54">
        <v>43933829.089225769</v>
      </c>
      <c r="J33" s="54">
        <v>6120680.7099869028</v>
      </c>
      <c r="K33" s="54">
        <v>55346952.173500001</v>
      </c>
      <c r="L33" s="54">
        <v>8844279.0958000012</v>
      </c>
      <c r="M33" s="54">
        <v>106073945.71385415</v>
      </c>
      <c r="N33" s="44"/>
      <c r="O33" s="53">
        <v>474041073.36206514</v>
      </c>
      <c r="P33" s="53">
        <v>156128455.51306683</v>
      </c>
      <c r="Q33" s="53">
        <v>317912617.84899831</v>
      </c>
      <c r="R33" s="45">
        <v>3.0362247023086146</v>
      </c>
      <c r="S33" s="44"/>
      <c r="T33" s="53">
        <v>319818239.94355768</v>
      </c>
      <c r="U33" s="53">
        <v>114245741.06851266</v>
      </c>
      <c r="V33" s="53">
        <v>205572498.875045</v>
      </c>
      <c r="W33" s="45">
        <v>2.7993887295261546</v>
      </c>
    </row>
    <row r="34" spans="1:23" x14ac:dyDescent="0.35">
      <c r="A34" s="43" t="s">
        <v>84</v>
      </c>
      <c r="B34" s="53">
        <f>B33-B6-B7-B8-B9-B10-B11-B17</f>
        <v>170172518.04992786</v>
      </c>
      <c r="C34" s="53">
        <f t="shared" ref="C34:Q34" si="0">C33-C6-C7-C8-C9-C10-C11-C17</f>
        <v>99001348.181417912</v>
      </c>
      <c r="D34" s="53">
        <f t="shared" si="0"/>
        <v>9022864.9718388002</v>
      </c>
      <c r="E34" s="53">
        <f t="shared" si="0"/>
        <v>4498060.1332163084</v>
      </c>
      <c r="F34" s="53">
        <f t="shared" si="0"/>
        <v>40732656.814278267</v>
      </c>
      <c r="G34" s="53">
        <f t="shared" si="0"/>
        <v>81768918.826489344</v>
      </c>
      <c r="H34" s="44"/>
      <c r="I34" s="53">
        <f t="shared" si="0"/>
        <v>34316682.562509447</v>
      </c>
      <c r="J34" s="53">
        <f t="shared" si="0"/>
        <v>4435025.4099694537</v>
      </c>
      <c r="K34" s="53">
        <f t="shared" si="0"/>
        <v>44374252.884000003</v>
      </c>
      <c r="L34" s="53">
        <f t="shared" si="0"/>
        <v>4511560.3900000006</v>
      </c>
      <c r="M34" s="53">
        <f t="shared" si="0"/>
        <v>85673580.883875862</v>
      </c>
      <c r="N34" s="44"/>
      <c r="O34" s="53">
        <f t="shared" si="0"/>
        <v>405196366.97716856</v>
      </c>
      <c r="P34" s="53">
        <f t="shared" si="0"/>
        <v>124425288.85635476</v>
      </c>
      <c r="Q34" s="53">
        <f t="shared" si="0"/>
        <v>280771078.12081373</v>
      </c>
      <c r="R34" s="45">
        <f>O34/P34</f>
        <v>3.2565435105797147</v>
      </c>
      <c r="S34" s="44"/>
      <c r="T34" s="53">
        <f>T33-T6-T7-T8-T9-T10-T11-T17</f>
        <v>278196731.20318455</v>
      </c>
      <c r="U34" s="53">
        <f t="shared" ref="U34:V34" si="1">U33-U6-U7-U8-U9-U10-U11-U17</f>
        <v>87637521.2464789</v>
      </c>
      <c r="V34" s="53">
        <f t="shared" si="1"/>
        <v>190559209.95670572</v>
      </c>
      <c r="W34" s="45">
        <f>T34/U34</f>
        <v>3.1744020968000841</v>
      </c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6B4E-AC42-49EE-8BC0-728E920A2142}">
  <dimension ref="A1:W4"/>
  <sheetViews>
    <sheetView topLeftCell="F1" workbookViewId="0">
      <selection activeCell="M21" sqref="M21"/>
    </sheetView>
  </sheetViews>
  <sheetFormatPr defaultRowHeight="14.5" x14ac:dyDescent="0.35"/>
  <cols>
    <col min="1" max="1" width="17.54296875" bestFit="1" customWidth="1"/>
    <col min="2" max="3" width="14" bestFit="1" customWidth="1"/>
    <col min="4" max="4" width="14.54296875" customWidth="1"/>
    <col min="5" max="6" width="14" customWidth="1"/>
    <col min="7" max="7" width="16" customWidth="1"/>
    <col min="8" max="8" width="1.7265625" customWidth="1"/>
    <col min="9" max="9" width="14" bestFit="1" customWidth="1"/>
    <col min="10" max="12" width="9.26953125" bestFit="1" customWidth="1"/>
    <col min="13" max="13" width="12.7265625" bestFit="1" customWidth="1"/>
    <col min="14" max="14" width="1.7265625" customWidth="1"/>
    <col min="15" max="15" width="20" bestFit="1" customWidth="1"/>
    <col min="16" max="16" width="14" bestFit="1" customWidth="1"/>
    <col min="17" max="17" width="15.1796875" bestFit="1" customWidth="1"/>
    <col min="18" max="18" width="8.81640625" bestFit="1" customWidth="1"/>
    <col min="19" max="19" width="1.7265625" customWidth="1"/>
    <col min="20" max="20" width="15.1796875" bestFit="1" customWidth="1"/>
    <col min="21" max="21" width="14" bestFit="1" customWidth="1"/>
    <col min="22" max="22" width="18.54296875" bestFit="1" customWidth="1"/>
    <col min="23" max="23" width="12.7265625" bestFit="1" customWidth="1"/>
  </cols>
  <sheetData>
    <row r="1" spans="1:23" x14ac:dyDescent="0.35">
      <c r="A1" s="57" t="s">
        <v>13</v>
      </c>
      <c r="B1" s="59" t="s">
        <v>14</v>
      </c>
      <c r="C1" s="60"/>
      <c r="D1" s="60"/>
      <c r="E1" s="60"/>
      <c r="F1" s="60"/>
      <c r="G1" s="60"/>
      <c r="H1" s="8"/>
      <c r="I1" s="59" t="s">
        <v>15</v>
      </c>
      <c r="J1" s="60"/>
      <c r="K1" s="60"/>
      <c r="L1" s="60"/>
      <c r="M1" s="61"/>
      <c r="N1" s="8"/>
      <c r="O1" s="59" t="s">
        <v>16</v>
      </c>
      <c r="P1" s="60"/>
      <c r="Q1" s="60"/>
      <c r="R1" s="61"/>
      <c r="S1" s="8"/>
      <c r="T1" s="59" t="s">
        <v>17</v>
      </c>
      <c r="U1" s="60"/>
      <c r="V1" s="60"/>
      <c r="W1" s="61"/>
    </row>
    <row r="2" spans="1:23" ht="54" x14ac:dyDescent="0.35">
      <c r="A2" s="58"/>
      <c r="B2" s="9" t="s">
        <v>18</v>
      </c>
      <c r="C2" s="10" t="s">
        <v>19</v>
      </c>
      <c r="D2" s="10" t="s">
        <v>20</v>
      </c>
      <c r="E2" s="10" t="s">
        <v>21</v>
      </c>
      <c r="F2" s="10" t="s">
        <v>22</v>
      </c>
      <c r="G2" s="10" t="s">
        <v>23</v>
      </c>
      <c r="H2" s="11"/>
      <c r="I2" s="12" t="s">
        <v>24</v>
      </c>
      <c r="J2" s="12" t="s">
        <v>25</v>
      </c>
      <c r="K2" s="12" t="s">
        <v>26</v>
      </c>
      <c r="L2" s="12" t="s">
        <v>27</v>
      </c>
      <c r="M2" s="12" t="s">
        <v>28</v>
      </c>
      <c r="N2" s="11"/>
      <c r="O2" s="10" t="s">
        <v>29</v>
      </c>
      <c r="P2" s="10" t="s">
        <v>30</v>
      </c>
      <c r="Q2" s="10" t="s">
        <v>31</v>
      </c>
      <c r="R2" s="10" t="s">
        <v>32</v>
      </c>
      <c r="S2" s="11"/>
      <c r="T2" s="13" t="s">
        <v>33</v>
      </c>
      <c r="U2" s="13" t="s">
        <v>34</v>
      </c>
      <c r="V2" s="13" t="s">
        <v>35</v>
      </c>
      <c r="W2" s="13" t="s">
        <v>36</v>
      </c>
    </row>
    <row r="3" spans="1:23" x14ac:dyDescent="0.35">
      <c r="A3" s="46" t="s">
        <v>37</v>
      </c>
      <c r="B3" s="46" t="s">
        <v>38</v>
      </c>
      <c r="C3" s="46" t="s">
        <v>39</v>
      </c>
      <c r="D3" s="46" t="s">
        <v>40</v>
      </c>
      <c r="E3" s="46" t="s">
        <v>41</v>
      </c>
      <c r="F3" s="46" t="s">
        <v>74</v>
      </c>
      <c r="G3" s="46" t="s">
        <v>42</v>
      </c>
      <c r="H3" s="11"/>
      <c r="I3" s="46" t="s">
        <v>85</v>
      </c>
      <c r="J3" s="46" t="s">
        <v>43</v>
      </c>
      <c r="K3" s="46" t="s">
        <v>44</v>
      </c>
      <c r="L3" s="46" t="s">
        <v>45</v>
      </c>
      <c r="M3" s="46" t="s">
        <v>46</v>
      </c>
      <c r="N3" s="11"/>
      <c r="O3" s="46" t="s">
        <v>86</v>
      </c>
      <c r="P3" s="46" t="s">
        <v>87</v>
      </c>
      <c r="Q3" s="46" t="s">
        <v>88</v>
      </c>
      <c r="R3" s="46" t="s">
        <v>89</v>
      </c>
      <c r="S3" s="11"/>
      <c r="T3" s="46" t="s">
        <v>90</v>
      </c>
      <c r="U3" s="46" t="s">
        <v>91</v>
      </c>
      <c r="V3" s="46" t="s">
        <v>92</v>
      </c>
      <c r="W3" s="46" t="s">
        <v>93</v>
      </c>
    </row>
    <row r="4" spans="1:23" x14ac:dyDescent="0.35">
      <c r="A4" s="47" t="s">
        <v>75</v>
      </c>
      <c r="B4" s="21">
        <v>65700124.556080669</v>
      </c>
      <c r="C4" s="21">
        <v>42045352.698298126</v>
      </c>
      <c r="D4" s="21">
        <v>0</v>
      </c>
      <c r="E4" s="21">
        <v>0</v>
      </c>
      <c r="F4" s="21">
        <v>0</v>
      </c>
      <c r="G4" s="21">
        <v>33110514.087557722</v>
      </c>
      <c r="H4" s="48"/>
      <c r="I4" s="21">
        <v>21407601.206303723</v>
      </c>
      <c r="J4" s="21">
        <v>0</v>
      </c>
      <c r="K4" s="21">
        <v>0</v>
      </c>
      <c r="L4" s="21">
        <v>0</v>
      </c>
      <c r="M4" s="21">
        <v>9633468.3975251243</v>
      </c>
      <c r="N4" s="48"/>
      <c r="O4" s="21">
        <v>140855991.34193653</v>
      </c>
      <c r="P4" s="21">
        <v>31041069.603828847</v>
      </c>
      <c r="Q4" s="21">
        <v>109814921.73810768</v>
      </c>
      <c r="R4" s="17">
        <v>4.5377299538854245</v>
      </c>
      <c r="S4" s="48"/>
      <c r="T4" s="21">
        <v>107745477.2543788</v>
      </c>
      <c r="U4" s="21">
        <v>31041069.603828847</v>
      </c>
      <c r="V4" s="21">
        <v>76704407.650549948</v>
      </c>
      <c r="W4" s="17">
        <v>3.4710620036459257</v>
      </c>
    </row>
  </sheetData>
  <mergeCells count="5">
    <mergeCell ref="A1:A2"/>
    <mergeCell ref="B1:G1"/>
    <mergeCell ref="I1:M1"/>
    <mergeCell ref="O1:R1"/>
    <mergeCell ref="T1:W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File Info</vt:lpstr>
      <vt:lpstr>SAG Summary - EE Portfolio</vt:lpstr>
      <vt:lpstr>SAG Summary - Voltage Opt.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Ross</dc:creator>
  <cp:lastModifiedBy>CJ Consulting</cp:lastModifiedBy>
  <dcterms:created xsi:type="dcterms:W3CDTF">2021-05-24T12:43:35Z</dcterms:created>
  <dcterms:modified xsi:type="dcterms:W3CDTF">2022-06-29T19:48:52Z</dcterms:modified>
</cp:coreProperties>
</file>